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лектро_" sheetId="1" state="visible" r:id="rId3"/>
    <sheet name="тепло" sheetId="2" state="visible" r:id="rId4"/>
    <sheet name="ЦГВС" sheetId="3" state="visible" r:id="rId5"/>
    <sheet name="водоразбор" sheetId="4" state="visible" r:id="rId6"/>
    <sheet name="ХВС_" sheetId="5" state="visible" r:id="rId7"/>
    <sheet name="Водоотведение_" sheetId="6" state="visible" r:id="rId8"/>
    <sheet name="ТКО" sheetId="7" state="visible" r:id="rId9"/>
  </sheets>
  <externalReferences>
    <externalReference r:id="rId10"/>
    <externalReference r:id="rId11"/>
  </externalReferences>
  <definedNames>
    <definedName function="false" hidden="true" localSheetId="5" name="_xlnm._FilterDatabase" vbProcedure="false">Водоотведение_!$A$12:$L$1048576</definedName>
    <definedName function="false" hidden="true" localSheetId="3" name="_xlnm._FilterDatabase" vbProcedure="false">водоразбор!$A$11:$U$1048576</definedName>
    <definedName function="false" hidden="true" localSheetId="1" name="_xlnm._FilterDatabase" vbProcedure="false">тепло!$A$11:$L$1048576</definedName>
    <definedName function="false" hidden="false" localSheetId="6" name="_xlnm.Print_Area" vbProcedure="false">ТКО!$A$1:$L$121</definedName>
    <definedName function="false" hidden="true" localSheetId="6" name="_xlnm._FilterDatabase" vbProcedure="false">ТКО!$A$11:$L$1048576</definedName>
    <definedName function="false" hidden="true" localSheetId="4" name="_xlnm._FilterDatabase" vbProcedure="false">ХВС_!$A$13:$L$1048576</definedName>
    <definedName function="false" hidden="true" localSheetId="2" name="_xlnm._FilterDatabase" vbProcedure="false">ЦГВС!$A$11:$S$1048576</definedName>
    <definedName function="false" hidden="false" localSheetId="0" name="_xlnm.Print_Area" vbProcedure="false">электро_!$A$1:$L$232</definedName>
    <definedName function="false" hidden="true" localSheetId="0" name="_xlnm._FilterDatabase" vbProcedure="false">электро_!$A$16:$L$1048576</definedName>
    <definedName function="false" hidden="false" localSheetId="0" name="Excel_BuiltIn__FilterDatabase" vbProcedure="false">электро_!$A$16:$L$232</definedName>
    <definedName function="false" hidden="false" localSheetId="1" name="Excel_BuiltIn__FilterDatabase" vbProcedure="false">тепло!$A$11:$L$211</definedName>
    <definedName function="false" hidden="false" localSheetId="2" name="Excel_BuiltIn__FilterDatabase" vbProcedure="false">ЦГВС!$A$11:$S$86</definedName>
    <definedName function="false" hidden="false" localSheetId="3" name="Excel_BuiltIn__FilterDatabase" vbProcedure="false">водоразбор!$A$11:$U$77</definedName>
    <definedName function="false" hidden="false" localSheetId="4" name="Excel_BuiltIn__FilterDatabase" vbProcedure="false">ХВС_!$A$13:$L$220</definedName>
    <definedName function="false" hidden="false" localSheetId="5" name="Excel_BuiltIn__FilterDatabase" vbProcedure="false">Водоотведение_!$A$12:$L$174</definedName>
    <definedName function="false" hidden="false" localSheetId="6" name="Excel_BuiltIn__FilterDatabase" vbProcedure="false">ТКО!$A$11:$L$121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B220" authorId="0">
      <text>
        <r>
          <rPr>
            <sz val="10"/>
            <rFont val="Arial"/>
            <family val="2"/>
            <charset val="204"/>
          </rPr>
          <t xml:space="preserve">3 мес</t>
        </r>
      </text>
    </comment>
    <comment ref="B222" authorId="0">
      <text>
        <r>
          <rPr>
            <sz val="10"/>
            <rFont val="Arial"/>
            <family val="2"/>
            <charset val="204"/>
          </rPr>
          <t xml:space="preserve">9 мес
</t>
        </r>
      </text>
    </comment>
    <comment ref="K21" author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color rgb="FF000000"/>
            <rFont val="Arial"/>
            <family val="2"/>
            <charset val="204"/>
          </rPr>
          <t xml:space="preserve">переход на э/бойлер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B78" author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color rgb="FF000000"/>
            <rFont val="Tahoma"/>
            <family val="2"/>
            <charset val="204"/>
          </rPr>
          <t xml:space="preserve">1 контур
</t>
        </r>
      </text>
    </comment>
    <comment ref="B81" author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color rgb="FF000000"/>
            <rFont val="Tahoma"/>
            <family val="2"/>
            <charset val="204"/>
          </rPr>
          <t xml:space="preserve">1 контур</t>
        </r>
      </text>
    </comment>
    <comment ref="E13" authorId="0">
      <text>
        <r>
          <rPr>
            <sz val="10"/>
            <rFont val="Arial"/>
            <family val="2"/>
            <charset val="204"/>
          </rPr>
          <t xml:space="preserve">договор</t>
        </r>
      </text>
    </comment>
  </commentList>
</comments>
</file>

<file path=xl/sharedStrings.xml><?xml version="1.0" encoding="utf-8"?>
<sst xmlns="http://schemas.openxmlformats.org/spreadsheetml/2006/main" count="3603" uniqueCount="993">
  <si>
    <t xml:space="preserve">Приложение</t>
  </si>
  <si>
    <t xml:space="preserve">к Приказу Министерства ЖКХ</t>
  </si>
  <si>
    <t xml:space="preserve">и энергетики Камчатского края</t>
  </si>
  <si>
    <t xml:space="preserve">от [Дата регистрации] № [Номер документа]</t>
  </si>
  <si>
    <t xml:space="preserve">"Приложение 1.1</t>
  </si>
  <si>
    <t xml:space="preserve">От 19.06.2023 № 20-257</t>
  </si>
  <si>
    <t xml:space="preserve"> Расчет </t>
  </si>
  <si>
    <t xml:space="preserve">                                                         ассигнований, необходимых для оплаты электрической энергии в 2024 году  краевым государственным бюджетным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</si>
  <si>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№ п/п</t>
  </si>
  <si>
    <t xml:space="preserve">Наименование потребителей</t>
  </si>
  <si>
    <t xml:space="preserve">Территориальная принадлежность, населенный пункт</t>
  </si>
  <si>
    <t xml:space="preserve">Ресурсоснабжающая организация</t>
  </si>
  <si>
    <t xml:space="preserve">01.01.2024 — 30.06.2024</t>
  </si>
  <si>
    <t xml:space="preserve">01.07.2024 — 31.12.2024</t>
  </si>
  <si>
    <t xml:space="preserve">2024 год (всего)</t>
  </si>
  <si>
    <t xml:space="preserve">Тариф за 1 кВт*ч  с НДС, руб.</t>
  </si>
  <si>
    <t xml:space="preserve">Лимит потребления,   тыс. кВт*ч</t>
  </si>
  <si>
    <t xml:space="preserve">Сумма, тыс. рублей</t>
  </si>
  <si>
    <t xml:space="preserve">Сумма, тыс. руб.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</si>
  <si>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</si>
  <si>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</si>
  <si>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</si>
  <si>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</si>
  <si>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</si>
  <si>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</si>
  <si>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</si>
  <si>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</si>
  <si>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</si>
  <si>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</si>
  <si>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</si>
  <si>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</si>
  <si>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1.</t>
  </si>
  <si>
    <t xml:space="preserve">Администрация Губернатора Камчатского края в том числе:</t>
  </si>
  <si>
    <t xml:space="preserve"> 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</si>
  <si>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</t>
  </si>
  <si>
    <t xml:space="preserve">Елизовский  р-н</t>
  </si>
  <si>
    <t xml:space="preserve">ПАО "Камчатскэнерго"</t>
  </si>
  <si>
    <t xml:space="preserve">1.2.</t>
  </si>
  <si>
    <t xml:space="preserve">Краевое государственное бюджетное учреждение "Автобаза  Администрации Губернатора  Камчатского края"</t>
  </si>
  <si>
    <t xml:space="preserve">г. Петропавловск-Камчатский</t>
  </si>
  <si>
    <t xml:space="preserve">2.</t>
  </si>
  <si>
    <t xml:space="preserve">Министерство природных ресурсов и экологии Камчатского края, в том числе</t>
  </si>
  <si>
    <t xml:space="preserve"> 2.1</t>
  </si>
  <si>
    <t xml:space="preserve">Краевое государственное бюджетное учреждение "Природный парк "Вулканы Камчатки"</t>
  </si>
  <si>
    <t xml:space="preserve">г. Елизово</t>
  </si>
  <si>
    <t xml:space="preserve">Быстринский район, с. Эссо</t>
  </si>
  <si>
    <t xml:space="preserve">АО "ЮЭСК"</t>
  </si>
  <si>
    <t xml:space="preserve">3.</t>
  </si>
  <si>
    <t xml:space="preserve">Министерство образования  Камчатского края, в том числе:</t>
  </si>
  <si>
    <t xml:space="preserve"> 3.1</t>
  </si>
  <si>
    <t xml:space="preserve"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</si>
  <si>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 xml:space="preserve">г.Петропавловск-Камчатский</t>
  </si>
  <si>
    <t xml:space="preserve"> 3.2</t>
  </si>
  <si>
    <t xml:space="preserve"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</si>
  <si>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</si>
  <si>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 xml:space="preserve"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</si>
  <si>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</si>
  <si>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 xml:space="preserve">Краевое государственное профессиональное  образовательное бюджетное учреждение "Камчатский педагогический колледж", в том числе:</t>
  </si>
  <si>
    <r>
      <rPr>
        <i val="true"/>
        <sz val="10"/>
        <rFont val="Times New Roman"/>
        <family val="0"/>
        <charset val="1"/>
      </rPr>
      <t xml:space="preserve">общежитие</t>
    </r>
    <r>
      <rPr>
        <b val="true"/>
        <i val="true"/>
        <sz val="10"/>
        <rFont val="Times New Roman"/>
        <family val="0"/>
        <charset val="1"/>
      </rPr>
      <t xml:space="preserve"> </t>
    </r>
    <r>
      <rPr>
        <b val="true"/>
        <i val="true"/>
        <sz val="10"/>
        <color rgb="FFFF0000"/>
        <rFont val="Times New Roman"/>
        <family val="0"/>
        <charset val="1"/>
      </rPr>
      <t xml:space="preserve">по тарифу для населения</t>
    </r>
  </si>
  <si>
    <r>
      <rPr>
        <i val="true"/>
        <sz val="10"/>
        <rFont val="Times New Roman"/>
        <family val="0"/>
        <charset val="1"/>
      </rPr>
      <t xml:space="preserve">учебный корпус </t>
    </r>
    <r>
      <rPr>
        <b val="true"/>
        <i val="true"/>
        <sz val="10"/>
        <rFont val="Times New Roman"/>
        <family val="0"/>
        <charset val="1"/>
      </rPr>
      <t xml:space="preserve">по общему тарифу</t>
    </r>
  </si>
  <si>
    <t xml:space="preserve"> 3.5</t>
  </si>
  <si>
    <t xml:space="preserve">Краевое государственное профессиональное  образовательное бюджетное учреждение "Камчатский индустриальный техникум"</t>
  </si>
  <si>
    <t xml:space="preserve">г. Вилючинск</t>
  </si>
  <si>
    <t xml:space="preserve"> 3.6</t>
  </si>
  <si>
    <t xml:space="preserve"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</si>
  <si>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 xml:space="preserve">п. Усть-Камчатск</t>
  </si>
  <si>
    <t xml:space="preserve"> 3.7</t>
  </si>
  <si>
    <t xml:space="preserve">Краевое государственное профессиональное  образовательное бюджетное учреждение "Паланский колледж", в том числе:</t>
  </si>
  <si>
    <t xml:space="preserve">Тигильский р-н, пгт Палана</t>
  </si>
  <si>
    <r>
      <rPr>
        <i val="true"/>
        <sz val="10"/>
        <rFont val="Times New Roman"/>
        <family val="0"/>
        <charset val="1"/>
      </rPr>
      <t xml:space="preserve">общежитие </t>
    </r>
    <r>
      <rPr>
        <i val="true"/>
        <sz val="10"/>
        <color rgb="FFFF0000"/>
        <rFont val="Times New Roman"/>
        <family val="0"/>
        <charset val="1"/>
      </rPr>
      <t xml:space="preserve"> </t>
    </r>
    <r>
      <rPr>
        <b val="true"/>
        <i val="true"/>
        <sz val="10"/>
        <color rgb="FFFF0000"/>
        <rFont val="Times New Roman"/>
        <family val="0"/>
        <charset val="1"/>
      </rPr>
      <t xml:space="preserve">по тарифу для населения</t>
    </r>
  </si>
  <si>
    <r>
      <rPr>
        <i val="true"/>
        <sz val="10"/>
        <rFont val="Times New Roman"/>
        <family val="0"/>
        <charset val="1"/>
      </rPr>
      <t xml:space="preserve">учебный корпус   </t>
    </r>
    <r>
      <rPr>
        <b val="true"/>
        <i val="true"/>
        <sz val="10"/>
        <rFont val="Times New Roman"/>
        <family val="0"/>
        <charset val="1"/>
      </rPr>
      <t xml:space="preserve">по общему тарифу</t>
    </r>
  </si>
  <si>
    <t xml:space="preserve">3.8</t>
  </si>
  <si>
    <t xml:space="preserve">Краевое государственное профессиональное образовательное бюджетное учреждение "Камчатский промышленный техникум"</t>
  </si>
  <si>
    <t xml:space="preserve">3.9</t>
  </si>
  <si>
    <t xml:space="preserve">Краевое государственное профессиональное образовательное бюджетное учреждение "Камчатский сельскохозяйственный техникум" (п.Сосновка)</t>
  </si>
  <si>
    <t xml:space="preserve">Елизовский р-н п.Сосновка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</si>
  <si>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</si>
  <si>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 xml:space="preserve">с. Мильково Мильковский муниципальный округ</t>
  </si>
  <si>
    <t xml:space="preserve">3.10</t>
  </si>
  <si>
    <t xml:space="preserve"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</si>
  <si>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 xml:space="preserve"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</si>
  <si>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</si>
  <si>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 xml:space="preserve"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</si>
  <si>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</si>
  <si>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 xml:space="preserve">Елизовский район, п. Пионерский</t>
  </si>
  <si>
    <t xml:space="preserve">3.13</t>
  </si>
  <si>
    <t xml:space="preserve">Краевое государственное общеобразовательное бюджетное учреждение "Елизовская школа № 1 для обучающихся с ограниченными возможностями здоровья"                                                               </t>
  </si>
  <si>
    <t xml:space="preserve">3.14</t>
  </si>
  <si>
    <t xml:space="preserve"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</si>
  <si>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 xml:space="preserve">Олюторский р-н, с. Тиличики</t>
  </si>
  <si>
    <t xml:space="preserve">3.15</t>
  </si>
  <si>
    <t xml:space="preserve">Краевое государственное общеобразовательное бюджетное учреждение "Петропавловск-Камчатская школа для обучающихся с ограниченными возможностями здоровья № 3"</t>
  </si>
  <si>
    <t xml:space="preserve">3.16</t>
  </si>
  <si>
    <t xml:space="preserve"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</si>
  <si>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 xml:space="preserve">3.17</t>
  </si>
  <si>
    <t xml:space="preserve">Краевое государственное общеобразовательное бюджетное учреждение Мильковская средняя школа № 1</t>
  </si>
  <si>
    <t xml:space="preserve">3.18</t>
  </si>
  <si>
    <t xml:space="preserve">Краевое государственное общеобразовательное бюджетное учреждение Мильковская средняя школа № 2</t>
  </si>
  <si>
    <t xml:space="preserve">3.19</t>
  </si>
  <si>
    <t xml:space="preserve">Краевое государственное общеобразовательное бюджетное учреждение Мильковская открытая сменная средняя школа</t>
  </si>
  <si>
    <t xml:space="preserve">3.20</t>
  </si>
  <si>
    <t xml:space="preserve">Краевое государственное общеобразовательное бюджетное учреждение Елизовская районная вечерняя (сменная) школа</t>
  </si>
  <si>
    <t xml:space="preserve">3.21</t>
  </si>
  <si>
    <t xml:space="preserve">Краевое государственное общеобразовательное бюджетное учреждение Средняя школа № 2 г.Петропавловск-Камчатский</t>
  </si>
  <si>
    <t xml:space="preserve">3.22</t>
  </si>
  <si>
    <t xml:space="preserve">Краевое государственное общеобразовательное бюджетное учреждение Вечерняя (сменная) школа № 16  г.Петропавловск-Камчатский</t>
  </si>
  <si>
    <t xml:space="preserve">4.</t>
  </si>
  <si>
    <t xml:space="preserve">Министерство здравоохранения  Камчатского края, в том числе:</t>
  </si>
  <si>
    <t xml:space="preserve">краевой бюджет</t>
  </si>
  <si>
    <t xml:space="preserve">бюджет ОМС</t>
  </si>
  <si>
    <t xml:space="preserve"> 4.1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</si>
  <si>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  <r>
      <rPr>
        <b val="true"/>
        <sz val="11"/>
        <rFont val="Times New Roman"/>
        <family val="1"/>
        <charset val="204"/>
      </rPr>
      <t xml:space="preserve">  </t>
    </r>
  </si>
  <si>
    <t xml:space="preserve"> Петропавловск-Камчатский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</si>
  <si>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 val="true"/>
        <sz val="11"/>
        <rFont val="Times New Roman"/>
        <family val="1"/>
        <charset val="204"/>
      </rPr>
      <t xml:space="preserve">(бюджет фонда ОМС)     </t>
    </r>
    <r>
      <rPr>
        <sz val="11"/>
        <rFont val="Times New Roman"/>
        <family val="1"/>
        <charset val="204"/>
      </rPr>
      <t xml:space="preserve">      </t>
    </r>
  </si>
  <si>
    <t xml:space="preserve">4.2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</si>
  <si>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b val="true"/>
        <sz val="11"/>
        <rFont val="Times New Roman"/>
        <family val="1"/>
        <charset val="204"/>
      </rPr>
      <t xml:space="preserve">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</si>
  <si>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 (</t>
    </r>
    <r>
      <rPr>
        <b val="true"/>
        <sz val="11"/>
        <rFont val="Times New Roman"/>
        <family val="1"/>
        <charset val="204"/>
      </rPr>
      <t xml:space="preserve">бюджет фонда ОМС)     </t>
    </r>
  </si>
  <si>
    <t xml:space="preserve">4.3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</si>
  <si>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  </t>
    </r>
  </si>
  <si>
    <t xml:space="preserve">4.4</t>
  </si>
  <si>
    <r>
      <rPr>
        <b val="true"/>
        <sz val="11"/>
        <rFont val="Times New Roman"/>
        <family val="1"/>
        <charset val="204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  <r>
      <rPr>
        <b val="true"/>
        <sz val="11"/>
        <rFont val="Times New Roman"/>
        <family val="1"/>
        <charset val="204"/>
      </rPr>
      <t xml:space="preserve">  </t>
    </r>
  </si>
  <si>
    <t xml:space="preserve">учебный корпус  по общему тарифу</t>
  </si>
  <si>
    <t xml:space="preserve">общежитие  по тарифу для населения</t>
  </si>
  <si>
    <t xml:space="preserve">учебный корпус (филиал пгт. Палана) по общему тарифу</t>
  </si>
  <si>
    <t xml:space="preserve">Городской округ "поселок Палана"</t>
  </si>
  <si>
    <t xml:space="preserve">4.5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</si>
  <si>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  <r>
      <rPr>
        <b val="true"/>
        <sz val="11"/>
        <rFont val="Times New Roman"/>
        <family val="1"/>
        <charset val="204"/>
      </rPr>
      <t xml:space="preserve">                               </t>
    </r>
  </si>
  <si>
    <t xml:space="preserve">4.6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</si>
  <si>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 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 </t>
    </r>
    <r>
      <rPr>
        <b val="true"/>
        <sz val="11"/>
        <rFont val="Times New Roman"/>
        <family val="1"/>
        <charset val="204"/>
      </rPr>
      <t xml:space="preserve">                              </t>
    </r>
  </si>
  <si>
    <t xml:space="preserve">4.7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</si>
  <si>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b val="true"/>
        <sz val="11"/>
        <rFont val="Times New Roman"/>
        <family val="1"/>
        <charset val="204"/>
      </rPr>
      <t xml:space="preserve">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</si>
  <si>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                                     </t>
    </r>
    <r>
      <rPr>
        <b val="true"/>
        <sz val="11"/>
        <rFont val="Times New Roman"/>
        <family val="1"/>
        <charset val="204"/>
      </rPr>
      <t xml:space="preserve"> </t>
    </r>
  </si>
  <si>
    <t xml:space="preserve">4.8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</si>
  <si>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      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</si>
  <si>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</si>
  <si>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4.9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</si>
  <si>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  </t>
    </r>
    <r>
      <rPr>
        <b val="true"/>
        <sz val="11"/>
        <rFont val="Times New Roman"/>
        <family val="1"/>
        <charset val="204"/>
      </rPr>
      <t xml:space="preserve">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</si>
  <si>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b val="true"/>
        <sz val="11"/>
        <rFont val="Times New Roman"/>
        <family val="1"/>
        <charset val="204"/>
      </rPr>
      <t xml:space="preserve">(бюджет ОМС)                                                    </t>
    </r>
  </si>
  <si>
    <t xml:space="preserve">4.10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</si>
  <si>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</si>
  <si>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бюджет фонда ОМС)                             </t>
    </r>
  </si>
  <si>
    <t xml:space="preserve"> 4.11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</si>
  <si>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b val="true"/>
        <sz val="11"/>
        <rFont val="Times New Roman"/>
        <family val="1"/>
        <charset val="204"/>
      </rPr>
      <t xml:space="preserve">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</si>
  <si>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( г. Елизово, Пограничная 18а )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                                       </t>
    </r>
    <r>
      <rPr>
        <b val="true"/>
        <sz val="11"/>
        <color rgb="FFFF0000"/>
        <rFont val="Times New Roman"/>
        <family val="1"/>
        <charset val="204"/>
      </rPr>
      <t xml:space="preserve"> </t>
    </r>
  </si>
  <si>
    <t xml:space="preserve">Елизово</t>
  </si>
  <si>
    <t xml:space="preserve"> 4.12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</si>
  <si>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  <r>
      <rPr>
        <sz val="11"/>
        <color rgb="FFFF0000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</si>
  <si>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 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</si>
  <si>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4.13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</si>
  <si>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</t>
    </r>
    <r>
      <rPr>
        <b val="true"/>
        <sz val="11"/>
        <rFont val="Times New Roman"/>
        <family val="1"/>
        <charset val="204"/>
      </rPr>
      <t xml:space="preserve"> </t>
    </r>
  </si>
  <si>
    <t xml:space="preserve">4.14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</si>
  <si>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1"/>
        <rFont val="Times New Roman"/>
        <family val="1"/>
        <charset val="204"/>
      </rPr>
      <t xml:space="preserve">(бюджет фонда ОМС)</t>
    </r>
    <r>
      <rPr>
        <sz val="11"/>
        <rFont val="Times New Roman"/>
        <family val="1"/>
        <charset val="204"/>
      </rPr>
      <t xml:space="preserve">           </t>
    </r>
  </si>
  <si>
    <t xml:space="preserve"> 4.15</t>
  </si>
  <si>
    <r>
      <rPr>
        <b val="true"/>
        <u val="single"/>
        <sz val="11"/>
        <rFont val="Times New Roman"/>
        <family val="1"/>
        <charset val="204"/>
      </rPr>
      <t xml:space="preserve">Филиал № 1</t>
    </r>
    <r>
      <rPr>
        <sz val="11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 val="true"/>
        <u val="single"/>
        <sz val="11"/>
        <rFont val="Times New Roman"/>
        <family val="1"/>
        <charset val="204"/>
      </rPr>
      <t xml:space="preserve">пгт. Палана</t>
    </r>
    <r>
      <rPr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</t>
    </r>
  </si>
  <si>
    <t xml:space="preserve"> 4.16</t>
  </si>
  <si>
    <r>
      <rPr>
        <b val="true"/>
        <u val="single"/>
        <sz val="11"/>
        <rFont val="Times New Roman"/>
        <family val="1"/>
        <charset val="204"/>
      </rPr>
      <t xml:space="preserve">Филиал № 2</t>
    </r>
    <r>
      <rPr>
        <sz val="11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u val="single"/>
        <sz val="11"/>
        <rFont val="Times New Roman"/>
        <family val="1"/>
        <charset val="204"/>
      </rPr>
      <t xml:space="preserve"> с. Тиличики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</si>
  <si>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с. Тиличики</t>
  </si>
  <si>
    <t xml:space="preserve"> 4.17</t>
  </si>
  <si>
    <r>
      <rPr>
        <b val="true"/>
        <u val="single"/>
        <sz val="11"/>
        <rFont val="Times New Roman"/>
        <family val="1"/>
        <charset val="204"/>
      </rPr>
      <t xml:space="preserve">Филиал № 3</t>
    </r>
    <r>
      <rPr>
        <sz val="11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u val="single"/>
        <sz val="11"/>
        <rFont val="Times New Roman"/>
        <family val="1"/>
        <charset val="204"/>
      </rPr>
      <t xml:space="preserve"> п.Оссора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</si>
  <si>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п Оссора</t>
  </si>
  <si>
    <t xml:space="preserve"> 4.18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</si>
  <si>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  <r>
      <rPr>
        <sz val="11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</si>
  <si>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</si>
  <si>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 4.19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</si>
  <si>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b val="true"/>
        <sz val="11"/>
        <rFont val="Times New Roman"/>
        <family val="1"/>
        <charset val="204"/>
      </rPr>
      <t xml:space="preserve">   </t>
    </r>
  </si>
  <si>
    <t xml:space="preserve">Усть-Камчатский район, п. Ключи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</si>
  <si>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</si>
  <si>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 4.20</t>
  </si>
  <si>
    <r>
      <rPr>
        <b val="true"/>
        <u val="single"/>
        <sz val="11"/>
        <rFont val="Times New Roman"/>
        <family val="1"/>
        <charset val="204"/>
      </rPr>
      <t xml:space="preserve">Козыревское отделение</t>
    </r>
    <r>
      <rPr>
        <sz val="11"/>
        <rFont val="Times New Roman"/>
        <family val="1"/>
        <charset val="204"/>
      </rPr>
      <t xml:space="preserve"> ГБУЗ КК "Ключевская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</t>
    </r>
  </si>
  <si>
    <t xml:space="preserve">Усть-Камчатский район, п. Козыревск</t>
  </si>
  <si>
    <r>
      <rPr>
        <b val="true"/>
        <u val="single"/>
        <sz val="11"/>
        <rFont val="Times New Roman"/>
        <family val="1"/>
        <charset val="204"/>
      </rPr>
      <t xml:space="preserve">Козыревское отделение</t>
    </r>
    <r>
      <rPr>
        <sz val="11"/>
        <rFont val="Times New Roman"/>
        <family val="1"/>
        <charset val="204"/>
      </rPr>
      <t xml:space="preserve"> ГБУЗ КК "Ключевская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 </t>
    </r>
  </si>
  <si>
    <t xml:space="preserve"> 4.21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</si>
  <si>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  <r>
      <rPr>
        <sz val="11"/>
        <color rgb="FFFF0000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</si>
  <si>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</si>
  <si>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4.22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</si>
  <si>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  <r>
      <rPr>
        <sz val="11"/>
        <color rgb="FFFF0000"/>
        <rFont val="Times New Roman"/>
        <family val="1"/>
        <charset val="204"/>
      </rPr>
      <t xml:space="preserve">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</si>
  <si>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</si>
  <si>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4.23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</si>
  <si>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больница№ 1"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</si>
  <si>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4.24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</si>
  <si>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</si>
  <si>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</si>
  <si>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2"(поликлиника ул. Индустриальная) 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</si>
  <si>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4.25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</si>
  <si>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поликлиника № 1"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</si>
  <si>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4.26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</si>
  <si>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поликлиника № 2"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</si>
  <si>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 4.27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</si>
  <si>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</si>
  <si>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</si>
  <si>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4.28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</si>
  <si>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</si>
  <si>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</si>
  <si>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4.29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</si>
  <si>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</si>
  <si>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4.30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</si>
  <si>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№3"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</si>
  <si>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4.31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</si>
  <si>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</si>
  <si>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(</t>
    </r>
    <r>
      <rPr>
        <b val="true"/>
        <sz val="11"/>
        <rFont val="Times New Roman"/>
        <family val="1"/>
        <charset val="204"/>
      </rPr>
      <t xml:space="preserve">бюджет фонда ОМС)</t>
    </r>
  </si>
  <si>
    <t xml:space="preserve">4.32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</si>
  <si>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детская инфекционная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</si>
  <si>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детская инфекционная больница" (</t>
    </r>
    <r>
      <rPr>
        <b val="true"/>
        <sz val="11"/>
        <rFont val="Times New Roman"/>
        <family val="1"/>
        <charset val="204"/>
      </rPr>
      <t xml:space="preserve">бюджет фонда ОМС)</t>
    </r>
  </si>
  <si>
    <t xml:space="preserve">4.33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</si>
  <si>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</si>
  <si>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Пенжинский район с. Манилы, с. Слаутное, с. Аянка, с. Оклан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</si>
  <si>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</si>
  <si>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Пенжинский район с. Каменское,  с. Таловка,</t>
  </si>
  <si>
    <t xml:space="preserve">4.34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</si>
  <si>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 всего, в т.ч.: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</si>
  <si>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 </t>
    </r>
  </si>
  <si>
    <t xml:space="preserve">с. Усть-Большерецк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</si>
  <si>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Октябрьское отделение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</t>
    </r>
  </si>
  <si>
    <t xml:space="preserve">п. Октябрьский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</si>
  <si>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Апачинское отделение</t>
    </r>
  </si>
  <si>
    <t xml:space="preserve">с. Апача</t>
  </si>
  <si>
    <t xml:space="preserve">Государственное бюджетное  учреждение здравоохранения "Усть-Большерецкая районная больница"  всего, в т.ч.:  (бюджет фонда ОМС) 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</si>
  <si>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</si>
  <si>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 Октябрьское отделение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</si>
  <si>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Апачинское отделение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</si>
  <si>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ФАП с. Кавалерское</t>
    </r>
  </si>
  <si>
    <t xml:space="preserve">с. Кавалерское</t>
  </si>
  <si>
    <t xml:space="preserve">4.35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</si>
  <si>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районная больница" всего, в 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</si>
  <si>
    <t xml:space="preserve">Государственное бюджетное  учреждение здравоохранения "Мильковская районная больница"</t>
  </si>
  <si>
    <t xml:space="preserve">Мильковский муниципальный округ с.Мильково</t>
  </si>
  <si>
    <t xml:space="preserve">Государственное бюджетное  учреждение здравоохранения "Мильковская районная больница" всего, в  т.ч.: (бюджет фонда ОМС) </t>
  </si>
  <si>
    <t xml:space="preserve">ФАП с. Шаромы</t>
  </si>
  <si>
    <t xml:space="preserve">Мильковский муниципальный округ, с. Шаромы</t>
  </si>
  <si>
    <t xml:space="preserve">Атласовская врачебная амбулатория</t>
  </si>
  <si>
    <t xml:space="preserve">Мильковский муниципальный округ, с. Атласово</t>
  </si>
  <si>
    <t xml:space="preserve">ФАП с. Лазо</t>
  </si>
  <si>
    <t xml:space="preserve">Мильковский муниципальный округ, с. Лазо</t>
  </si>
  <si>
    <t xml:space="preserve">ФАП с.Долиновка</t>
  </si>
  <si>
    <t xml:space="preserve">Мильковский муниципальный округ, с.Долиновка</t>
  </si>
  <si>
    <t xml:space="preserve">4.36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</si>
  <si>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"Олюторская районная больница" всего, в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</si>
  <si>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"Олюторская районная больница" -</t>
    </r>
    <r>
      <rPr>
        <b val="true"/>
        <sz val="11"/>
        <rFont val="Times New Roman"/>
        <family val="1"/>
        <charset val="204"/>
      </rPr>
      <t xml:space="preserve"> Тиличики</t>
    </r>
  </si>
  <si>
    <r>
      <rPr>
        <b val="true"/>
        <sz val="11"/>
        <rFont val="Times New Roman"/>
        <family val="1"/>
        <charset val="204"/>
      </rPr>
      <t xml:space="preserve">ОВОП с.Хаилино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</si>
  <si>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с.Хаилино</t>
  </si>
  <si>
    <t xml:space="preserve">АО "Корякэнерго"</t>
  </si>
  <si>
    <r>
      <rPr>
        <b val="true"/>
        <sz val="11"/>
        <rFont val="Times New Roman"/>
        <family val="1"/>
        <charset val="204"/>
      </rPr>
      <t xml:space="preserve">ОВОП с.Пахачи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</si>
  <si>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с.Пахачи</t>
  </si>
  <si>
    <r>
      <rPr>
        <b val="true"/>
        <sz val="11"/>
        <rFont val="Times New Roman"/>
        <family val="1"/>
        <charset val="204"/>
      </rPr>
      <t xml:space="preserve">ОВОП с.Апука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</si>
  <si>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с.Апука</t>
  </si>
  <si>
    <r>
      <rPr>
        <b val="true"/>
        <sz val="11"/>
        <rFont val="Times New Roman"/>
        <family val="1"/>
        <charset val="204"/>
      </rPr>
      <t xml:space="preserve">ФАП с.Ачайваям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</si>
  <si>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с.Ачайваям</t>
  </si>
  <si>
    <r>
      <rPr>
        <b val="true"/>
        <sz val="11"/>
        <rFont val="Times New Roman"/>
        <family val="1"/>
        <charset val="204"/>
      </rPr>
      <t xml:space="preserve">ФАП с.Средние Пахачи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</si>
  <si>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 Средние Пахачи</t>
  </si>
  <si>
    <r>
      <rPr>
        <b val="true"/>
        <sz val="11"/>
        <rFont val="Times New Roman"/>
        <family val="1"/>
        <charset val="204"/>
      </rPr>
      <t xml:space="preserve">ФАП с.Вывенка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</si>
  <si>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t xml:space="preserve">с.Вывенка</t>
  </si>
  <si>
    <t xml:space="preserve">Государственное бюджетное  учреждение здравоохранения "Олюторская районная больница" всего, в т.ч.: (бюджет фонда ОМС) </t>
  </si>
  <si>
    <t xml:space="preserve">Государственное бюджетное  учреждение здравоохранения "Олюторская районная больница" (с.Тиличики)</t>
  </si>
  <si>
    <r>
      <rPr>
        <b val="true"/>
        <sz val="11"/>
        <rFont val="Times New Roman"/>
        <family val="1"/>
        <charset val="204"/>
      </rPr>
      <t xml:space="preserve">ФАП с.Апука</t>
    </r>
    <r>
      <rPr>
        <sz val="11"/>
        <rFont val="Times New Roman"/>
        <family val="1"/>
        <charset val="204"/>
      </rPr>
      <t xml:space="preserve"> ГБУЗ КК"Олюторская районная больница" </t>
    </r>
  </si>
  <si>
    <r>
      <rPr>
        <b val="true"/>
        <sz val="11"/>
        <rFont val="Times New Roman"/>
        <family val="1"/>
        <charset val="204"/>
      </rPr>
      <t xml:space="preserve">ФАП с.Средние Пахачи </t>
    </r>
    <r>
      <rPr>
        <sz val="11"/>
        <rFont val="Times New Roman"/>
        <family val="1"/>
        <charset val="204"/>
      </rPr>
      <t xml:space="preserve">ГБУЗ КК"Олюторская районная больница" </t>
    </r>
  </si>
  <si>
    <t xml:space="preserve">4.37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</si>
  <si>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</t>
    </r>
  </si>
  <si>
    <t xml:space="preserve"> г.Вилючинск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</si>
  <si>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</si>
  <si>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4.38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</si>
  <si>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</si>
  <si>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</si>
  <si>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4.39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</si>
  <si>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</si>
  <si>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</si>
  <si>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4.40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</si>
  <si>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</si>
  <si>
    <t xml:space="preserve">Усть-Большерецкий район, п.Озерновский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</si>
  <si>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</si>
  <si>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ПАО "Камчатскэнерго" </t>
  </si>
  <si>
    <t xml:space="preserve">4.41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</si>
  <si>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"Никольская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</si>
  <si>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с. Никольское, Алеутский муниципальный округ, Камчатский край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</si>
  <si>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</si>
  <si>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4.42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</si>
  <si>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"Карагинская районная больница" всего, в 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</si>
  <si>
    <r>
      <rPr>
        <b val="true"/>
        <sz val="11"/>
        <rFont val="Times New Roman"/>
        <family val="1"/>
        <charset val="204"/>
      </rPr>
      <t xml:space="preserve">п. Оссора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</si>
  <si>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Карагинский район, п.Оссора</t>
  </si>
  <si>
    <r>
      <rPr>
        <sz val="11"/>
        <rFont val="Times New Roman"/>
        <family val="1"/>
        <charset val="204"/>
      </rPr>
      <t xml:space="preserve"> ОВОП </t>
    </r>
    <r>
      <rPr>
        <b val="true"/>
        <sz val="11"/>
        <rFont val="Times New Roman"/>
        <family val="1"/>
        <charset val="204"/>
      </rPr>
      <t xml:space="preserve">с.Тымлат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</si>
  <si>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Карагинский район,с. Тымлат</t>
  </si>
  <si>
    <r>
      <rPr>
        <sz val="11"/>
        <rFont val="Times New Roman"/>
        <family val="1"/>
        <charset val="204"/>
      </rPr>
      <t xml:space="preserve">ОВОП </t>
    </r>
    <r>
      <rPr>
        <b val="true"/>
        <sz val="11"/>
        <rFont val="Times New Roman"/>
        <family val="1"/>
        <charset val="204"/>
      </rPr>
      <t xml:space="preserve">с. Ивашка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</si>
  <si>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Карагинский район, с.Ивашка</t>
  </si>
  <si>
    <t xml:space="preserve">ООО "ЭСИ"</t>
  </si>
  <si>
    <t xml:space="preserve">Государственное бюджетное  учреждение здравоохранения "Карагинская районная больница" всего, в  т.ч.: (бюджет фонда ОМС) </t>
  </si>
  <si>
    <r>
      <rPr>
        <sz val="11"/>
        <rFont val="Times New Roman"/>
        <family val="1"/>
        <charset val="204"/>
      </rPr>
      <t xml:space="preserve">п. </t>
    </r>
    <r>
      <rPr>
        <b val="true"/>
        <sz val="11"/>
        <rFont val="Times New Roman"/>
        <family val="1"/>
        <charset val="204"/>
      </rPr>
      <t xml:space="preserve">Оссора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</si>
  <si>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1"/>
        <rFont val="Times New Roman"/>
        <family val="1"/>
        <charset val="204"/>
      </rPr>
      <t xml:space="preserve">ФАП </t>
    </r>
    <r>
      <rPr>
        <b val="true"/>
        <sz val="11"/>
        <rFont val="Times New Roman"/>
        <family val="1"/>
        <charset val="204"/>
      </rPr>
      <t xml:space="preserve">с. Карага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</si>
  <si>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Карагинский район, с.Карага</t>
  </si>
  <si>
    <t xml:space="preserve">АО "Оссора"</t>
  </si>
  <si>
    <r>
      <rPr>
        <sz val="11"/>
        <rFont val="Times New Roman"/>
        <family val="1"/>
        <charset val="204"/>
      </rPr>
      <t xml:space="preserve">ФАП </t>
    </r>
    <r>
      <rPr>
        <b val="true"/>
        <sz val="11"/>
        <rFont val="Times New Roman"/>
        <family val="1"/>
        <charset val="204"/>
      </rPr>
      <t xml:space="preserve">с. Ильпырское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</si>
  <si>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Карагинский район, С.Ильпырское</t>
  </si>
  <si>
    <r>
      <rPr>
        <sz val="11"/>
        <rFont val="Times New Roman"/>
        <family val="1"/>
        <charset val="204"/>
      </rPr>
      <t xml:space="preserve">ФАП </t>
    </r>
    <r>
      <rPr>
        <b val="true"/>
        <sz val="11"/>
        <rFont val="Times New Roman"/>
        <family val="1"/>
        <charset val="204"/>
      </rPr>
      <t xml:space="preserve">с. Кострома</t>
    </r>
  </si>
  <si>
    <t xml:space="preserve">Карагинский район, с.Кострома</t>
  </si>
  <si>
    <t xml:space="preserve">АО "Колхоз ударник"</t>
  </si>
  <si>
    <t xml:space="preserve">4.43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</si>
  <si>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</si>
  <si>
    <t xml:space="preserve">Усть-Камчатский район, п. Усть-Камчатск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</si>
  <si>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  <r>
      <rPr>
        <sz val="11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</si>
  <si>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Фельдшерский здравпункт с. Крутоберегово  </t>
    </r>
    <r>
      <rPr>
        <b val="true"/>
        <sz val="11"/>
        <rFont val="Times New Roman"/>
        <family val="1"/>
        <charset val="204"/>
      </rPr>
      <t xml:space="preserve">(бюджет фонда ОМС)  </t>
    </r>
  </si>
  <si>
    <t xml:space="preserve">Усть-Камчатский район, с. Крутоберегово</t>
  </si>
  <si>
    <t xml:space="preserve">4.44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</si>
  <si>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"Соболевская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Крутогоровское общесоматическое отделение</t>
    </r>
    <r>
      <rPr>
        <b val="true"/>
        <sz val="11"/>
        <rFont val="Times New Roman"/>
        <family val="1"/>
        <charset val="204"/>
      </rPr>
      <t xml:space="preserve"> </t>
    </r>
  </si>
  <si>
    <t xml:space="preserve">Соболевский муниципальный район, п. Крутогоровский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</si>
  <si>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"Соболевская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 </t>
    </r>
  </si>
  <si>
    <t xml:space="preserve">Соболевский муниципальный район, с. Соболево</t>
  </si>
  <si>
    <t xml:space="preserve">4.45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</si>
  <si>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 , всего в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</si>
  <si>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ГБУЗ "Елизовская районная больница" (ул. Пограничная д. 18)</t>
  </si>
  <si>
    <t xml:space="preserve">ГБУЗ "Елизовская районная больница", (ул. Беринга д. 25)</t>
  </si>
  <si>
    <t xml:space="preserve">Государственное бюджетное  учреждение здравоохранения "Елизовская районная больница", всего в т.ч.: (бюджет фонда ОМС)</t>
  </si>
  <si>
    <t xml:space="preserve">4.46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</si>
  <si>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</si>
  <si>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4.47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</si>
  <si>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</si>
  <si>
    <t xml:space="preserve">с.Усть-Хайрюзово,с Ковран с..Хайрюзово</t>
  </si>
  <si>
    <t xml:space="preserve">с.Тигиль.,с.Седанка, с.Воямполка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</si>
  <si>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</t>
    </r>
    <r>
      <rPr>
        <sz val="11"/>
        <rFont val="Times New Roman"/>
        <family val="1"/>
        <charset val="204"/>
      </rPr>
      <t xml:space="preserve"> </t>
    </r>
  </si>
  <si>
    <t xml:space="preserve">с.Усть-Хайрюзово,с Ковран С.Хайрюзово</t>
  </si>
  <si>
    <t xml:space="preserve">5.</t>
  </si>
  <si>
    <t xml:space="preserve">Министерство культуры  Камчатского края, в том числе:</t>
  </si>
  <si>
    <t xml:space="preserve"> 5.1</t>
  </si>
  <si>
    <t xml:space="preserve"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</si>
  <si>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 5.2</t>
  </si>
  <si>
    <t xml:space="preserve">Краевое государственное бюджетное учреждение "Камчатский краевой объединенный музей"</t>
  </si>
  <si>
    <t xml:space="preserve">Краевое государственное бюджетное учреждение "Камчатский краевой объединенный музей" филиал с. Мильково</t>
  </si>
  <si>
    <t xml:space="preserve"> 5.3</t>
  </si>
  <si>
    <t xml:space="preserve">Краевое государственное бюджетное образовательное учреждение среднего профессионального образования "Камчатский колледж искусств"</t>
  </si>
  <si>
    <r>
      <rPr>
        <b val="true"/>
        <i val="true"/>
        <sz val="10"/>
        <rFont val="Times New Roman"/>
        <family val="0"/>
        <charset val="204"/>
      </rPr>
      <t xml:space="preserve">общежитие </t>
    </r>
    <r>
      <rPr>
        <b val="true"/>
        <i val="true"/>
        <sz val="10"/>
        <color rgb="FFFF0000"/>
        <rFont val="Times New Roman"/>
        <family val="0"/>
        <charset val="204"/>
      </rPr>
      <t xml:space="preserve"> по тарифу для населения</t>
    </r>
  </si>
  <si>
    <r>
      <rPr>
        <i val="true"/>
        <sz val="10"/>
        <rFont val="Times New Roman"/>
        <family val="0"/>
        <charset val="204"/>
      </rPr>
      <t xml:space="preserve">учебный корпус  </t>
    </r>
    <r>
      <rPr>
        <b val="true"/>
        <i val="true"/>
        <sz val="10"/>
        <rFont val="Times New Roman"/>
        <family val="0"/>
        <charset val="204"/>
      </rPr>
      <t xml:space="preserve">по общему тарифу</t>
    </r>
  </si>
  <si>
    <t xml:space="preserve"> 5.4</t>
  </si>
  <si>
    <t xml:space="preserve">Краевое государственное бюджетное учреждение "Центр культуры и досуга "Сероглазка"</t>
  </si>
  <si>
    <t xml:space="preserve"> 5.6</t>
  </si>
  <si>
    <t xml:space="preserve"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</si>
  <si>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</si>
  <si>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 xml:space="preserve">Краевое государственное бюджетное учреждение "Камчатский центр народного творчества"</t>
  </si>
  <si>
    <t xml:space="preserve"> 5.8</t>
  </si>
  <si>
    <t xml:space="preserve"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</si>
  <si>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</si>
  <si>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</si>
  <si>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</si>
  <si>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 xml:space="preserve">Краевое государственное бюджетное учреждение "Корякский окружной краеведческий музей"</t>
  </si>
  <si>
    <t xml:space="preserve"> 5.12</t>
  </si>
  <si>
    <t xml:space="preserve">Краевое государственное бюджетное учреждение "Корякский центр народного творчества"</t>
  </si>
  <si>
    <t xml:space="preserve"> 5.13</t>
  </si>
  <si>
    <t xml:space="preserve">Краевое государственное бюджетное учреждение "Корякский фольклорный ансамбль "Ангт"</t>
  </si>
  <si>
    <t xml:space="preserve">6.</t>
  </si>
  <si>
    <t xml:space="preserve">Министерство по чрезвычайным ситуациям Камчатского края в том числе:</t>
  </si>
  <si>
    <t xml:space="preserve"> 6.1</t>
  </si>
  <si>
    <t xml:space="preserve"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</si>
  <si>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 xml:space="preserve">7.</t>
  </si>
  <si>
    <t xml:space="preserve"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</si>
  <si>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</si>
  <si>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</si>
  <si>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</si>
  <si>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 xml:space="preserve">Краевое государственное бюджетное учреждение дополнительного образования "Спортивная школа "Палана"</t>
  </si>
  <si>
    <t xml:space="preserve">Городской округ «посёлок Палана»</t>
  </si>
  <si>
    <t xml:space="preserve">Краевое государственное бюджетное учреждение дополнительного образования "Спортивная школа "Палана" (п.Тигиль)</t>
  </si>
  <si>
    <t xml:space="preserve">п.Тигиль</t>
  </si>
  <si>
    <t xml:space="preserve"> 7.3</t>
  </si>
  <si>
    <t xml:space="preserve">Краевое государственное бюджетное учреждение дополнительного образования "Спортивная школа по футболу"</t>
  </si>
  <si>
    <t xml:space="preserve">8.</t>
  </si>
  <si>
    <t xml:space="preserve">Министерство сельского хозяйства, пищевой и перерабатывающей промышленности Камчатского края</t>
  </si>
  <si>
    <t xml:space="preserve"> 8.1</t>
  </si>
  <si>
    <t xml:space="preserve">Краевое государственное бюджетное учреждение "Быстринская районная станция по борьбе с болезнями животных"</t>
  </si>
  <si>
    <t xml:space="preserve"> 8.2</t>
  </si>
  <si>
    <t xml:space="preserve">Краевое государственное бюджетное учреждение "Елизовская районная станция по борьбе с болезнями животных"</t>
  </si>
  <si>
    <t xml:space="preserve">Елизовский район, 
п. Раздольный</t>
  </si>
  <si>
    <t xml:space="preserve">Елизовский район, 
п. Нагорный</t>
  </si>
  <si>
    <t xml:space="preserve">Елизовский район, 
п. Лесной</t>
  </si>
  <si>
    <t xml:space="preserve">Елизовский район, 
п. Николаевка</t>
  </si>
  <si>
    <t xml:space="preserve">Елизовский район, 
с. Коряки</t>
  </si>
  <si>
    <t xml:space="preserve"> 8.3</t>
  </si>
  <si>
    <t xml:space="preserve">Краевое государственное бюджетное учреждение "Мильковская районная станция по борьбе с болезнями животных"</t>
  </si>
  <si>
    <t xml:space="preserve"> 8.4</t>
  </si>
  <si>
    <t xml:space="preserve">Краевое государственное бюджетное учреждение "Петропавловская городская станция по борьбе с болезнями животных"</t>
  </si>
  <si>
    <t xml:space="preserve"> 8.6</t>
  </si>
  <si>
    <t xml:space="preserve"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</si>
  <si>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</si>
  <si>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 xml:space="preserve"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</si>
  <si>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</si>
  <si>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</si>
  <si>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 xml:space="preserve">Краевое государственное бюджетное учреждение "Камчатская краевая станция по борьбе с болезнями животных" (г.Петропавловск-Камчатский)</t>
  </si>
  <si>
    <t xml:space="preserve"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</si>
  <si>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 xml:space="preserve">Олюторско-Пенжинская межрайонная ветеринарная лечебница (с.Тиличики)</t>
  </si>
  <si>
    <t xml:space="preserve">с.Тиличики</t>
  </si>
  <si>
    <t xml:space="preserve">Тилильская районная ветеринарная лечебница (с. Тигиль)</t>
  </si>
  <si>
    <t xml:space="preserve">с. Тигиль</t>
  </si>
  <si>
    <t xml:space="preserve">Карагинская  районная ветеринарная лечебница</t>
  </si>
  <si>
    <t xml:space="preserve">9.</t>
  </si>
  <si>
    <t xml:space="preserve">Министерство развития гражданского общества  Камчатского края </t>
  </si>
  <si>
    <t xml:space="preserve">9.1</t>
  </si>
  <si>
    <t xml:space="preserve">Краевое государственное бюджетное учреждение Камчатского края "Центр детско-молодежного творчества "Школьные годы"</t>
  </si>
  <si>
    <t xml:space="preserve">10.</t>
  </si>
  <si>
    <t xml:space="preserve">Министерство по делам молодежи  Камчатского края </t>
  </si>
  <si>
    <t xml:space="preserve">10.1</t>
  </si>
  <si>
    <t xml:space="preserve">11.</t>
  </si>
  <si>
    <t xml:space="preserve">Министерство социального благополучия и семейной политики Камчатского края, в том числе:</t>
  </si>
  <si>
    <t xml:space="preserve">11.1</t>
  </si>
  <si>
    <t xml:space="preserve">КГБУ "Камчатский детский дом для детей-сирот и детей, оставшихся без попечения родителей, с ограниченными возможностями здоровья"</t>
  </si>
  <si>
    <t xml:space="preserve">11.2</t>
  </si>
  <si>
    <t xml:space="preserve">КГБУ "Центр содействия развитию семейных форм устройства "Эчган"</t>
  </si>
  <si>
    <t xml:space="preserve"> Тигильский район, пгт Палана</t>
  </si>
  <si>
    <t xml:space="preserve">11.3</t>
  </si>
  <si>
    <t xml:space="preserve">КГБУ "Центр содействия развитию семейных форм устройства "Радуга"</t>
  </si>
  <si>
    <t xml:space="preserve">12.</t>
  </si>
  <si>
    <t xml:space="preserve">Министерство имущественных и земельных отношений Камчатского края в том числе:</t>
  </si>
  <si>
    <t xml:space="preserve">12.1</t>
  </si>
  <si>
    <t xml:space="preserve">Краевое государственное бюджетное учреждение "Камчатская государственная кадастровая оценка"</t>
  </si>
  <si>
    <t xml:space="preserve">ИТОГО:</t>
  </si>
  <si>
    <t xml:space="preserve">бюджет фонда ОМС</t>
  </si>
  <si>
    <t xml:space="preserve">Приложение 1.2</t>
  </si>
  <si>
    <t xml:space="preserve">Расчет </t>
  </si>
  <si>
    <t xml:space="preserve">ассигнований, необходимых для оплаты тепловой энергии и газа в 2024 году краевым государственным бюджетным учреждениям</t>
  </si>
  <si>
    <r>
      <rPr>
        <b val="true"/>
        <sz val="10"/>
        <color rgb="FF000000"/>
        <rFont val="Times New Roman"/>
        <family val="1"/>
        <charset val="1"/>
      </rPr>
      <t xml:space="preserve">Тариф за 1 Гкал (1м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  <r>
      <rPr>
        <b val="true"/>
        <sz val="10"/>
        <color rgb="FF000000"/>
        <rFont val="Times New Roman"/>
        <family val="1"/>
        <charset val="1"/>
      </rPr>
      <t xml:space="preserve"> газа) с НДС, руб.</t>
    </r>
  </si>
  <si>
    <r>
      <rPr>
        <b val="true"/>
        <sz val="10"/>
        <color rgb="FF000000"/>
        <rFont val="Times New Roman"/>
        <family val="1"/>
        <charset val="1"/>
      </rPr>
      <t xml:space="preserve">Лимит потребления, Гкал (газ, м</t>
    </r>
    <r>
      <rPr>
        <b val="true"/>
        <vertAlign val="superscript"/>
        <sz val="10"/>
        <color rgb="FF000000"/>
        <rFont val="Times New Roman1"/>
        <family val="0"/>
        <charset val="204"/>
      </rPr>
      <t xml:space="preserve">3</t>
    </r>
    <r>
      <rPr>
        <b val="true"/>
        <sz val="10"/>
        <color rgb="FF000000"/>
        <rFont val="Times New Roman1"/>
        <family val="0"/>
        <charset val="204"/>
      </rPr>
      <t xml:space="preserve">)</t>
    </r>
  </si>
  <si>
    <t xml:space="preserve">Сумма,     тыс. руб.</t>
  </si>
  <si>
    <t xml:space="preserve">Сумма,       тыс. руб.</t>
  </si>
  <si>
    <r>
      <rPr>
        <b val="true"/>
        <sz val="10"/>
        <color rgb="FF000000"/>
        <rFont val="Times New Roman"/>
        <family val="1"/>
        <charset val="1"/>
      </rPr>
      <t xml:space="preserve">Лимит потребления, Гкал (газ, тыс.м</t>
    </r>
    <r>
      <rPr>
        <b val="true"/>
        <vertAlign val="superscript"/>
        <sz val="10"/>
        <color rgb="FF000000"/>
        <rFont val="Times New Roman1"/>
        <family val="0"/>
        <charset val="204"/>
      </rPr>
      <t xml:space="preserve">3</t>
    </r>
    <r>
      <rPr>
        <b val="true"/>
        <sz val="10"/>
        <color rgb="FF000000"/>
        <rFont val="Times New Roman1"/>
        <family val="0"/>
        <charset val="204"/>
      </rPr>
      <t xml:space="preserve">)</t>
    </r>
  </si>
  <si>
    <t xml:space="preserve">Сумма,      тыс. руб.</t>
  </si>
  <si>
    <t xml:space="preserve">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</si>
  <si>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</t>
  </si>
  <si>
    <t xml:space="preserve">Елизовский район</t>
  </si>
  <si>
    <t xml:space="preserve">АО "Тепло Земли"</t>
  </si>
  <si>
    <t xml:space="preserve">2.1</t>
  </si>
  <si>
    <t xml:space="preserve">Быстринский МР, с.Эссо</t>
  </si>
  <si>
    <t xml:space="preserve">Министерство образования Камчатского края, в том числе:</t>
  </si>
  <si>
    <t xml:space="preserve">3.1</t>
  </si>
  <si>
    <t xml:space="preserve"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</si>
  <si>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 xml:space="preserve">3.2</t>
  </si>
  <si>
    <t xml:space="preserve">3.3</t>
  </si>
  <si>
    <t xml:space="preserve">3.4</t>
  </si>
  <si>
    <t xml:space="preserve">Краевое государственное профессиональное  образовательное бюджетное учреждение "Камчатский педагогический колледж"</t>
  </si>
  <si>
    <t xml:space="preserve">3.5</t>
  </si>
  <si>
    <t xml:space="preserve">Краевое государственное профессиональное  образовательное бюджетное учреждение "Паланский колледж"</t>
  </si>
  <si>
    <t xml:space="preserve">ГО «поселок Палана»</t>
  </si>
  <si>
    <t xml:space="preserve">МУП "Горсети"</t>
  </si>
  <si>
    <t xml:space="preserve">3.6</t>
  </si>
  <si>
    <t xml:space="preserve">Краевое государственное профессиональное образовательное бюджетное учреждение " Камчатский промышленный техникум"</t>
  </si>
  <si>
    <t xml:space="preserve">3.7</t>
  </si>
  <si>
    <t xml:space="preserve">АО "Камчатэнергосервис"       </t>
  </si>
  <si>
    <t xml:space="preserve">Мильковский муниципальный округ, с.Мильково</t>
  </si>
  <si>
    <t xml:space="preserve"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</si>
  <si>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</si>
  <si>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</si>
  <si>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 xml:space="preserve">Елизовский МР, п.Пионерский</t>
  </si>
  <si>
    <t xml:space="preserve">ООО "ИКС - Петропавловск-Камчатский"</t>
  </si>
  <si>
    <t xml:space="preserve">Краевое государственное общеобразовательное бюджетное учреждение "Елизовская школа № 1 для обучающихся с ограниченными возможностями здоровья"                                                          </t>
  </si>
  <si>
    <t xml:space="preserve">3.23</t>
  </si>
  <si>
    <t xml:space="preserve">3.24</t>
  </si>
  <si>
    <t xml:space="preserve">3.26</t>
  </si>
  <si>
    <t xml:space="preserve">4.1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</si>
  <si>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b val="true"/>
        <sz val="11"/>
        <rFont val="Times New Roman"/>
        <family val="1"/>
        <charset val="204"/>
      </rPr>
      <t xml:space="preserve">                                           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</si>
  <si>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1"/>
        <rFont val="Times New Roman"/>
        <family val="1"/>
        <charset val="204"/>
      </rPr>
      <t xml:space="preserve"> (бюджет фонда ОМС)     </t>
    </r>
    <r>
      <rPr>
        <sz val="11"/>
        <rFont val="Times New Roman"/>
        <family val="1"/>
        <charset val="204"/>
      </rPr>
      <t xml:space="preserve">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</si>
  <si>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</si>
  <si>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 </t>
    </r>
    <r>
      <rPr>
        <b val="true"/>
        <sz val="11"/>
        <rFont val="Times New Roman"/>
        <family val="1"/>
        <charset val="204"/>
      </rPr>
      <t xml:space="preserve"> 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</si>
  <si>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 xml:space="preserve">                                   </t>
    </r>
  </si>
  <si>
    <r>
      <rPr>
        <sz val="11"/>
        <rFont val="Times New Roman"/>
        <family val="1"/>
        <charset val="204"/>
      </rP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</si>
  <si>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 val="true"/>
        <u val="single"/>
        <sz val="11"/>
        <rFont val="Times New Roman"/>
        <family val="1"/>
        <charset val="204"/>
      </rPr>
      <t xml:space="preserve">(филиал пгт. Палана)</t>
    </r>
    <r>
      <rPr>
        <sz val="11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</si>
  <si>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психоневрологический диспансер"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</si>
  <si>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</si>
  <si>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</t>
    </r>
    <r>
      <rPr>
        <b val="true"/>
        <sz val="11"/>
        <rFont val="Times New Roman"/>
        <family val="1"/>
        <charset val="204"/>
      </rPr>
      <t xml:space="preserve">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</si>
  <si>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</t>
    </r>
    <r>
      <rPr>
        <b val="true"/>
        <sz val="11"/>
        <rFont val="Times New Roman"/>
        <family val="1"/>
        <charset val="204"/>
      </rPr>
      <t xml:space="preserve"> (бюджет фонда ОМС)       </t>
    </r>
    <r>
      <rPr>
        <sz val="11"/>
        <rFont val="Times New Roman"/>
        <family val="1"/>
        <charset val="204"/>
      </rPr>
      <t xml:space="preserve">                                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</si>
  <si>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</t>
    </r>
    <r>
      <rPr>
        <sz val="11"/>
        <color rgb="FFFF0000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</si>
  <si>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 </t>
    </r>
    <r>
      <rPr>
        <b val="true"/>
        <sz val="11"/>
        <rFont val="Times New Roman"/>
        <family val="1"/>
        <charset val="204"/>
      </rPr>
      <t xml:space="preserve"> (бюджет фонда ОМС)  </t>
    </r>
    <r>
      <rPr>
        <sz val="11"/>
        <rFont val="Times New Roman"/>
        <family val="1"/>
        <charset val="204"/>
      </rPr>
      <t xml:space="preserve">                                                                           </t>
    </r>
  </si>
  <si>
    <t xml:space="preserve"> 4.9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</si>
  <si>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sz val="11"/>
        <color rgb="FFFF0000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 xml:space="preserve">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</si>
  <si>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    </t>
    </r>
    <r>
      <rPr>
        <b val="true"/>
        <sz val="11"/>
        <rFont val="Times New Roman"/>
        <family val="1"/>
        <charset val="204"/>
      </rPr>
      <t xml:space="preserve">(бюджет фонда ОМС)  </t>
    </r>
    <r>
      <rPr>
        <sz val="11"/>
        <rFont val="Times New Roman"/>
        <family val="1"/>
        <charset val="204"/>
      </rPr>
      <t xml:space="preserve">                                                    </t>
    </r>
  </si>
  <si>
    <t xml:space="preserve"> 4.10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</si>
  <si>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b val="true"/>
        <sz val="11"/>
        <rFont val="Times New Roman"/>
        <family val="1"/>
        <charset val="204"/>
      </rPr>
      <t xml:space="preserve">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</si>
  <si>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    (бюджет фонда ОМС)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</si>
  <si>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</si>
  <si>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(г. Елизово, Пограничная 18а )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  </t>
    </r>
    <r>
      <rPr>
        <b val="true"/>
        <sz val="11"/>
        <rFont val="Times New Roman"/>
        <family val="1"/>
        <charset val="204"/>
      </rPr>
      <t xml:space="preserve">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</si>
  <si>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</si>
  <si>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b val="true"/>
        <sz val="11"/>
        <rFont val="Times New Roman"/>
        <family val="1"/>
        <charset val="204"/>
      </rPr>
      <t xml:space="preserve"> (бюджет фонда ОМС)  </t>
    </r>
    <r>
      <rPr>
        <sz val="11"/>
        <rFont val="Times New Roman"/>
        <family val="1"/>
        <charset val="204"/>
      </rPr>
      <t xml:space="preserve">                      </t>
    </r>
  </si>
  <si>
    <t xml:space="preserve">Государственное бюджетное учреждение здравоохранения "Камчатский краевой противотуберкулезный диспансер" (краевой бюджет)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</si>
  <si>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1"/>
        <rFont val="Times New Roman"/>
        <family val="1"/>
        <charset val="204"/>
      </rPr>
      <t xml:space="preserve"> (бюджет фонда ОМС)    </t>
    </r>
  </si>
  <si>
    <t xml:space="preserve"> 4.14</t>
  </si>
  <si>
    <r>
      <rPr>
        <b val="true"/>
        <u val="single"/>
        <sz val="11"/>
        <rFont val="Times New Roman"/>
        <family val="1"/>
        <charset val="204"/>
      </rPr>
      <t xml:space="preserve">Филиал № </t>
    </r>
    <r>
      <rPr>
        <u val="single"/>
        <sz val="11"/>
        <rFont val="Times New Roman"/>
        <family val="1"/>
        <charset val="204"/>
      </rPr>
      <t xml:space="preserve">1</t>
    </r>
    <r>
      <rPr>
        <sz val="11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 val="true"/>
        <sz val="11"/>
        <rFont val="Times New Roman"/>
        <family val="1"/>
        <charset val="204"/>
      </rPr>
      <t xml:space="preserve"> пгт. Палана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rFont val="Times New Roman"/>
        <family val="1"/>
        <charset val="204"/>
      </rPr>
      <t xml:space="preserve">   </t>
    </r>
  </si>
  <si>
    <r>
      <rPr>
        <b val="true"/>
        <u val="single"/>
        <sz val="11"/>
        <rFont val="Times New Roman"/>
        <family val="1"/>
        <charset val="204"/>
      </rPr>
      <t xml:space="preserve">Филиал № 2</t>
    </r>
    <r>
      <rPr>
        <sz val="11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 val="true"/>
        <sz val="11"/>
        <rFont val="Times New Roman"/>
        <family val="1"/>
        <charset val="204"/>
      </rPr>
      <t xml:space="preserve">с. Тиличики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</si>
  <si>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Филиал № 3 Государственное бюджетное  учреждение здравоохранения  "Камчатский краевой противотуберкулезный диспансер" п.Оссора (краевой бюджет)     </t>
  </si>
  <si>
    <t xml:space="preserve">4.17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</si>
  <si>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</si>
  <si>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sz val="11"/>
        <color rgb="FFFF0000"/>
        <rFont val="Times New Roman"/>
        <family val="1"/>
        <charset val="204"/>
      </rPr>
      <t xml:space="preserve">    </t>
    </r>
  </si>
  <si>
    <t xml:space="preserve">п. Ключи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</si>
  <si>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 </t>
    </r>
  </si>
  <si>
    <r>
      <rPr>
        <b val="true"/>
        <u val="single"/>
        <sz val="11"/>
        <rFont val="Times New Roman"/>
        <family val="1"/>
        <charset val="204"/>
      </rPr>
      <t xml:space="preserve">Козыревское отделение</t>
    </r>
    <r>
      <rPr>
        <sz val="11"/>
        <rFont val="Times New Roman"/>
        <family val="1"/>
        <charset val="204"/>
      </rPr>
      <t xml:space="preserve"> ГБУЗ КК "Ключевская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</t>
    </r>
  </si>
  <si>
    <t xml:space="preserve"> п. Козыревск</t>
  </si>
  <si>
    <t xml:space="preserve">МУП "Тепловодхоз" Козыревского сельского поселения</t>
  </si>
  <si>
    <t xml:space="preserve">п. Козыревск</t>
  </si>
  <si>
    <t xml:space="preserve">4.20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</si>
  <si>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</si>
  <si>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</si>
  <si>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4.21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</si>
  <si>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  <r>
      <rPr>
        <b val="true"/>
        <sz val="11"/>
        <rFont val="Times New Roman"/>
        <family val="1"/>
        <charset val="204"/>
      </rPr>
      <t xml:space="preserve">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</si>
  <si>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 val="true"/>
        <sz val="11"/>
        <rFont val="Times New Roman"/>
        <family val="1"/>
        <charset val="204"/>
      </rPr>
      <t xml:space="preserve">(бюджет фонда ОМС)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</si>
  <si>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</si>
  <si>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  </t>
    </r>
    <r>
      <rPr>
        <b val="true"/>
        <sz val="11"/>
        <rFont val="Times New Roman"/>
        <family val="1"/>
        <charset val="204"/>
      </rPr>
      <t xml:space="preserve">          </t>
    </r>
  </si>
  <si>
    <r>
      <rPr>
        <sz val="11"/>
        <rFont val="Times New Roman"/>
        <family val="1"/>
        <charset val="204"/>
      </rPr>
      <t xml:space="preserve"> Петропавловск-Камчатский </t>
    </r>
    <r>
      <rPr>
        <b val="true"/>
        <u val="single"/>
        <sz val="11"/>
        <rFont val="Times New Roman"/>
        <family val="1"/>
        <charset val="204"/>
      </rPr>
      <t xml:space="preserve">1 контур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</si>
  <si>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</t>
    </r>
    <r>
      <rPr>
        <u val="single"/>
        <sz val="11"/>
        <rFont val="Times New Roman"/>
        <family val="1"/>
        <charset val="204"/>
      </rPr>
      <t xml:space="preserve">(ПКГО, ул.Заводская, д.10А, Индустриальная, д.7)</t>
    </r>
    <r>
      <rPr>
        <sz val="11"/>
        <rFont val="Times New Roman"/>
        <family val="1"/>
        <charset val="204"/>
      </rPr>
      <t xml:space="preserve">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  </t>
    </r>
    <r>
      <rPr>
        <sz val="11"/>
        <color rgb="FFFF0000"/>
        <rFont val="Times New Roman"/>
        <family val="1"/>
        <charset val="204"/>
      </rPr>
      <t xml:space="preserve">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</si>
  <si>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   </t>
    </r>
    <r>
      <rPr>
        <b val="true"/>
        <sz val="11"/>
        <rFont val="Times New Roman"/>
        <family val="1"/>
        <charset val="204"/>
      </rPr>
      <t xml:space="preserve">(бюджет фонда ОМС)       </t>
    </r>
    <r>
      <rPr>
        <sz val="11"/>
        <rFont val="Times New Roman"/>
        <family val="1"/>
        <charset val="204"/>
      </rPr>
      <t xml:space="preserve">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</si>
  <si>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   </t>
    </r>
    <r>
      <rPr>
        <b val="true"/>
        <sz val="11"/>
        <rFont val="Times New Roman"/>
        <family val="1"/>
        <charset val="204"/>
      </rPr>
      <t xml:space="preserve">(бюджет фонда ОМС)       </t>
    </r>
    <r>
      <rPr>
        <sz val="11"/>
        <rFont val="Times New Roman"/>
        <family val="1"/>
        <charset val="204"/>
      </rPr>
      <t xml:space="preserve">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</si>
  <si>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1" 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</si>
  <si>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 val="true"/>
        <sz val="11"/>
        <rFont val="Times New Roman"/>
        <family val="1"/>
        <charset val="204"/>
      </rPr>
      <t xml:space="preserve"> (бюджет фонда ОМС)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</si>
  <si>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детская инфекционная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</si>
  <si>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детская инфекционная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</si>
  <si>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t xml:space="preserve">4.27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</si>
  <si>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</si>
  <si>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 val="true"/>
        <sz val="11"/>
        <rFont val="Times New Roman"/>
        <family val="1"/>
        <charset val="204"/>
      </rPr>
      <t xml:space="preserve"> (бюджет фонда ОМС)   </t>
    </r>
    <r>
      <rPr>
        <sz val="11"/>
        <rFont val="Times New Roman"/>
        <family val="1"/>
        <charset val="204"/>
      </rPr>
      <t xml:space="preserve">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</si>
  <si>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детская поликлиника № 2"  </t>
    </r>
    <r>
      <rPr>
        <b val="true"/>
        <sz val="11"/>
        <rFont val="Times New Roman"/>
        <family val="1"/>
        <charset val="204"/>
      </rPr>
      <t xml:space="preserve"> (бюджет фонда ОМС)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</si>
  <si>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3"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</si>
  <si>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</si>
  <si>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</si>
  <si>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</si>
  <si>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</si>
  <si>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</si>
  <si>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Пенжинский район с. Манилы, с. Слаутное,с. Аянка, с. Оклан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</si>
  <si>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ОМС)</t>
    </r>
  </si>
  <si>
    <t xml:space="preserve">Пенжинский район с. Каменское,  с. Таловка, </t>
  </si>
  <si>
    <t xml:space="preserve">Государственное бюджетное  учреждение здравоохранения "Усть-Большерецкая районная больница"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</si>
  <si>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 Октябрьское отделение</t>
    </r>
    <r>
      <rPr>
        <b val="true"/>
        <sz val="11"/>
        <color rgb="FFFF0000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</si>
  <si>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1"/>
        <rFont val="Times New Roman"/>
        <family val="1"/>
        <charset val="204"/>
      </rPr>
      <t xml:space="preserve">Октябрьское отделение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</si>
  <si>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Апачинское отделение 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</si>
  <si>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районная больница" всего, в  т.ч.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:</t>
    </r>
  </si>
  <si>
    <t xml:space="preserve">Государственное бюджетное  учреждение здравоохранения "Мильковская районная больница" всего, в  т.ч. (бюджет фонда ОМС):</t>
  </si>
  <si>
    <t xml:space="preserve">ФАП С. Шаромы</t>
  </si>
  <si>
    <t xml:space="preserve">Мильковский муниципальный округ с.Долиновка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</si>
  <si>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"Олюторская районная больница" всего, в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</si>
  <si>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Государственное бюджетное  учреждение здравоохранения "Олюторская районная больница" Тиличики</t>
  </si>
  <si>
    <t xml:space="preserve">Государственное бюджетное  учреждение здравоохранения "Олюторская районная больница" всего, в т.ч.: (бюджет фонда ОМС)</t>
  </si>
  <si>
    <r>
      <rPr>
        <b val="true"/>
        <sz val="11"/>
        <rFont val="Times New Roman"/>
        <family val="1"/>
        <charset val="204"/>
      </rPr>
      <t xml:space="preserve">ОВОП с.Хаилино </t>
    </r>
    <r>
      <rPr>
        <sz val="11"/>
        <rFont val="Times New Roman"/>
        <family val="1"/>
        <charset val="204"/>
      </rPr>
      <t xml:space="preserve">ГБУЗ КК"Олюторская районная больница"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</si>
  <si>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</si>
  <si>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 г. Вилючинск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</si>
  <si>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</si>
  <si>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</si>
  <si>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</si>
  <si>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</si>
  <si>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</si>
  <si>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b val="true"/>
        <sz val="11"/>
        <rFont val="Times New Roman"/>
        <family val="1"/>
        <charset val="204"/>
      </rPr>
      <t xml:space="preserve">ФАП Запорожье</t>
    </r>
    <r>
      <rPr>
        <sz val="11"/>
        <rFont val="Times New Roman"/>
        <family val="1"/>
        <charset val="204"/>
      </rPr>
      <t xml:space="preserve"> Государственное бюджетное  учреждение здравоохранения "Озерновская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</si>
  <si>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Усть-Большерецкий район,с.Запорожье</t>
  </si>
  <si>
    <t xml:space="preserve">АО "Тепло земли"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</si>
  <si>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</si>
  <si>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Алеутский МР, с.Никольское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</si>
  <si>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</si>
  <si>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"Карагинская районная больница" всего, в 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</si>
  <si>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ОВОП </t>
    </r>
    <r>
      <rPr>
        <b val="true"/>
        <sz val="11"/>
        <rFont val="Times New Roman"/>
        <family val="1"/>
        <charset val="204"/>
      </rPr>
      <t xml:space="preserve">с.Тымлат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</si>
  <si>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t xml:space="preserve">ООО "Морошка"</t>
  </si>
  <si>
    <t xml:space="preserve">Государственное бюджетное  учреждение здравоохранения "Карагинская районная больница" всего, в  т.ч.: (бюджет фонда ОМС)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</si>
  <si>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</si>
  <si>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</si>
  <si>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"Соболевская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</si>
  <si>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ООО "Стимул"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</si>
  <si>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"Соболевская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</si>
  <si>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Соболевский муниципальный район, с.Устьевое</t>
  </si>
  <si>
    <r>
      <rPr>
        <sz val="11"/>
        <rFont val="Times New Roman"/>
        <family val="1"/>
        <charset val="204"/>
      </rPr>
      <t xml:space="preserve">ГБУЗ "Соболевская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sz val="11"/>
        <color rgb="FFFF0000"/>
        <rFont val="Times New Roman"/>
        <family val="1"/>
        <charset val="204"/>
      </rPr>
      <t xml:space="preserve"> - </t>
    </r>
    <r>
      <rPr>
        <b val="true"/>
        <sz val="11"/>
        <rFont val="Times New Roman"/>
        <family val="1"/>
        <charset val="204"/>
      </rPr>
      <t xml:space="preserve">Крутогоровское общесоматическое отделение </t>
    </r>
  </si>
  <si>
    <t xml:space="preserve">Соболевский муниципальный район, п.Крутогоровский</t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</si>
  <si>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 , всего в т.ч.: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</si>
  <si>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Начикинская амбулатория</t>
  </si>
  <si>
    <t xml:space="preserve"> п. Сокоч</t>
  </si>
  <si>
    <t xml:space="preserve">Врачебная амбулатория с. Коряки, Фельдшерский здравпункт п.Зеленый</t>
  </si>
  <si>
    <t xml:space="preserve"> с.Коряки, п. Зеленый</t>
  </si>
  <si>
    <t xml:space="preserve">ООО "КорякТеплоСнаб"</t>
  </si>
  <si>
    <t xml:space="preserve">Врачебная амбулатория п. Вулканный</t>
  </si>
  <si>
    <t xml:space="preserve">п. Вулканный</t>
  </si>
  <si>
    <t xml:space="preserve">ФГБУ "ЦЖКУ" Министерства обороны РФ</t>
  </si>
  <si>
    <t xml:space="preserve">Паратунская амбулатория, Фельдшерско-акушерский пункт п. Термальный</t>
  </si>
  <si>
    <t xml:space="preserve">п. Паратунка, п. Термальный</t>
  </si>
  <si>
    <t xml:space="preserve">Пионерская амбулатория</t>
  </si>
  <si>
    <t xml:space="preserve">Врачебная  амбулатория</t>
  </si>
  <si>
    <t xml:space="preserve">Николаевская амбулатория, Фельдшерско-акушерский пункт п. Сосновка</t>
  </si>
  <si>
    <t xml:space="preserve">п. Николаевка, с. Сосновка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</si>
  <si>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</si>
  <si>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</si>
  <si>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с.Тигиль., с.Седанка</t>
  </si>
  <si>
    <t xml:space="preserve">с.Усть-Хайрюзово</t>
  </si>
  <si>
    <t xml:space="preserve">АО " Корякэнерго"</t>
  </si>
  <si>
    <t xml:space="preserve">с. Ковран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</si>
  <si>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</si>
  <si>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с.Тигиль., с.Седанка, </t>
  </si>
  <si>
    <t xml:space="preserve"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</si>
  <si>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</si>
  <si>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</si>
  <si>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</si>
  <si>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 xml:space="preserve">без природного газа</t>
  </si>
  <si>
    <t xml:space="preserve">природный газ</t>
  </si>
  <si>
    <r>
      <rPr>
        <sz val="10"/>
        <color rgb="FF000000"/>
        <rFont val="Times New Roman"/>
        <family val="1"/>
        <charset val="1"/>
      </rPr>
      <t xml:space="preserve">Краевое государственное бюджетное учреждение "Соболевская станция по борьбе с болезнями животных" </t>
    </r>
    <r>
      <rPr>
        <b val="true"/>
        <sz val="10"/>
        <color rgb="FF000000"/>
        <rFont val="Times New Roman1"/>
        <family val="0"/>
        <charset val="204"/>
      </rPr>
      <t xml:space="preserve">(природный газ)</t>
    </r>
  </si>
  <si>
    <t xml:space="preserve">ООО "Газпром межрегионгаз Дальний Восток"</t>
  </si>
  <si>
    <t xml:space="preserve"> 8.5</t>
  </si>
  <si>
    <t xml:space="preserve">Краевое государственное бюджетное учреждение "Камчатская краевая станция по борьбе с болезнями животных", в том числе:</t>
  </si>
  <si>
    <t xml:space="preserve">"Камчатская краевая станция по борьбе с болезнями животных" (Паланский ветеринарный участок)</t>
  </si>
  <si>
    <t xml:space="preserve">Министерство развития гражданского общества  Камчатского края</t>
  </si>
  <si>
    <t xml:space="preserve">Министерство по делам молодежи  Камчатского края</t>
  </si>
  <si>
    <t xml:space="preserve">ПАО «Камчатскэнерго»</t>
  </si>
  <si>
    <t xml:space="preserve">(без природного газа):</t>
  </si>
  <si>
    <t xml:space="preserve">(природный газ ) краевой бюджет:</t>
  </si>
  <si>
    <t xml:space="preserve">Приложение 1.3</t>
  </si>
  <si>
    <t xml:space="preserve">Расчет</t>
  </si>
  <si>
    <t xml:space="preserve"> ассигнований, необходимых для оплаты горячего водоснабжения (закрытая система) в 2024 году краевым государственным бюджетным учреждениям</t>
  </si>
  <si>
    <t xml:space="preserve">п/п №</t>
  </si>
  <si>
    <t xml:space="preserve">01.01.2024 — 31.05.2024</t>
  </si>
  <si>
    <t xml:space="preserve">01.10.2024 — 31.12.2024</t>
  </si>
  <si>
    <t xml:space="preserve">двухкомпонентный</t>
  </si>
  <si>
    <t xml:space="preserve">однокомпонентный</t>
  </si>
  <si>
    <t xml:space="preserve">Лимит, Гкал</t>
  </si>
  <si>
    <r>
      <rPr>
        <b val="true"/>
        <sz val="10"/>
        <color rgb="FF000000"/>
        <rFont val="Times New Roman"/>
        <family val="1"/>
        <charset val="1"/>
      </rPr>
      <t xml:space="preserve">Лимит, м</t>
    </r>
    <r>
      <rPr>
        <b val="true"/>
        <vertAlign val="superscript"/>
        <sz val="10"/>
        <color rgb="FF000000"/>
        <rFont val="Times New Roman1"/>
        <family val="0"/>
        <charset val="204"/>
      </rPr>
      <t xml:space="preserve">3</t>
    </r>
  </si>
  <si>
    <t xml:space="preserve">Тариф за 1 Гкал с НДС, руб.</t>
  </si>
  <si>
    <t xml:space="preserve">Тариф за 1 м3 с НДС, руб.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</si>
  <si>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  <r>
      <rPr>
        <b val="true"/>
        <sz val="10"/>
        <color rgb="FF000000"/>
        <rFont val="Times New Roman"/>
        <family val="1"/>
        <charset val="1"/>
      </rPr>
      <t xml:space="preserve"> с НДС, руб.</t>
    </r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</si>
  <si>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  <r>
      <rPr>
        <b val="true"/>
        <sz val="10"/>
        <color rgb="FF000000"/>
        <rFont val="Times New Roman"/>
        <family val="1"/>
        <charset val="1"/>
      </rPr>
      <t xml:space="preserve"> с НДС,руб.</t>
    </r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</si>
  <si>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</si>
  <si>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</si>
  <si>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</si>
  <si>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</si>
  <si>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</si>
  <si>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</si>
  <si>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</si>
  <si>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</si>
  <si>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ГО «посёлок Палана»</t>
  </si>
  <si>
    <t xml:space="preserve">АО "Камчатскэнергосервис"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</si>
  <si>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</t>
    </r>
    <r>
      <rPr>
        <sz val="11"/>
        <rFont val="Times New Roman"/>
        <family val="1"/>
        <charset val="204"/>
      </rPr>
      <t xml:space="preserve">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</si>
  <si>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   </t>
    </r>
    <r>
      <rPr>
        <b val="true"/>
        <sz val="11"/>
        <rFont val="Times New Roman"/>
        <family val="1"/>
        <charset val="204"/>
      </rPr>
      <t xml:space="preserve">  (бюджет фонда ОМС)        </t>
    </r>
    <r>
      <rPr>
        <sz val="11"/>
        <rFont val="Times New Roman"/>
        <family val="1"/>
        <charset val="204"/>
      </rPr>
      <t xml:space="preserve">                                          </t>
    </r>
  </si>
  <si>
    <t xml:space="preserve"> 4.2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</si>
  <si>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</si>
  <si>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</t>
    </r>
    <r>
      <rPr>
        <sz val="10"/>
        <rFont val="Times New Roman"/>
        <family val="1"/>
        <charset val="204"/>
      </rPr>
      <t xml:space="preserve">профилактике</t>
    </r>
    <r>
      <rPr>
        <sz val="11"/>
        <rFont val="Times New Roman"/>
        <family val="1"/>
        <charset val="204"/>
      </rPr>
      <t xml:space="preserve"> и борьбе со СПИД и инфекционными заболеваниями" 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</si>
  <si>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  <r>
      <rPr>
        <sz val="11"/>
        <rFont val="Times New Roman"/>
        <family val="1"/>
        <charset val="204"/>
      </rPr>
      <t xml:space="preserve">                                     </t>
    </r>
  </si>
  <si>
    <t xml:space="preserve"> 4.4</t>
  </si>
  <si>
    <r>
      <rPr>
        <sz val="11"/>
        <rFont val="Times New Roman"/>
        <family val="1"/>
        <charset val="204"/>
      </rPr>
      <t xml:space="preserve"> 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</si>
  <si>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</si>
  <si>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 4.5</t>
  </si>
  <si>
    <r>
      <rPr>
        <sz val="11"/>
        <rFont val="Times New Roman"/>
        <family val="1"/>
        <charset val="204"/>
      </rPr>
      <t xml:space="preserve">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 val="true"/>
        <u val="single"/>
        <sz val="11"/>
        <rFont val="Times New Roman"/>
        <family val="1"/>
        <charset val="204"/>
      </rPr>
      <t xml:space="preserve">(филиал пгт. Палана</t>
    </r>
    <r>
      <rPr>
        <sz val="11"/>
        <rFont val="Times New Roman"/>
        <family val="1"/>
        <charset val="204"/>
      </rPr>
      <t xml:space="preserve">)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  <r>
      <rPr>
        <sz val="11"/>
        <rFont val="Times New Roman"/>
        <family val="1"/>
        <charset val="204"/>
      </rPr>
      <t xml:space="preserve">                          </t>
    </r>
  </si>
  <si>
    <t xml:space="preserve"> 4.6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</si>
  <si>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</t>
    </r>
    <r>
      <rPr>
        <sz val="11"/>
        <rFont val="Times New Roman"/>
        <family val="1"/>
        <charset val="204"/>
      </rPr>
      <t xml:space="preserve">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</si>
  <si>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наркологический диспансер" ( пр.50 лет Октября)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                         </t>
    </r>
  </si>
  <si>
    <t xml:space="preserve"> 4.8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</si>
  <si>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</si>
  <si>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</si>
  <si>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</t>
    </r>
    <r>
      <rPr>
        <sz val="11"/>
        <rFont val="Times New Roman"/>
        <family val="1"/>
        <charset val="204"/>
      </rPr>
      <t xml:space="preserve">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</si>
  <si>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</t>
    </r>
    <r>
      <rPr>
        <b val="true"/>
        <sz val="11"/>
        <rFont val="Times New Roman"/>
        <family val="1"/>
        <charset val="204"/>
      </rPr>
      <t xml:space="preserve"> (бюджет фонда ОМС)   </t>
    </r>
    <r>
      <rPr>
        <sz val="11"/>
        <rFont val="Times New Roman"/>
        <family val="1"/>
        <charset val="204"/>
      </rPr>
      <t xml:space="preserve">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</si>
  <si>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  </t>
    </r>
    <r>
      <rPr>
        <b val="true"/>
        <sz val="11"/>
        <rFont val="Times New Roman"/>
        <family val="1"/>
        <charset val="204"/>
      </rPr>
      <t xml:space="preserve"> (краевой бюджет)      </t>
    </r>
    <r>
      <rPr>
        <sz val="11"/>
        <rFont val="Times New Roman"/>
        <family val="1"/>
        <charset val="204"/>
      </rPr>
      <t xml:space="preserve">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</si>
  <si>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   </t>
    </r>
    <r>
      <rPr>
        <b val="true"/>
        <sz val="11"/>
        <rFont val="Times New Roman"/>
        <family val="1"/>
        <charset val="204"/>
      </rPr>
      <t xml:space="preserve"> (бюджет фонда ОМС)    </t>
    </r>
    <r>
      <rPr>
        <sz val="11"/>
        <rFont val="Times New Roman"/>
        <family val="1"/>
        <charset val="204"/>
      </rPr>
      <t xml:space="preserve">                       </t>
    </r>
  </si>
  <si>
    <t xml:space="preserve">4.11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</si>
  <si>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</si>
  <si>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</si>
  <si>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t xml:space="preserve">4.12</t>
  </si>
  <si>
    <r>
      <rPr>
        <b val="true"/>
        <u val="single"/>
        <sz val="11"/>
        <rFont val="Times New Roman"/>
        <family val="1"/>
        <charset val="204"/>
      </rPr>
      <t xml:space="preserve">Филиал № 1</t>
    </r>
    <r>
      <rPr>
        <sz val="11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 val="true"/>
        <sz val="11"/>
        <rFont val="Times New Roman"/>
        <family val="1"/>
        <charset val="204"/>
      </rPr>
      <t xml:space="preserve">пгт. Палана (краевой бюджет)</t>
    </r>
    <r>
      <rPr>
        <sz val="11"/>
        <rFont val="Times New Roman"/>
        <family val="1"/>
        <charset val="204"/>
      </rPr>
      <t xml:space="preserve">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</si>
  <si>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</si>
  <si>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rFont val="Times New Roman"/>
        <family val="1"/>
        <charset val="204"/>
      </rPr>
      <t xml:space="preserve">Мильковский</t>
    </r>
    <r>
      <rPr>
        <sz val="11"/>
        <rFont val="Times New Roman"/>
        <family val="1"/>
        <charset val="204"/>
      </rPr>
      <t xml:space="preserve"> муниципальный </t>
    </r>
    <r>
      <rPr>
        <sz val="10"/>
        <rFont val="Times New Roman"/>
        <family val="1"/>
        <charset val="204"/>
      </rPr>
      <t xml:space="preserve">округ</t>
    </r>
    <r>
      <rPr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с.Мильково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</si>
  <si>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районная больница", в том числе: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</si>
  <si>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</si>
  <si>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</si>
  <si>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t xml:space="preserve">4.15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</si>
  <si>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3"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</si>
  <si>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t xml:space="preserve">4.16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</si>
  <si>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 val="true"/>
        <sz val="11"/>
        <rFont val="Times New Roman"/>
        <family val="1"/>
        <charset val="204"/>
      </rPr>
      <t xml:space="preserve">(краевой бюджет)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</si>
  <si>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</si>
  <si>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1"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</si>
  <si>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t xml:space="preserve">4.18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</si>
  <si>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 </t>
    </r>
    <r>
      <rPr>
        <b val="true"/>
        <sz val="11"/>
        <rFont val="Times New Roman"/>
        <family val="1"/>
        <charset val="204"/>
      </rPr>
      <t xml:space="preserve"> (краевой бюджет) </t>
    </r>
    <r>
      <rPr>
        <sz val="11"/>
        <rFont val="Times New Roman"/>
        <family val="1"/>
        <charset val="204"/>
      </rPr>
      <t xml:space="preserve">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</si>
  <si>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  </t>
    </r>
    <r>
      <rPr>
        <b val="true"/>
        <sz val="11"/>
        <rFont val="Times New Roman"/>
        <family val="1"/>
        <charset val="204"/>
      </rPr>
      <t xml:space="preserve"> (бюджет фонда ОМС)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</si>
  <si>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 val="true"/>
        <sz val="11"/>
        <rFont val="Times New Roman"/>
        <family val="1"/>
        <charset val="204"/>
      </rPr>
      <t xml:space="preserve">  (бюджет фонда ОМС)          </t>
    </r>
    <r>
      <rPr>
        <sz val="11"/>
        <rFont val="Times New Roman"/>
        <family val="1"/>
        <charset val="204"/>
      </rPr>
      <t xml:space="preserve">           </t>
    </r>
  </si>
  <si>
    <r>
      <rPr>
        <sz val="11"/>
        <rFont val="Times New Roman"/>
        <family val="1"/>
        <charset val="204"/>
      </rPr>
      <t xml:space="preserve"> Петропавловск-Камчатский    </t>
    </r>
    <r>
      <rPr>
        <b val="true"/>
        <u val="single"/>
        <sz val="11"/>
        <color rgb="FFFF0000"/>
        <rFont val="Times New Roman"/>
        <family val="1"/>
        <charset val="204"/>
      </rPr>
      <t xml:space="preserve">1 контур</t>
    </r>
  </si>
  <si>
    <t xml:space="preserve">4.19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</si>
  <si>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</si>
  <si>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детская поликлиника № 2"    </t>
    </r>
    <r>
      <rPr>
        <b val="true"/>
        <sz val="11"/>
        <rFont val="Times New Roman"/>
        <family val="1"/>
        <charset val="204"/>
      </rPr>
      <t xml:space="preserve">(бюджет фонда ОМС)  </t>
    </r>
    <r>
      <rPr>
        <sz val="11"/>
        <rFont val="Times New Roman"/>
        <family val="1"/>
        <charset val="204"/>
      </rPr>
      <t xml:space="preserve">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</si>
  <si>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стоматологическая поликлиника"       </t>
    </r>
    <r>
      <rPr>
        <b val="true"/>
        <sz val="11"/>
        <rFont val="Times New Roman"/>
        <family val="1"/>
        <charset val="204"/>
      </rPr>
      <t xml:space="preserve">(бюджет фонда ОМС)   </t>
    </r>
    <r>
      <rPr>
        <sz val="11"/>
        <rFont val="Times New Roman"/>
        <family val="1"/>
        <charset val="204"/>
      </rPr>
      <t xml:space="preserve">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</si>
  <si>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  </t>
    </r>
    <r>
      <rPr>
        <b val="true"/>
        <sz val="11"/>
        <rFont val="Times New Roman"/>
        <family val="1"/>
        <charset val="204"/>
      </rPr>
      <t xml:space="preserve"> (бюджет фонда ОМС)      </t>
    </r>
    <r>
      <rPr>
        <sz val="11"/>
        <rFont val="Times New Roman"/>
        <family val="1"/>
        <charset val="204"/>
      </rPr>
      <t xml:space="preserve">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</si>
  <si>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</si>
  <si>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1"/>
        <rFont val="Times New Roman"/>
        <family val="1"/>
        <charset val="204"/>
      </rPr>
      <t xml:space="preserve">  (бюджет фонда ОМС)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</si>
  <si>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</si>
  <si>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 val="true"/>
        <sz val="11"/>
        <rFont val="Times New Roman"/>
        <family val="1"/>
        <charset val="204"/>
      </rPr>
      <t xml:space="preserve"> (бюджет фонда ОМС)         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</si>
  <si>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больница", всего в т.ч.: </t>
    </r>
    <r>
      <rPr>
        <b val="true"/>
        <sz val="12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</si>
  <si>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 </t>
    </r>
    <r>
      <rPr>
        <sz val="8.8"/>
        <rFont val="Times New Roman"/>
        <family val="1"/>
        <charset val="204"/>
      </rPr>
      <t xml:space="preserve">     </t>
    </r>
  </si>
  <si>
    <t xml:space="preserve">Врачебная амбулатория п. Пионерский</t>
  </si>
  <si>
    <t xml:space="preserve">п. Пионерский</t>
  </si>
  <si>
    <t xml:space="preserve">ООО "ИКС Петропавловск-Камчатский"</t>
  </si>
  <si>
    <t xml:space="preserve">Фельдшерско-акушерский пункт п. Термальный</t>
  </si>
  <si>
    <t xml:space="preserve">п. Термальный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</si>
  <si>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</si>
  <si>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</si>
  <si>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Тигильский МР, с.Тигиль</t>
  </si>
  <si>
    <t xml:space="preserve">ООО "ЮЭСК"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</si>
  <si>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</si>
  <si>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  (ул. Орджоникидзе, 9а )  </t>
    </r>
    <r>
      <rPr>
        <b val="true"/>
        <sz val="10"/>
        <color rgb="FFFF0000"/>
        <rFont val="Times New Roman"/>
        <family val="1"/>
        <charset val="204"/>
      </rPr>
      <t xml:space="preserve"> (краевой бюджет)  </t>
    </r>
    <r>
      <rPr>
        <sz val="10"/>
        <rFont val="Times New Roman"/>
        <family val="1"/>
        <charset val="204"/>
      </rPr>
      <t xml:space="preserve">   </t>
    </r>
  </si>
  <si>
    <t xml:space="preserve">Краевое государственное бюджетное  образовательное учреждение среднего профессионального образования "Камчатский колледж искусств"</t>
  </si>
  <si>
    <t xml:space="preserve">Министерство развития гражданского общества Камчатского края</t>
  </si>
  <si>
    <t xml:space="preserve">Приложение 1.4</t>
  </si>
  <si>
    <t xml:space="preserve">ассигнований, необходимых для оплаты горячего водоснабжения (открытая система) краевым государственным бюджетным учреждениям на 2024 год</t>
  </si>
  <si>
    <t xml:space="preserve">Тариф за 1 Гкал  с НДС, руб.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</si>
  <si>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 </t>
    </r>
    <r>
      <rPr>
        <b val="true"/>
        <sz val="10"/>
        <color rgb="FF000000"/>
        <rFont val="Times New Roman"/>
        <family val="1"/>
        <charset val="1"/>
      </rPr>
      <t xml:space="preserve">с НДС руб.</t>
    </r>
  </si>
  <si>
    <t xml:space="preserve">Лимит,              м3</t>
  </si>
  <si>
    <t xml:space="preserve">Сумма тыс. руб.</t>
  </si>
  <si>
    <t xml:space="preserve">Всего  тыс. руб.</t>
  </si>
  <si>
    <t xml:space="preserve">Тариф за 1 м3  с НДС  руб.  </t>
  </si>
  <si>
    <t xml:space="preserve">Лимит,  Гкал</t>
  </si>
  <si>
    <t xml:space="preserve">Лимит,             м3</t>
  </si>
  <si>
    <t xml:space="preserve">Итого    тыс. руб.  </t>
  </si>
  <si>
    <t xml:space="preserve">20</t>
  </si>
  <si>
    <t xml:space="preserve">21</t>
  </si>
  <si>
    <t xml:space="preserve"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</si>
  <si>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 xml:space="preserve">АО "Камчатэнергосервис"</t>
  </si>
  <si>
    <t xml:space="preserve"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</si>
  <si>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t xml:space="preserve">3,8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</si>
  <si>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b val="true"/>
        <sz val="11"/>
        <rFont val="Times New Roman"/>
        <family val="1"/>
        <charset val="204"/>
      </rPr>
      <t xml:space="preserve">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</si>
  <si>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 val="true"/>
        <sz val="11"/>
        <rFont val="Times New Roman"/>
        <family val="1"/>
        <charset val="204"/>
      </rPr>
      <t xml:space="preserve">(бюджет фонда ОМС)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</si>
  <si>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</si>
  <si>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 4.3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</si>
  <si>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 val="true"/>
        <sz val="11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</si>
  <si>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t xml:space="preserve">Государственное бюджетное учреждение здравоохранения "Бюро судебно-медицинской экспертизы" (г.Елизово, Пограничная 18)   (краевой бюджет)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</si>
  <si>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 xml:space="preserve">ГБУЗ КК "Камчатская краевая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       </t>
    </r>
  </si>
  <si>
    <t xml:space="preserve">Государственное бюджетное  учреждение здравоохранения "Елизовская районная больница"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</si>
  <si>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"Олюторская районная больница" </t>
    </r>
    <r>
      <rPr>
        <u val="single"/>
        <sz val="11"/>
        <rFont val="Times New Roman"/>
        <family val="1"/>
        <charset val="204"/>
      </rPr>
      <t xml:space="preserve">ОВОП с.Апука</t>
    </r>
    <r>
      <rPr>
        <sz val="11"/>
        <rFont val="Times New Roman"/>
        <family val="1"/>
        <charset val="204"/>
      </rPr>
      <t xml:space="preserve">  </t>
    </r>
    <r>
      <rPr>
        <b val="true"/>
        <sz val="11"/>
        <rFont val="Times New Roman"/>
        <family val="1"/>
        <charset val="204"/>
      </rPr>
      <t xml:space="preserve"> (бюджет фонда ОМС) 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</si>
  <si>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"Карагинская районная больница" всего, в  т.ч.: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</si>
  <si>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ОВОП </t>
    </r>
    <r>
      <rPr>
        <b val="true"/>
        <sz val="11"/>
        <rFont val="Times New Roman"/>
        <family val="1"/>
        <charset val="204"/>
      </rPr>
      <t xml:space="preserve">с. Тымлат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</si>
  <si>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1"/>
        <rFont val="Times New Roman"/>
        <family val="1"/>
        <charset val="204"/>
      </rPr>
      <t xml:space="preserve">ФАП</t>
    </r>
    <r>
      <rPr>
        <b val="true"/>
        <sz val="11"/>
        <rFont val="Times New Roman"/>
        <family val="1"/>
        <charset val="204"/>
      </rPr>
      <t xml:space="preserve"> с. Карага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</si>
  <si>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</si>
  <si>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u val="single"/>
        <sz val="11"/>
        <rFont val="Times New Roman"/>
        <family val="1"/>
        <charset val="204"/>
      </rPr>
      <t xml:space="preserve">Октябрьское отделение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</si>
  <si>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</si>
  <si>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 </t>
    </r>
    <r>
      <rPr>
        <b val="true"/>
        <u val="single"/>
        <sz val="11"/>
        <rFont val="Times New Roman"/>
        <family val="1"/>
        <charset val="204"/>
      </rPr>
      <t xml:space="preserve">Октябрьское отделение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</si>
  <si>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u val="single"/>
        <sz val="11"/>
        <rFont val="Times New Roman"/>
        <family val="1"/>
        <charset val="204"/>
      </rPr>
      <t xml:space="preserve">ФАП с. Кавалерское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</si>
  <si>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</si>
  <si>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       </t>
    </r>
  </si>
  <si>
    <t xml:space="preserve">Краевое государственное бюджетное  учреждение  "Камчатский краевой объединенный музей"</t>
  </si>
  <si>
    <t xml:space="preserve">Краевое государственное бюджетное  учреждение "Камчатская краевая научная библиотека им. С.П. Крашенинникова"</t>
  </si>
  <si>
    <t xml:space="preserve"> 5.5</t>
  </si>
  <si>
    <t xml:space="preserve">5.1.</t>
  </si>
  <si>
    <t xml:space="preserve"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</si>
  <si>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 xml:space="preserve">7.1.</t>
  </si>
  <si>
    <t xml:space="preserve">8.1</t>
  </si>
  <si>
    <t xml:space="preserve">8.2</t>
  </si>
  <si>
    <t xml:space="preserve"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</si>
  <si>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t xml:space="preserve">Приложение 1.5</t>
  </si>
  <si>
    <t xml:space="preserve"> ассигнований, необходимых для оплаты холодного водоснабжения на 2024 год краевым государственным бюджетным учреждениям</t>
  </si>
  <si>
    <t xml:space="preserve">Потребители</t>
  </si>
  <si>
    <t xml:space="preserve">Водопотребление</t>
  </si>
  <si>
    <t xml:space="preserve">01.01.2024- 30.06.2024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</si>
  <si>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  <r>
      <rPr>
        <b val="true"/>
        <sz val="10"/>
        <color rgb="FF000000"/>
        <rFont val="Times New Roman"/>
        <family val="1"/>
        <charset val="1"/>
      </rPr>
      <t xml:space="preserve"> с НДС, руб</t>
    </r>
  </si>
  <si>
    <r>
      <rPr>
        <b val="true"/>
        <sz val="10"/>
        <color rgb="FF000000"/>
        <rFont val="Times New Roman"/>
        <family val="1"/>
        <charset val="1"/>
      </rPr>
      <t xml:space="preserve">Лимит,м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</si>
  <si>
    <t xml:space="preserve">Сумма тыс.руб.</t>
  </si>
  <si>
    <r>
      <rPr>
        <b val="true"/>
        <sz val="10"/>
        <color rgb="FF000000"/>
        <rFont val="Times New Roman"/>
        <family val="1"/>
        <charset val="1"/>
      </rPr>
      <t xml:space="preserve">Лимит, м</t>
    </r>
    <r>
      <rPr>
        <b val="true"/>
        <vertAlign val="superscript"/>
        <sz val="10"/>
        <color rgb="FF000000"/>
        <rFont val="Times New Roman"/>
        <family val="1"/>
        <charset val="1"/>
      </rPr>
      <t xml:space="preserve">3</t>
    </r>
  </si>
  <si>
    <t xml:space="preserve">КГУП "Камчатский водоканал"</t>
  </si>
  <si>
    <t xml:space="preserve">Министерство природных ресурсов и экологии Камчатского края, в том числе:</t>
  </si>
  <si>
    <t xml:space="preserve">МКП ВГО "Вилючинский водоканал"</t>
  </si>
  <si>
    <t xml:space="preserve">МУП "Водоканал Усть-Камчатского сельского поселения"</t>
  </si>
  <si>
    <t xml:space="preserve">Олюторский район, 
п. Тиличики</t>
  </si>
  <si>
    <t xml:space="preserve">Елизовский район, п. Николаевка, п. Сосновка</t>
  </si>
  <si>
    <t xml:space="preserve">МУП "Николаевское благоустройство"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</si>
  <si>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</si>
  <si>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</si>
  <si>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</si>
  <si>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t xml:space="preserve">Краевое государственное общеобразовательное бюджетное учреждение "Елизовская школа № 1 для обучающихся с ограниченными возможностями здоровья"                                                                                                                 </t>
  </si>
  <si>
    <t xml:space="preserve">Краевое государственное общеобразовательное бюджетное учреждение Средняя школа № 2 г. Петропавловск-Камчатский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</si>
  <si>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sz val="11"/>
        <rFont val="Times New Roman"/>
        <family val="1"/>
        <charset val="204"/>
      </rPr>
      <t xml:space="preserve">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</si>
  <si>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 val="true"/>
        <sz val="11"/>
        <rFont val="Times New Roman"/>
        <family val="1"/>
        <charset val="204"/>
      </rPr>
      <t xml:space="preserve">(бюджет фонда ОМС)</t>
    </r>
    <r>
      <rPr>
        <sz val="11"/>
        <rFont val="Times New Roman"/>
        <family val="1"/>
        <charset val="204"/>
      </rPr>
      <t xml:space="preserve">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</si>
  <si>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</si>
  <si>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</si>
  <si>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  <r>
      <rPr>
        <b val="true"/>
        <sz val="11"/>
        <rFont val="Times New Roman"/>
        <family val="1"/>
        <charset val="204"/>
      </rPr>
      <t xml:space="preserve">                                      </t>
    </r>
  </si>
  <si>
    <r>
      <rPr>
        <sz val="11"/>
        <rFont val="Times New Roman"/>
        <family val="1"/>
        <charset val="204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</si>
  <si>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</t>
    </r>
    <r>
      <rPr>
        <b val="true"/>
        <sz val="11"/>
        <rFont val="Times New Roman"/>
        <family val="1"/>
        <charset val="204"/>
      </rPr>
      <t xml:space="preserve"> (филиал пгт. Палана)</t>
    </r>
    <r>
      <rPr>
        <sz val="11"/>
        <rFont val="Times New Roman"/>
        <family val="1"/>
        <charset val="204"/>
      </rPr>
      <t xml:space="preserve"> 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</si>
  <si>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</si>
  <si>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( пр.50 лет Октября)   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</si>
  <si>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 4.7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</si>
  <si>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</t>
    </r>
    <r>
      <rPr>
        <b val="true"/>
        <sz val="11"/>
        <rFont val="Times New Roman"/>
        <family val="1"/>
        <charset val="204"/>
      </rPr>
      <t xml:space="preserve">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</si>
  <si>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 </t>
    </r>
    <r>
      <rPr>
        <b val="true"/>
        <sz val="11"/>
        <rFont val="Times New Roman"/>
        <family val="1"/>
        <charset val="204"/>
      </rPr>
      <t xml:space="preserve">  (бюджет фонда ОМС)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</si>
  <si>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  <r>
      <rPr>
        <sz val="11"/>
        <rFont val="Times New Roman"/>
        <family val="1"/>
        <charset val="204"/>
      </rPr>
      <t xml:space="preserve">   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</si>
  <si>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</t>
    </r>
    <r>
      <rPr>
        <b val="true"/>
        <sz val="11"/>
        <rFont val="Times New Roman"/>
        <family val="1"/>
        <charset val="204"/>
      </rPr>
      <t xml:space="preserve"> (бюджет фонда ОМС) </t>
    </r>
    <r>
      <rPr>
        <sz val="11"/>
        <rFont val="Times New Roman"/>
        <family val="1"/>
        <charset val="204"/>
      </rPr>
      <t xml:space="preserve">   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</si>
  <si>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</si>
  <si>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</t>
    </r>
    <r>
      <rPr>
        <b val="true"/>
        <sz val="11"/>
        <rFont val="Times New Roman"/>
        <family val="1"/>
        <charset val="204"/>
      </rPr>
      <t xml:space="preserve">(бюджет фонда ОМС)  </t>
    </r>
    <r>
      <rPr>
        <sz val="11"/>
        <rFont val="Times New Roman"/>
        <family val="1"/>
        <charset val="204"/>
      </rPr>
      <t xml:space="preserve">    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</si>
  <si>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  <r>
      <rPr>
        <b val="true"/>
        <sz val="11"/>
        <rFont val="Times New Roman"/>
        <family val="1"/>
        <charset val="204"/>
      </rPr>
      <t xml:space="preserve">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</si>
  <si>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   (бюджет фонда ОМС)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</si>
  <si>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                                 </t>
    </r>
    <r>
      <rPr>
        <b val="true"/>
        <sz val="11"/>
        <color rgb="FFFF0000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</si>
  <si>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</si>
  <si>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</t>
    </r>
    <r>
      <rPr>
        <b val="true"/>
        <sz val="11"/>
        <rFont val="Times New Roman"/>
        <family val="1"/>
        <charset val="204"/>
      </rPr>
      <t xml:space="preserve"> (бюджет фонда ОМС)   </t>
    </r>
  </si>
  <si>
    <t xml:space="preserve"> 4.13</t>
  </si>
  <si>
    <r>
      <rPr>
        <b val="true"/>
        <sz val="11"/>
        <rFont val="Times New Roman"/>
        <family val="1"/>
        <charset val="204"/>
      </rPr>
      <t xml:space="preserve">Филиал № 1</t>
    </r>
    <r>
      <rPr>
        <sz val="11"/>
        <rFont val="Times New Roman"/>
        <family val="1"/>
        <charset val="204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 val="true"/>
        <sz val="11"/>
        <rFont val="Times New Roman"/>
        <family val="1"/>
        <charset val="204"/>
      </rPr>
      <t xml:space="preserve">  пгт. Палана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</t>
    </r>
  </si>
  <si>
    <r>
      <rPr>
        <b val="true"/>
        <sz val="11"/>
        <rFont val="Times New Roman"/>
        <family val="1"/>
        <charset val="204"/>
      </rPr>
      <t xml:space="preserve">Филиал № 2</t>
    </r>
    <r>
      <rPr>
        <sz val="11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 val="true"/>
        <sz val="11"/>
        <rFont val="Times New Roman"/>
        <family val="1"/>
        <charset val="204"/>
      </rPr>
      <t xml:space="preserve">с.Тиличики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</si>
  <si>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  <r>
      <rPr>
        <sz val="11"/>
        <color rgb="FFFF0000"/>
        <rFont val="Times New Roman"/>
        <family val="1"/>
        <charset val="204"/>
      </rPr>
      <t xml:space="preserve">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</si>
  <si>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 </t>
    </r>
    <r>
      <rPr>
        <b val="true"/>
        <sz val="11"/>
        <rFont val="Times New Roman"/>
        <family val="1"/>
        <charset val="204"/>
      </rPr>
      <t xml:space="preserve">(бюджет фонда ОМС)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</si>
  <si>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</si>
  <si>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МУП "Ключевская управляющая  компания"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</si>
  <si>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</si>
  <si>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 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</si>
  <si>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</si>
  <si>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 4.22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</si>
  <si>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1"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</si>
  <si>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 (поликлиника ул. Индустриальная)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</si>
  <si>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 (поликлиника ул. Индустриальная)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</si>
  <si>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</si>
  <si>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t xml:space="preserve"> 4.24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</si>
  <si>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поликлиника № 1"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</si>
  <si>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t xml:space="preserve"> 4.25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</si>
  <si>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 поликлиника № 3" </t>
    </r>
    <r>
      <rPr>
        <b val="true"/>
        <sz val="11"/>
        <rFont val="Times New Roman"/>
        <family val="1"/>
        <charset val="204"/>
      </rPr>
      <t xml:space="preserve">(бюджет ОМС)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</si>
  <si>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</si>
  <si>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</si>
  <si>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детская инфекционная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</si>
  <si>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поликлиника № 2"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</si>
  <si>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станция скорой медицинской помощи"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</si>
  <si>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  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</si>
  <si>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rFont val="Times New Roman"/>
        <family val="1"/>
        <charset val="204"/>
      </rPr>
      <t xml:space="preserve">всего в т.ч.: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</si>
  <si>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Государственное бюджетное  учреждение здравоохранения "Тигильская районная больница"</t>
  </si>
  <si>
    <t xml:space="preserve">ООО НашДом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</si>
  <si>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1"/>
        <rFont val="Times New Roman"/>
        <family val="1"/>
        <charset val="204"/>
      </rPr>
      <t xml:space="preserve">ОВОП с.Усть-Хайрюзово</t>
    </r>
    <r>
      <rPr>
        <b val="true"/>
        <sz val="11"/>
        <color rgb="FFFF0000"/>
        <rFont val="Times New Roman"/>
        <family val="1"/>
        <charset val="204"/>
      </rPr>
      <t xml:space="preserve"> </t>
    </r>
  </si>
  <si>
    <t xml:space="preserve">Тигильский МР, с. Усть-Хайрюзово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</si>
  <si>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1"/>
        <rFont val="Times New Roman"/>
        <family val="1"/>
        <charset val="204"/>
      </rPr>
      <t xml:space="preserve">ОВОП Седанка</t>
    </r>
  </si>
  <si>
    <t xml:space="preserve">Тигильский МР с.Седанка </t>
  </si>
  <si>
    <t xml:space="preserve">Государственное бюджетное  учреждение здравоохранения "Тигильская районная больница"  всего в т.ч.: (бюджет фонда ОМС)</t>
  </si>
  <si>
    <t xml:space="preserve">Государственное бюджетное  учреждение здравоохранения "Тигильская районная больница" 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</si>
  <si>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1"/>
        <rFont val="Times New Roman"/>
        <family val="1"/>
        <charset val="204"/>
      </rPr>
      <t xml:space="preserve"> ОВОП с.Усть-Хайрюзово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</si>
  <si>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1"/>
        <rFont val="Times New Roman"/>
        <family val="1"/>
        <charset val="204"/>
      </rPr>
      <t xml:space="preserve"> ОВОП Седанка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</si>
  <si>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</si>
  <si>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</si>
  <si>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 (Каменское)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</si>
  <si>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Пенжинский район с. Каменское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</si>
  <si>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 (Каменское)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</si>
  <si>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МУП "Коммунальное хозяйство Усть-Большерецкого сельского поселения"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</si>
  <si>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Октябрьское отделение</t>
    </r>
    <r>
      <rPr>
        <b val="true"/>
        <sz val="11"/>
        <color rgb="FFFF0000"/>
        <rFont val="Times New Roman"/>
        <family val="1"/>
        <charset val="204"/>
      </rPr>
      <t xml:space="preserve"> </t>
    </r>
  </si>
  <si>
    <t xml:space="preserve">Усть-Большерецкий МР п. Октябрьский</t>
  </si>
  <si>
    <t xml:space="preserve">МБУ ЖКХ"Надежда"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</si>
  <si>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Апачинское отделение</t>
    </r>
  </si>
  <si>
    <t xml:space="preserve">Усть-Большерецкий МР с. Апача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</si>
  <si>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Октябрьское отделение</t>
    </r>
    <r>
      <rPr>
        <sz val="11"/>
        <rFont val="Times New Roman"/>
        <family val="1"/>
        <charset val="204"/>
      </rPr>
      <t xml:space="preserve">  </t>
    </r>
  </si>
  <si>
    <r>
      <rPr>
        <b val="true"/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 районная больница" всего, в 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</si>
  <si>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Мильковский муниципальный округ </t>
    </r>
    <r>
      <rPr>
        <b val="true"/>
        <sz val="11"/>
        <rFont val="Times New Roman"/>
        <family val="1"/>
        <charset val="204"/>
      </rPr>
      <t xml:space="preserve">с.Мильково</t>
    </r>
  </si>
  <si>
    <t xml:space="preserve">Государственное бюджетное  учреждение здравоохранения "Мильковская  районная больница" всего, в  т.ч.: (бюджет фонда ОМС)</t>
  </si>
  <si>
    <r>
      <rPr>
        <sz val="11"/>
        <rFont val="Times New Roman"/>
        <family val="1"/>
        <charset val="204"/>
      </rPr>
      <t xml:space="preserve">Мильковский муниципальный округ  </t>
    </r>
    <r>
      <rPr>
        <b val="true"/>
        <sz val="11"/>
        <rFont val="Times New Roman"/>
        <family val="1"/>
        <charset val="204"/>
      </rPr>
      <t xml:space="preserve">с.Шаромы</t>
    </r>
  </si>
  <si>
    <r>
      <rPr>
        <sz val="11"/>
        <rFont val="Times New Roman"/>
        <family val="1"/>
        <charset val="204"/>
      </rPr>
      <t xml:space="preserve">Мильковский муниципальный округ </t>
    </r>
    <r>
      <rPr>
        <b val="true"/>
        <sz val="11"/>
        <rFont val="Times New Roman"/>
        <family val="1"/>
        <charset val="204"/>
      </rPr>
      <t xml:space="preserve">п.Атласово</t>
    </r>
  </si>
  <si>
    <r>
      <rPr>
        <sz val="11"/>
        <rFont val="Times New Roman"/>
        <family val="1"/>
        <charset val="204"/>
      </rPr>
      <t xml:space="preserve">Мильковский муниципальный округ </t>
    </r>
    <r>
      <rPr>
        <b val="true"/>
        <sz val="11"/>
        <rFont val="Times New Roman"/>
        <family val="1"/>
        <charset val="204"/>
      </rPr>
      <t xml:space="preserve">с.Долиновка</t>
    </r>
  </si>
  <si>
    <r>
      <rPr>
        <b val="true"/>
        <sz val="11"/>
        <rFont val="Times New Roman"/>
        <family val="1"/>
        <charset val="204"/>
      </rPr>
      <t xml:space="preserve"> ГБУЗ КК"Олюторская районная больница", всего в т.ч.: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</si>
  <si>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t xml:space="preserve"> ГБУЗ КК"Олюторская районная больница", Тиличики</t>
  </si>
  <si>
    <t xml:space="preserve"> ОВОП с. Хаилино ГБУЗ КК"Олюторская районная больница" </t>
  </si>
  <si>
    <t xml:space="preserve">Олюторский МР с.Хаилино</t>
  </si>
  <si>
    <t xml:space="preserve">ОВОП с.Пахачи ГБУЗ КК"Олюторская районная больница" </t>
  </si>
  <si>
    <t xml:space="preserve">Олюторский район, 
с. Пахачи</t>
  </si>
  <si>
    <t xml:space="preserve">ОВОП с.Апука ГБУЗ КК"Олюторская районная больница" </t>
  </si>
  <si>
    <t xml:space="preserve">Олюторский район, с.Апука</t>
  </si>
  <si>
    <t xml:space="preserve"> ГБУЗ КК"Олюторская районная больница" всего в т.ч.: (бюджет фонда ОМС)</t>
  </si>
  <si>
    <t xml:space="preserve">ФАП с.Ачайваям ГБУЗ КК"Олюторская районная больница" 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</si>
  <si>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</si>
  <si>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</si>
  <si>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</si>
  <si>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</si>
  <si>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</si>
  <si>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</si>
  <si>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</si>
  <si>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Усть-Большерецкий район, п. Озерновский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</si>
  <si>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</si>
  <si>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ОМС)(ФАП Запорожье)</t>
    </r>
  </si>
  <si>
    <t xml:space="preserve"> МУП "Никольская управляющая организация"</t>
  </si>
  <si>
    <t xml:space="preserve">Государственное бюджетное  учреждение здравоохранения "Карагинская районная больница" всего, в т.ч.:  (бюджет фонда ОМС)</t>
  </si>
  <si>
    <t xml:space="preserve">ФАП с. Ильпырское ГБУЗ  КК"Карагинская районная больница"</t>
  </si>
  <si>
    <r>
      <rPr>
        <sz val="11"/>
        <rFont val="Times New Roman"/>
        <family val="1"/>
        <charset val="204"/>
      </rPr>
      <t xml:space="preserve">ФАП </t>
    </r>
    <r>
      <rPr>
        <b val="true"/>
        <sz val="11"/>
        <rFont val="Times New Roman"/>
        <family val="1"/>
        <charset val="204"/>
      </rPr>
      <t xml:space="preserve">с. Кострома</t>
    </r>
    <r>
      <rPr>
        <sz val="11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</si>
  <si>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</si>
  <si>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1"/>
      </rPr>
      <t xml:space="preserve">Государственное бюджетное  учреждение здравоохранения  "Соболевская районная больница"</t>
    </r>
    <r>
      <rPr>
        <sz val="11"/>
        <color rgb="FFFF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1"/>
      </rPr>
      <t xml:space="preserve">Отделение общей врачебной практики (семейной медицины)  -</t>
    </r>
    <r>
      <rPr>
        <b val="true"/>
        <sz val="11"/>
        <color rgb="FFFF0000"/>
        <rFont val="Times New Roman"/>
        <family val="1"/>
        <charset val="1"/>
      </rPr>
      <t xml:space="preserve"> (краевой бюджет)</t>
    </r>
  </si>
  <si>
    <t xml:space="preserve">ГБУЗ "Елизовская районная больница"</t>
  </si>
  <si>
    <t xml:space="preserve">Елизовский район, п. Сокоч</t>
  </si>
  <si>
    <t xml:space="preserve">ООО "Управляющая организация "Сокоч"</t>
  </si>
  <si>
    <t xml:space="preserve">Раздольненская амбулатория</t>
  </si>
  <si>
    <t xml:space="preserve">Елизовский район, п. Раздольный</t>
  </si>
  <si>
    <t xml:space="preserve">АО " Каминжиниринг"</t>
  </si>
  <si>
    <t xml:space="preserve">Врачебная амбулатория п.Сокоч</t>
  </si>
  <si>
    <t xml:space="preserve">Врачебная амбулатория р.п. Вулканный</t>
  </si>
  <si>
    <t xml:space="preserve">Елизовский район, п Вулканный</t>
  </si>
  <si>
    <t xml:space="preserve">МУП "Коммунальные системы"</t>
  </si>
  <si>
    <t xml:space="preserve">Врачебная амбулатория с. Николаевка, Фельдшерско-акушерский пункт с. Сосновка</t>
  </si>
  <si>
    <t xml:space="preserve">Врачебная амбулатория п.Лесной, Фельдшерский здравпункт п. Березняки</t>
  </si>
  <si>
    <t xml:space="preserve">Елизовский район, п.Лесной
п. Березняки</t>
  </si>
  <si>
    <t xml:space="preserve"> ООО "Светлячок"</t>
  </si>
  <si>
    <t xml:space="preserve">Врачебная амбулатория с.Паратунка, Фельдшерско-акушерский пункт п. Термальный</t>
  </si>
  <si>
    <t xml:space="preserve">Елизовский район, п. Паратунка</t>
  </si>
  <si>
    <t xml:space="preserve">МУП "Паратунское КХ"</t>
  </si>
  <si>
    <t xml:space="preserve">КГУП Камчатский водоканал</t>
  </si>
  <si>
    <t xml:space="preserve">Министерство по чрезвычайным ситуациям Камчатского края в том числе</t>
  </si>
  <si>
    <t xml:space="preserve">  8.1</t>
  </si>
  <si>
    <t xml:space="preserve">Елизовский район, п. Нагорный</t>
  </si>
  <si>
    <t xml:space="preserve">Елизовский район, п. Лесной</t>
  </si>
  <si>
    <t xml:space="preserve">с. Коряки</t>
  </si>
  <si>
    <t xml:space="preserve">  8.3</t>
  </si>
  <si>
    <t xml:space="preserve">8.4</t>
  </si>
  <si>
    <t xml:space="preserve">Государственное учреждение "Усть-Большерецкая районная станция по борьбе с болезнями животных"</t>
  </si>
  <si>
    <t xml:space="preserve">  8.6</t>
  </si>
  <si>
    <t xml:space="preserve">Краевое государственное бюджетное учреждение "Камчатская краевая станция по борьбе с болезнями животных"</t>
  </si>
  <si>
    <t xml:space="preserve">Карагинская районная ветеринарная лечебница (с.Оссора)</t>
  </si>
  <si>
    <t xml:space="preserve"> КГУП "Камчатский водоканал"</t>
  </si>
  <si>
    <t xml:space="preserve">Приложение 1.6</t>
  </si>
  <si>
    <r>
      <rPr>
        <b val="true"/>
        <sz val="14"/>
        <color rgb="FF000000"/>
        <rFont val="Times New Roman"/>
        <family val="1"/>
        <charset val="1"/>
      </rPr>
      <t xml:space="preserve">ассигнований, необходимых для оплаты водоотведения на 2024 год краевым государственным </t>
    </r>
    <r>
      <rPr>
        <b val="true"/>
        <i val="true"/>
        <sz val="14"/>
        <color rgb="FF000000"/>
        <rFont val="Times New Roman"/>
        <family val="1"/>
        <charset val="1"/>
      </rPr>
      <t xml:space="preserve">бюджетным</t>
    </r>
    <r>
      <rPr>
        <b val="true"/>
        <sz val="14"/>
        <color rgb="FF000000"/>
        <rFont val="Times New Roman"/>
        <family val="1"/>
        <charset val="1"/>
      </rPr>
      <t xml:space="preserve"> учреждениям</t>
    </r>
  </si>
  <si>
    <t xml:space="preserve">Водоотведение, стоки ГВС, жидкие бытовые отходы</t>
  </si>
  <si>
    <r>
      <rPr>
        <b val="true"/>
        <sz val="11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1"/>
        <color rgb="FF000000"/>
        <rFont val="Times New Roman"/>
        <family val="1"/>
        <charset val="1"/>
      </rPr>
      <t xml:space="preserve">3</t>
    </r>
    <r>
      <rPr>
        <b val="true"/>
        <sz val="11"/>
        <color rgb="FF000000"/>
        <rFont val="Times New Roman"/>
        <family val="1"/>
        <charset val="1"/>
      </rPr>
      <t xml:space="preserve"> с НДС, руб</t>
    </r>
  </si>
  <si>
    <r>
      <rPr>
        <b val="true"/>
        <sz val="11"/>
        <color rgb="FF000000"/>
        <rFont val="Times New Roman"/>
        <family val="1"/>
        <charset val="1"/>
      </rPr>
      <t xml:space="preserve">Лимит, м</t>
    </r>
    <r>
      <rPr>
        <b val="true"/>
        <vertAlign val="superscript"/>
        <sz val="11"/>
        <color rgb="FF000000"/>
        <rFont val="Times New Roman"/>
        <family val="1"/>
        <charset val="1"/>
      </rPr>
      <t xml:space="preserve">3</t>
    </r>
  </si>
  <si>
    <t xml:space="preserve">АО СВРЦ</t>
  </si>
  <si>
    <t xml:space="preserve">Краевое государственное профессиональное образовательное бюджетное учреждение "Камчатский сельскохозяйственный техникум"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</si>
  <si>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</t>
  </si>
  <si>
    <t xml:space="preserve">г.Елизово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</si>
  <si>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</si>
  <si>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</si>
  <si>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</t>
    </r>
    <r>
      <rPr>
        <b val="true"/>
        <sz val="11"/>
        <rFont val="Times New Roman"/>
        <family val="1"/>
        <charset val="204"/>
      </rPr>
      <t xml:space="preserve">                                    </t>
    </r>
  </si>
  <si>
    <r>
      <rPr>
        <sz val="11"/>
        <rFont val="Times New Roman"/>
        <family val="1"/>
        <charset val="204"/>
      </rP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 val="true"/>
        <sz val="11"/>
        <rFont val="Times New Roman"/>
        <family val="1"/>
        <charset val="204"/>
      </rPr>
      <t xml:space="preserve">(филиал пгт. Палана)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</si>
  <si>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     </t>
    </r>
    <r>
      <rPr>
        <sz val="11"/>
        <rFont val="Times New Roman"/>
        <family val="1"/>
        <charset val="204"/>
      </rPr>
      <t xml:space="preserve">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</si>
  <si>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( пр.50 лет Октября)  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</si>
  <si>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</t>
    </r>
    <r>
      <rPr>
        <b val="true"/>
        <sz val="11"/>
        <rFont val="Times New Roman"/>
        <family val="1"/>
        <charset val="204"/>
      </rPr>
      <t xml:space="preserve">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</si>
  <si>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</t>
    </r>
    <r>
      <rPr>
        <sz val="11"/>
        <color rgb="FFFF0000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 xml:space="preserve">     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</si>
  <si>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</si>
  <si>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</t>
    </r>
    <r>
      <rPr>
        <b val="true"/>
        <sz val="11"/>
        <rFont val="Times New Roman"/>
        <family val="1"/>
        <charset val="204"/>
      </rPr>
      <t xml:space="preserve">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</si>
  <si>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</si>
  <si>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b val="true"/>
        <sz val="11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 xml:space="preserve">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</si>
  <si>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</si>
  <si>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b val="true"/>
        <sz val="11"/>
        <rFont val="Times New Roman"/>
        <family val="1"/>
        <charset val="204"/>
      </rPr>
      <t xml:space="preserve">Филиал № 1</t>
    </r>
    <r>
      <rPr>
        <sz val="11"/>
        <rFont val="Times New Roman"/>
        <family val="1"/>
        <charset val="204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 val="true"/>
        <sz val="11"/>
        <rFont val="Times New Roman"/>
        <family val="1"/>
        <charset val="204"/>
      </rPr>
      <t xml:space="preserve"> пгт. Палана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</si>
  <si>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</si>
  <si>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больница № 2"  (поликлиника ул. Индустриальная)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</si>
  <si>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</si>
  <si>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</si>
  <si>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с.Тигиль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</si>
  <si>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</si>
  <si>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МУП "КХ Усть-Большерецкого СП" </t>
  </si>
  <si>
    <t xml:space="preserve">МБУ ЖКХ "Надежда" 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</si>
  <si>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1"/>
        <rFont val="Times New Roman"/>
        <family val="1"/>
        <charset val="204"/>
      </rPr>
      <t xml:space="preserve"> Октябрьское отделение </t>
    </r>
    <r>
      <rPr>
        <sz val="11"/>
        <rFont val="Times New Roman"/>
        <family val="1"/>
        <charset val="204"/>
      </rPr>
      <t xml:space="preserve"> </t>
    </r>
  </si>
  <si>
    <t xml:space="preserve">Государственное бюджетное  учреждение здравоохранения "Мильковская районная больница" всего, в  т.ч.: (бюджет фонда ОМС)</t>
  </si>
  <si>
    <t xml:space="preserve">Мильковский муниципальный округ  с.Шаромы</t>
  </si>
  <si>
    <t xml:space="preserve">Мильковский муниципальный округ п.Атласово</t>
  </si>
  <si>
    <t xml:space="preserve">Мильковский муниципальный округ п.Лазо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</si>
  <si>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</si>
  <si>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</si>
  <si>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</si>
  <si>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</si>
  <si>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r>
      <rPr>
        <b val="true"/>
        <sz val="11"/>
        <rFont val="Times New Roman"/>
        <family val="1"/>
        <charset val="204"/>
      </rPr>
      <t xml:space="preserve">п.Оссора</t>
    </r>
    <r>
      <rPr>
        <sz val="11"/>
        <rFont val="Times New Roman"/>
        <family val="1"/>
        <charset val="204"/>
      </rPr>
      <t xml:space="preserve"> ГБУЗ  КК"Карагинская районная больница" </t>
    </r>
    <r>
      <rPr>
        <b val="true"/>
        <sz val="11"/>
        <rFont val="Times New Roman"/>
        <family val="1"/>
        <charset val="204"/>
      </rPr>
      <t xml:space="preserve"> (бюджет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</si>
  <si>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</si>
  <si>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Елизовский район, п. Вулканный</t>
  </si>
  <si>
    <t xml:space="preserve">Елизовский район, с. Паратунка, п. Термальный</t>
  </si>
  <si>
    <t xml:space="preserve">Фельдшерский здравпункт п. Березняки</t>
  </si>
  <si>
    <t xml:space="preserve">Новолесновское СП п. Березняки</t>
  </si>
  <si>
    <t xml:space="preserve">ФГБУ "ЦЖКУ" Минобороны России (с НДС)</t>
  </si>
  <si>
    <t xml:space="preserve">8.3</t>
  </si>
  <si>
    <t xml:space="preserve">8.5</t>
  </si>
  <si>
    <r>
      <rPr>
        <sz val="10"/>
        <rFont val="Times New Roman"/>
        <family val="0"/>
        <charset val="1"/>
      </rP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</si>
  <si>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t xml:space="preserve">Приложение 1.7</t>
  </si>
  <si>
    <t xml:space="preserve"> ассигнований, необходимых для оплаты услуг по обращению с твердыми коммунальными отходами 2024 году краевым государственным бюджетным учреждениям</t>
  </si>
  <si>
    <r>
      <rPr>
        <b val="true"/>
        <sz val="11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1"/>
        <color rgb="FF000000"/>
        <rFont val="Times New Roman"/>
        <family val="1"/>
        <charset val="1"/>
      </rPr>
      <t xml:space="preserve">3</t>
    </r>
    <r>
      <rPr>
        <b val="true"/>
        <sz val="11"/>
        <color rgb="FF000000"/>
        <rFont val="Times New Roman"/>
        <family val="1"/>
        <charset val="1"/>
      </rPr>
      <t xml:space="preserve"> с НДС, руб.</t>
    </r>
  </si>
  <si>
    <r>
      <rPr>
        <b val="true"/>
        <sz val="11"/>
        <color rgb="FF000000"/>
        <rFont val="Times New Roman"/>
        <family val="1"/>
        <charset val="1"/>
      </rPr>
      <t xml:space="preserve">Лимит потребления, м</t>
    </r>
    <r>
      <rPr>
        <b val="true"/>
        <vertAlign val="superscript"/>
        <sz val="11"/>
        <color rgb="FF000000"/>
        <rFont val="Times New Roman"/>
        <family val="1"/>
        <charset val="1"/>
      </rPr>
      <t xml:space="preserve">3</t>
    </r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</si>
  <si>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</si>
  <si>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 xml:space="preserve">АО "Спецтранс"</t>
  </si>
  <si>
    <t xml:space="preserve">Быстринский муниципальный район (с. Эссо)</t>
  </si>
  <si>
    <t xml:space="preserve">Краевое государственное профессиональное образовательное бюджетное учреждение "Камчатский сельскохозяйственный техникум" </t>
  </si>
  <si>
    <t xml:space="preserve">Мильковский р-н с.Мильково</t>
  </si>
  <si>
    <t xml:space="preserve"> 3.8</t>
  </si>
  <si>
    <t xml:space="preserve">Краевое государственное профессиональное образовательное бюджетное учреждение "Паланский колледж" 
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</si>
  <si>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</si>
  <si>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</si>
  <si>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</si>
  <si>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</si>
  <si>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</si>
  <si>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</si>
  <si>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</si>
  <si>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</si>
  <si>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 xml:space="preserve"> 3.17</t>
  </si>
  <si>
    <t xml:space="preserve"> 3.18</t>
  </si>
  <si>
    <t xml:space="preserve"> 3.19</t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</si>
  <si>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</si>
  <si>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</si>
  <si>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СПИД и инфекционными заболеваниями"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</si>
  <si>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   </t>
    </r>
  </si>
  <si>
    <r>
      <rPr>
        <sz val="11"/>
        <rFont val="Times New Roman"/>
        <family val="1"/>
        <charset val="204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</si>
  <si>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      </t>
    </r>
    <r>
      <rPr>
        <b val="true"/>
        <sz val="11"/>
        <rFont val="Times New Roman"/>
        <family val="1"/>
        <charset val="204"/>
      </rPr>
      <t xml:space="preserve">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</si>
  <si>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 </t>
    </r>
    <r>
      <rPr>
        <sz val="11"/>
        <color rgb="FFFF0000"/>
        <rFont val="Times New Roman"/>
        <family val="1"/>
        <charset val="204"/>
      </rPr>
      <t xml:space="preserve">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      </t>
    </r>
    <r>
      <rPr>
        <b val="true"/>
        <sz val="11"/>
        <rFont val="Times New Roman"/>
        <family val="1"/>
        <charset val="204"/>
      </rPr>
      <t xml:space="preserve">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</si>
  <si>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  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</t>
    </r>
    <r>
      <rPr>
        <b val="true"/>
        <sz val="11"/>
        <rFont val="Times New Roman"/>
        <family val="1"/>
        <charset val="204"/>
      </rPr>
      <t xml:space="preserve">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</si>
  <si>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    </t>
    </r>
    <r>
      <rPr>
        <b val="true"/>
        <sz val="11"/>
        <rFont val="Times New Roman"/>
        <family val="1"/>
        <charset val="204"/>
      </rPr>
      <t xml:space="preserve">                 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</si>
  <si>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   </t>
    </r>
    <r>
      <rPr>
        <b val="true"/>
        <sz val="11"/>
        <rFont val="Times New Roman"/>
        <family val="1"/>
        <charset val="204"/>
      </rPr>
      <t xml:space="preserve">                    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</si>
  <si>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1"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</si>
  <si>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1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</si>
  <si>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</si>
  <si>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</si>
  <si>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городская стоматологическая поликлиника"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 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</si>
  <si>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"Камчатская городская стоматологическая поликлиника"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</si>
  <si>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поликлиника № 3"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</si>
  <si>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профилактики"(</t>
    </r>
    <r>
      <rPr>
        <b val="true"/>
        <sz val="11"/>
        <rFont val="Times New Roman"/>
        <family val="1"/>
        <charset val="204"/>
      </rPr>
      <t xml:space="preserve">бюджет фонда ОМС)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</si>
  <si>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1"/>
        <rFont val="Times New Roman"/>
        <family val="1"/>
        <charset val="204"/>
      </rPr>
      <t xml:space="preserve">(бюджет ОМС)  </t>
    </r>
    <r>
      <rPr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</si>
  <si>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</si>
  <si>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</si>
  <si>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  </t>
    </r>
  </si>
  <si>
    <r>
      <rPr>
        <sz val="11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 val="true"/>
        <sz val="11"/>
        <color rgb="FFFF0000"/>
        <rFont val="Times New Roman"/>
        <family val="1"/>
        <charset val="204"/>
      </rPr>
      <t xml:space="preserve"> (краевой бюджет)    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</si>
  <si>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(г. Елизово, Пограничная, 18а ) 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 </t>
    </r>
    <r>
      <rPr>
        <sz val="11"/>
        <color rgb="FFFF0000"/>
        <rFont val="Times New Roman"/>
        <family val="1"/>
        <charset val="204"/>
      </rPr>
      <t xml:space="preserve">     </t>
    </r>
    <r>
      <rPr>
        <sz val="11"/>
        <rFont val="Times New Roman"/>
        <family val="1"/>
        <charset val="204"/>
      </rPr>
      <t xml:space="preserve">                                      </t>
    </r>
    <r>
      <rPr>
        <b val="true"/>
        <sz val="11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</si>
  <si>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с.Эссо</t>
    </r>
  </si>
  <si>
    <t xml:space="preserve"> с. Эссо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</si>
  <si>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</t>
    </r>
    <r>
      <rPr>
        <sz val="11"/>
        <rFont val="Times New Roman"/>
        <family val="1"/>
        <charset val="204"/>
      </rPr>
      <t xml:space="preserve"> с.Эссо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</si>
  <si>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1"/>
        <rFont val="Times New Roman"/>
        <family val="1"/>
        <charset val="204"/>
      </rPr>
      <t xml:space="preserve">(бюджет фонда ОМС) </t>
    </r>
    <r>
      <rPr>
        <sz val="11"/>
        <rFont val="Times New Roman"/>
        <family val="1"/>
        <charset val="204"/>
      </rPr>
      <t xml:space="preserve">с.Анавгай</t>
    </r>
  </si>
  <si>
    <t xml:space="preserve">с. Анавгай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</si>
  <si>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
районная больница"</t>
    </r>
    <r>
      <rPr>
        <sz val="11"/>
        <color rgb="FFFF0000"/>
        <rFont val="Times New Roman"/>
        <family val="1"/>
        <charset val="204"/>
      </rPr>
      <t xml:space="preserve"> </t>
    </r>
    <r>
      <rPr>
        <b val="true"/>
        <sz val="11"/>
        <color rgb="FFFF0000"/>
        <rFont val="Times New Roman"/>
        <family val="1"/>
        <charset val="204"/>
      </rPr>
      <t xml:space="preserve">(краевой бюджет)</t>
    </r>
  </si>
  <si>
    <t xml:space="preserve">с.Мильково</t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</si>
  <si>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"Мильковская 
районная больница"   </t>
    </r>
    <r>
      <rPr>
        <b val="true"/>
        <sz val="11"/>
        <rFont val="Times New Roman"/>
        <family val="1"/>
        <charset val="204"/>
      </rPr>
      <t xml:space="preserve">(бюджет фонда ОМС) </t>
    </r>
  </si>
  <si>
    <r>
      <rPr>
        <sz val="11"/>
        <rFont val="Times New Roman"/>
        <family val="1"/>
        <charset val="204"/>
      </rPr>
      <t xml:space="preserve">Государственное бюджетное  учреждение здравоохранения "Тигильская районная больница"  </t>
    </r>
    <r>
      <rPr>
        <b val="true"/>
        <sz val="11"/>
        <rFont val="Times New Roman"/>
        <family val="1"/>
        <charset val="204"/>
      </rPr>
      <t xml:space="preserve">(бюджет фонда ОМС)</t>
    </r>
  </si>
  <si>
    <t xml:space="preserve">с. Никольское, Алеутский муниципальный округ</t>
  </si>
  <si>
    <t xml:space="preserve">с. .Мильково</t>
  </si>
  <si>
    <t xml:space="preserve">с. Эссо</t>
  </si>
  <si>
    <t xml:space="preserve">8.5.</t>
  </si>
  <si>
    <t xml:space="preserve">с. Усть-Большерецк         </t>
  </si>
  <si>
    <t xml:space="preserve">Тигильская районная ветеринарная лечебница (с. Тигиль)</t>
  </si>
  <si>
    <r>
      <rPr>
        <sz val="10"/>
        <rFont val="Times New Roman"/>
        <family val="0"/>
        <charset val="1"/>
      </rP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</si>
  <si>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t xml:space="preserve">10.2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</si>
</sst>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#,##0"/>
    <numFmt numFmtId="168" formatCode="0.00"/>
  </numFmts>
  <fonts count="72">
    <font>
      <sz val="10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CC0000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b val="true"/>
      <sz val="18"/>
      <color rgb="FF000000"/>
      <name val="Arial"/>
      <family val="2"/>
      <charset val="204"/>
    </font>
    <font>
      <b val="true"/>
      <sz val="2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u val="single"/>
      <sz val="10"/>
      <color rgb="FF0000EE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b val="true"/>
      <i val="true"/>
      <u val="single"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u val="single"/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3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i val="true"/>
      <sz val="1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i val="true"/>
      <sz val="10"/>
      <color rgb="FFFF0000"/>
      <name val="Times New Roman"/>
      <family val="0"/>
      <charset val="1"/>
    </font>
    <font>
      <i val="true"/>
      <sz val="10"/>
      <color rgb="FFFF0000"/>
      <name val="Times New Roman"/>
      <family val="0"/>
      <charset val="1"/>
    </font>
    <font>
      <sz val="10"/>
      <color rgb="FFFF0000"/>
      <name val="Times New Roman"/>
      <family val="1"/>
      <charset val="1"/>
    </font>
    <font>
      <b val="true"/>
      <sz val="10"/>
      <color rgb="FFFF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0"/>
      <name val="Times New Roman"/>
      <family val="1"/>
      <charset val="1"/>
    </font>
    <font>
      <b val="true"/>
      <u val="single"/>
      <sz val="1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 val="true"/>
      <i val="true"/>
      <sz val="10"/>
      <name val="Times New Roman"/>
      <family val="0"/>
      <charset val="204"/>
    </font>
    <font>
      <b val="true"/>
      <i val="true"/>
      <sz val="10"/>
      <color rgb="FFFF0000"/>
      <name val="Times New Roman"/>
      <family val="0"/>
      <charset val="204"/>
    </font>
    <font>
      <i val="true"/>
      <sz val="10"/>
      <name val="Times New Roman"/>
      <family val="0"/>
      <charset val="204"/>
    </font>
    <font>
      <sz val="10"/>
      <color rgb="FFFFFFFF"/>
      <name val="Times New Roman"/>
      <family val="1"/>
      <charset val="1"/>
    </font>
    <font>
      <sz val="9"/>
      <color rgb="FF000000"/>
      <name val="Arial"/>
      <family val="2"/>
      <charset val="204"/>
    </font>
    <font>
      <b val="true"/>
      <vertAlign val="superscript"/>
      <sz val="10"/>
      <color rgb="FF000000"/>
      <name val="Times New Roman"/>
      <family val="1"/>
      <charset val="1"/>
    </font>
    <font>
      <b val="true"/>
      <vertAlign val="superscript"/>
      <sz val="10"/>
      <color rgb="FF000000"/>
      <name val="Times New Roman1"/>
      <family val="0"/>
      <charset val="204"/>
    </font>
    <font>
      <b val="true"/>
      <sz val="10"/>
      <color rgb="FF000000"/>
      <name val="Times New Roman1"/>
      <family val="0"/>
      <charset val="204"/>
    </font>
    <font>
      <sz val="12"/>
      <color rgb="FFFF0000"/>
      <name val="Times New Roman"/>
      <family val="1"/>
      <charset val="1"/>
    </font>
    <font>
      <u val="single"/>
      <sz val="11"/>
      <name val="Times New Roman"/>
      <family val="1"/>
      <charset val="204"/>
    </font>
    <font>
      <b val="true"/>
      <sz val="12"/>
      <color rgb="FFFF0000"/>
      <name val="Times New Roman"/>
      <family val="1"/>
      <charset val="1"/>
    </font>
    <font>
      <sz val="9"/>
      <color rgb="FF000000"/>
      <name val="Tahoma"/>
      <family val="2"/>
      <charset val="204"/>
    </font>
    <font>
      <b val="true"/>
      <u val="single"/>
      <sz val="11"/>
      <color rgb="FFFF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8.8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i val="true"/>
      <sz val="10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i val="true"/>
      <sz val="1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FF0000"/>
      <name val="Times New Roman"/>
      <family val="1"/>
      <charset val="1"/>
    </font>
    <font>
      <b val="true"/>
      <i val="true"/>
      <sz val="14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vertAlign val="superscript"/>
      <sz val="11"/>
      <color rgb="FF000000"/>
      <name val="Times New Roman"/>
      <family val="1"/>
      <charset val="1"/>
    </font>
    <font>
      <sz val="11"/>
      <color theme="1"/>
      <name val="Times New Roman"/>
      <family val="1"/>
      <charset val="204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9" borderId="2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3" fillId="9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5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5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5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6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1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9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4" fillId="9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6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5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7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6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3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3" fillId="9" borderId="3" xfId="3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9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37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5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2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0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9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8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6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3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3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9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9" fillId="9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1" fillId="9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6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9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3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2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6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6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6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31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31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21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6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6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4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5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6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5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2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3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6" fillId="9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39" fillId="9" borderId="3" xfId="3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8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9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9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9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33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59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0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1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1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9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1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3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6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6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6" fillId="9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0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9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9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23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0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  <cellStyle name="Обычный 2" xfId="38"/>
    <cellStyle name="Обычный 3" xfId="39"/>
  </cellStyles>
  <dxfs count="6">
    <dxf>
      <fill>
        <patternFill patternType="solid">
          <fgColor rgb="FFFFFFFF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0000CC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externalLink" Target="externalLinks/externalLink1.xml"/><Relationship Id="rId11" Type="http://schemas.openxmlformats.org/officeDocument/2006/relationships/externalLink" Target="externalLinks/externalLink2.xml"/><Relationship Id="rId1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3%20&#1082;&#1072;&#1079;&#1077;&#1085;&#1085;&#1099;&#1077;%20&#1082;&#1086;&#1088;&#1088;%202024%20&#1087;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2%20&#1072;&#1074;&#1090;&#1086;&#1085;&#1086;&#1084;&#1085;&#1099;&#1077;%20&#1082;&#1086;&#1088;&#1088;%202024%20&#1087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электро"/>
      <sheetName val="тепло"/>
      <sheetName val="ЦГВС"/>
      <sheetName val="водоразбор"/>
      <sheetName val="ХВС_"/>
      <sheetName val="_водоотведение_"/>
      <sheetName val="ТКО"/>
    </sheetNames>
    <sheetDataSet>
      <sheetData sheetId="0">
        <row r="181">
          <cell r="L181">
            <v>218441.1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электро"/>
      <sheetName val="тепло"/>
      <sheetName val="ЦГВС"/>
      <sheetName val="водоразбор"/>
      <sheetName val="ХВС"/>
      <sheetName val="_водоотведение"/>
      <sheetName val="ТКО"/>
    </sheetNames>
    <sheetDataSet>
      <sheetData sheetId="0">
        <row r="83">
          <cell r="L83">
            <v>580890.16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true" showOutlineSymbols="true" defaultGridColor="true" view="normal" topLeftCell="A221" colorId="64" zoomScale="80" zoomScaleNormal="80" zoomScalePageLayoutView="100" workbookViewId="0">
      <selection pane="topLeft" activeCell="L235" activeCellId="0" sqref="L235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2" width="60.72"/>
    <col collapsed="false" customWidth="true" hidden="false" outlineLevel="0" max="3" min="3" style="3" width="32.22"/>
    <col collapsed="false" customWidth="true" hidden="false" outlineLevel="0" max="4" min="4" style="4" width="27"/>
    <col collapsed="false" customWidth="true" hidden="false" outlineLevel="0" max="5" min="5" style="1" width="14.42"/>
    <col collapsed="false" customWidth="true" hidden="false" outlineLevel="0" max="6" min="6" style="1" width="12.29"/>
    <col collapsed="false" customWidth="true" hidden="false" outlineLevel="0" max="7" min="7" style="1" width="12.57"/>
    <col collapsed="false" customWidth="true" hidden="false" outlineLevel="0" max="8" min="8" style="1" width="16.25"/>
    <col collapsed="false" customWidth="true" hidden="false" outlineLevel="0" max="9" min="9" style="1" width="13.47"/>
    <col collapsed="false" customWidth="true" hidden="false" outlineLevel="0" max="10" min="10" style="1" width="14.06"/>
    <col collapsed="false" customWidth="true" hidden="false" outlineLevel="0" max="11" min="11" style="1" width="17.28"/>
    <col collapsed="false" customWidth="true" hidden="false" outlineLevel="0" max="12" min="12" style="1" width="14.06"/>
    <col collapsed="false" customWidth="false" hidden="false" outlineLevel="0" max="13" min="13" style="1" width="9.42"/>
    <col collapsed="false" customWidth="true" hidden="false" outlineLevel="0" max="14" min="14" style="1" width="13.29"/>
    <col collapsed="false" customWidth="false" hidden="false" outlineLevel="0" max="15" min="15" style="1" width="9.42"/>
    <col collapsed="false" customWidth="true" hidden="false" outlineLevel="0" max="16" min="16" style="1" width="18.73"/>
    <col collapsed="false" customWidth="false" hidden="false" outlineLevel="0" max="257" min="17" style="1" width="9.42"/>
    <col collapsed="false" customWidth="false" hidden="false" outlineLevel="0" max="16384" min="258" style="5" width="9.42"/>
  </cols>
  <sheetData>
    <row r="1" customFormat="false" ht="15" hidden="false" customHeight="false" outlineLevel="0" collapsed="false">
      <c r="J1" s="6" t="s">
        <v>0</v>
      </c>
      <c r="K1" s="7"/>
      <c r="L1" s="7"/>
    </row>
    <row r="2" customFormat="false" ht="15" hidden="false" customHeight="false" outlineLevel="0" collapsed="false">
      <c r="J2" s="6" t="s">
        <v>1</v>
      </c>
      <c r="K2" s="7"/>
      <c r="L2" s="7"/>
    </row>
    <row r="3" customFormat="false" ht="15" hidden="false" customHeight="false" outlineLevel="0" collapsed="false">
      <c r="J3" s="6" t="s">
        <v>2</v>
      </c>
      <c r="K3" s="7"/>
      <c r="L3" s="7"/>
    </row>
    <row r="4" customFormat="false" ht="15" hidden="false" customHeight="false" outlineLevel="0" collapsed="false">
      <c r="J4" s="6" t="s">
        <v>3</v>
      </c>
      <c r="K4" s="7"/>
      <c r="L4" s="7"/>
    </row>
    <row r="5" customFormat="false" ht="15" hidden="false" customHeight="false" outlineLevel="0" collapsed="false">
      <c r="J5" s="7"/>
      <c r="K5" s="7"/>
      <c r="L5" s="7"/>
    </row>
    <row r="6" customFormat="false" ht="15" hidden="false" customHeight="false" outlineLevel="0" collapsed="false">
      <c r="J6" s="6" t="s">
        <v>4</v>
      </c>
      <c r="K6" s="6"/>
      <c r="L6" s="6"/>
    </row>
    <row r="7" customFormat="false" ht="15" hidden="false" customHeight="false" outlineLevel="0" collapsed="false">
      <c r="J7" s="6" t="s">
        <v>1</v>
      </c>
      <c r="K7" s="6"/>
      <c r="L7" s="6"/>
    </row>
    <row r="8" customFormat="false" ht="15" hidden="false" customHeight="false" outlineLevel="0" collapsed="false">
      <c r="J8" s="6" t="s">
        <v>2</v>
      </c>
      <c r="K8" s="6"/>
      <c r="L8" s="6"/>
    </row>
    <row r="9" customFormat="false" ht="15.75" hidden="false" customHeight="true" outlineLevel="0" collapsed="false">
      <c r="J9" s="8" t="s">
        <v>5</v>
      </c>
      <c r="K9" s="6"/>
      <c r="L9" s="6"/>
      <c r="M9" s="9"/>
    </row>
    <row r="10" customFormat="false" ht="13.5" hidden="false" customHeight="true" outlineLevel="0" collapsed="false">
      <c r="I10" s="10"/>
      <c r="J10" s="10"/>
      <c r="K10" s="10"/>
      <c r="L10" s="10"/>
    </row>
    <row r="11" customFormat="false" ht="30.75" hidden="false" customHeight="true" outlineLevel="0" collapsed="false">
      <c r="A11" s="11" t="s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customFormat="false" ht="26.25" hidden="false" customHeight="true" outlineLevel="0" collapsed="false">
      <c r="A12" s="12" t="s">
        <v>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customFormat="false" ht="15" hidden="false" customHeight="true" outlineLevel="0" collapsed="false">
      <c r="A13" s="13" t="s">
        <v>8</v>
      </c>
      <c r="B13" s="13" t="s">
        <v>9</v>
      </c>
      <c r="C13" s="13" t="s">
        <v>10</v>
      </c>
      <c r="D13" s="13" t="s">
        <v>11</v>
      </c>
      <c r="E13" s="13" t="s">
        <v>12</v>
      </c>
      <c r="F13" s="13"/>
      <c r="G13" s="13"/>
      <c r="H13" s="13" t="s">
        <v>13</v>
      </c>
      <c r="I13" s="13"/>
      <c r="J13" s="13"/>
      <c r="K13" s="13" t="s">
        <v>14</v>
      </c>
      <c r="L13" s="13"/>
    </row>
    <row r="14" s="14" customFormat="true" ht="12.75" hidden="false" customHeight="true" outlineLevel="0" collapsed="false">
      <c r="A14" s="13"/>
      <c r="B14" s="13"/>
      <c r="C14" s="13"/>
      <c r="D14" s="13"/>
      <c r="E14" s="13" t="s">
        <v>15</v>
      </c>
      <c r="F14" s="13" t="s">
        <v>16</v>
      </c>
      <c r="G14" s="13" t="s">
        <v>17</v>
      </c>
      <c r="H14" s="13" t="s">
        <v>15</v>
      </c>
      <c r="I14" s="13" t="s">
        <v>16</v>
      </c>
      <c r="J14" s="13" t="s">
        <v>17</v>
      </c>
      <c r="K14" s="13" t="s">
        <v>16</v>
      </c>
      <c r="L14" s="13" t="s">
        <v>18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customFormat="false" ht="52.2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="17" customFormat="true" ht="13.5" hidden="false" customHeight="true" outlineLevel="0" collapsed="false">
      <c r="A16" s="15" t="s">
        <v>19</v>
      </c>
      <c r="B16" s="15" t="s">
        <v>20</v>
      </c>
      <c r="C16" s="15" t="s">
        <v>21</v>
      </c>
      <c r="D16" s="15" t="s">
        <v>22</v>
      </c>
      <c r="E16" s="15" t="s">
        <v>23</v>
      </c>
      <c r="F16" s="15" t="s">
        <v>24</v>
      </c>
      <c r="G16" s="15" t="s">
        <v>25</v>
      </c>
      <c r="H16" s="15" t="s">
        <v>26</v>
      </c>
      <c r="I16" s="15" t="s">
        <v>27</v>
      </c>
      <c r="J16" s="15" t="s">
        <v>28</v>
      </c>
      <c r="K16" s="15" t="s">
        <v>29</v>
      </c>
      <c r="L16" s="15" t="s">
        <v>30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</row>
    <row r="17" customFormat="false" ht="28.5" hidden="false" customHeight="true" outlineLevel="0" collapsed="false">
      <c r="A17" s="18" t="s">
        <v>31</v>
      </c>
      <c r="B17" s="19" t="s">
        <v>32</v>
      </c>
      <c r="C17" s="18"/>
      <c r="D17" s="18"/>
      <c r="E17" s="18"/>
      <c r="F17" s="18" t="n">
        <f aca="false">SUM(F18:F19)</f>
        <v>371.41</v>
      </c>
      <c r="G17" s="18" t="n">
        <f aca="false">SUM(G18:G19)</f>
        <v>3824.04</v>
      </c>
      <c r="H17" s="18"/>
      <c r="I17" s="18" t="n">
        <f aca="false">SUM(I18:I19)</f>
        <v>371.41</v>
      </c>
      <c r="J17" s="18" t="n">
        <f aca="false">SUM(J18:J19)</f>
        <v>6325.12</v>
      </c>
      <c r="K17" s="18" t="n">
        <f aca="false">SUM(K18:K19)</f>
        <v>742.82</v>
      </c>
      <c r="L17" s="18" t="n">
        <f aca="false">SUM(L18:L19)</f>
        <v>10149.16</v>
      </c>
      <c r="N17" s="1" t="n">
        <f aca="false">L17+тепло!L12+водоразбор!U12+ХВС_!L14+Водоотведение_!L13+ТКО!L12</f>
        <v>32270.2</v>
      </c>
    </row>
    <row r="18" customFormat="false" ht="45.45" hidden="false" customHeight="true" outlineLevel="0" collapsed="false">
      <c r="A18" s="20" t="s">
        <v>33</v>
      </c>
      <c r="B18" s="21" t="s">
        <v>34</v>
      </c>
      <c r="C18" s="20" t="s">
        <v>35</v>
      </c>
      <c r="D18" s="20" t="s">
        <v>36</v>
      </c>
      <c r="E18" s="22" t="n">
        <v>10.296</v>
      </c>
      <c r="F18" s="22" t="n">
        <f aca="false">ROUND(K18/2,2)</f>
        <v>310.51</v>
      </c>
      <c r="G18" s="22" t="n">
        <f aca="false">ROUND(E18*F18,2)</f>
        <v>3197.01</v>
      </c>
      <c r="H18" s="23" t="n">
        <v>17.03</v>
      </c>
      <c r="I18" s="22" t="n">
        <f aca="false">K18-F18</f>
        <v>310.51</v>
      </c>
      <c r="J18" s="22" t="n">
        <f aca="false">ROUND(H18*I18,2)</f>
        <v>5287.99</v>
      </c>
      <c r="K18" s="24" t="n">
        <v>621.02</v>
      </c>
      <c r="L18" s="22" t="n">
        <f aca="false">G18+J18</f>
        <v>8485</v>
      </c>
    </row>
    <row r="19" customFormat="false" ht="33.2" hidden="false" customHeight="true" outlineLevel="0" collapsed="false">
      <c r="A19" s="20" t="s">
        <v>37</v>
      </c>
      <c r="B19" s="21" t="s">
        <v>38</v>
      </c>
      <c r="C19" s="20" t="s">
        <v>39</v>
      </c>
      <c r="D19" s="20" t="s">
        <v>36</v>
      </c>
      <c r="E19" s="22" t="n">
        <v>10.296</v>
      </c>
      <c r="F19" s="23" t="n">
        <f aca="false">ROUND(K19/2,2)</f>
        <v>60.9</v>
      </c>
      <c r="G19" s="23" t="n">
        <f aca="false">ROUND(E19*F19,2)</f>
        <v>627.03</v>
      </c>
      <c r="H19" s="23" t="n">
        <v>17.03</v>
      </c>
      <c r="I19" s="23" t="n">
        <f aca="false">K19-F19</f>
        <v>60.9</v>
      </c>
      <c r="J19" s="23" t="n">
        <f aca="false">ROUND(H19*I19,2)</f>
        <v>1037.13</v>
      </c>
      <c r="K19" s="24" t="n">
        <v>121.8</v>
      </c>
      <c r="L19" s="23" t="n">
        <f aca="false">G19+J19</f>
        <v>1664.16</v>
      </c>
    </row>
    <row r="20" customFormat="false" ht="35.4" hidden="false" customHeight="true" outlineLevel="0" collapsed="false">
      <c r="A20" s="18" t="s">
        <v>40</v>
      </c>
      <c r="B20" s="19" t="s">
        <v>41</v>
      </c>
      <c r="C20" s="18"/>
      <c r="D20" s="18"/>
      <c r="E20" s="18"/>
      <c r="F20" s="18" t="n">
        <f aca="false">SUM(F21:F22)</f>
        <v>29.32</v>
      </c>
      <c r="G20" s="18" t="n">
        <f aca="false">SUM(G21:G22)</f>
        <v>323.54</v>
      </c>
      <c r="H20" s="18"/>
      <c r="I20" s="18" t="n">
        <f aca="false">SUM(I21:I22)</f>
        <v>29.32</v>
      </c>
      <c r="J20" s="18" t="n">
        <f aca="false">SUM(J21:J22)</f>
        <v>602.68</v>
      </c>
      <c r="K20" s="18" t="n">
        <f aca="false">SUM(K21:K22)</f>
        <v>58.64</v>
      </c>
      <c r="L20" s="18" t="n">
        <f aca="false">SUM(L21:L22)</f>
        <v>926.22</v>
      </c>
      <c r="N20" s="1" t="n">
        <f aca="false">L20+тепло!L15+ХВС_!L16+Водоотведение_!L15+ТКО!L15</f>
        <v>1412.95</v>
      </c>
    </row>
    <row r="21" customFormat="false" ht="22.75" hidden="false" customHeight="true" outlineLevel="0" collapsed="false">
      <c r="A21" s="20" t="s">
        <v>42</v>
      </c>
      <c r="B21" s="21" t="s">
        <v>43</v>
      </c>
      <c r="C21" s="20" t="s">
        <v>44</v>
      </c>
      <c r="D21" s="25" t="s">
        <v>36</v>
      </c>
      <c r="E21" s="22" t="n">
        <v>10.296</v>
      </c>
      <c r="F21" s="22" t="n">
        <f aca="false">ROUND(K21/2,2)</f>
        <v>25.56</v>
      </c>
      <c r="G21" s="22" t="n">
        <f aca="false">ROUND(E21*F21,2)</f>
        <v>263.17</v>
      </c>
      <c r="H21" s="22" t="n">
        <v>17.03</v>
      </c>
      <c r="I21" s="22" t="n">
        <f aca="false">K21-F21</f>
        <v>25.563</v>
      </c>
      <c r="J21" s="22" t="n">
        <f aca="false">ROUND(H21*I21,2)</f>
        <v>435.34</v>
      </c>
      <c r="K21" s="26" t="n">
        <v>51.123</v>
      </c>
      <c r="L21" s="22" t="n">
        <f aca="false">G21+J21</f>
        <v>698.51</v>
      </c>
    </row>
    <row r="22" customFormat="false" ht="23.05" hidden="false" customHeight="true" outlineLevel="0" collapsed="false">
      <c r="A22" s="20"/>
      <c r="B22" s="21"/>
      <c r="C22" s="27" t="s">
        <v>45</v>
      </c>
      <c r="D22" s="27" t="s">
        <v>46</v>
      </c>
      <c r="E22" s="28" t="n">
        <v>16.056</v>
      </c>
      <c r="F22" s="28" t="n">
        <f aca="false">ROUND(K22/2,2)</f>
        <v>3.76</v>
      </c>
      <c r="G22" s="28" t="n">
        <f aca="false">ROUND(E22*F22,2)</f>
        <v>60.37</v>
      </c>
      <c r="H22" s="28" t="n">
        <v>44.54</v>
      </c>
      <c r="I22" s="28" t="n">
        <f aca="false">K22-F22</f>
        <v>3.757</v>
      </c>
      <c r="J22" s="28" t="n">
        <f aca="false">ROUND(H22*I22,2)</f>
        <v>167.34</v>
      </c>
      <c r="K22" s="29" t="n">
        <v>7.517</v>
      </c>
      <c r="L22" s="28" t="n">
        <f aca="false">G22+J22</f>
        <v>227.71</v>
      </c>
    </row>
    <row r="23" customFormat="false" ht="39.15" hidden="false" customHeight="true" outlineLevel="0" collapsed="false">
      <c r="A23" s="18" t="s">
        <v>47</v>
      </c>
      <c r="B23" s="19" t="s">
        <v>48</v>
      </c>
      <c r="C23" s="30"/>
      <c r="D23" s="30"/>
      <c r="E23" s="30"/>
      <c r="F23" s="31" t="n">
        <f aca="false">SUM(F24:F50)-F27-F32</f>
        <v>1706.47</v>
      </c>
      <c r="G23" s="31" t="n">
        <f aca="false">SUM(G24:G50)-G27-G32</f>
        <v>19124.59</v>
      </c>
      <c r="H23" s="31"/>
      <c r="I23" s="31" t="n">
        <f aca="false">SUM(I24:I50)-I27-I32</f>
        <v>1706.37733333333</v>
      </c>
      <c r="J23" s="31" t="n">
        <f aca="false">SUM(J24:J50)-J27-J32</f>
        <v>37593.66</v>
      </c>
      <c r="K23" s="31" t="n">
        <f aca="false">SUM(K24:K50)-K27-K32</f>
        <v>3412.84733333333</v>
      </c>
      <c r="L23" s="31" t="n">
        <f aca="false">SUM(L24:L50)-L27-L32</f>
        <v>56718.25</v>
      </c>
      <c r="N23" s="1" t="n">
        <f aca="false">L23+тепло!L17+ЦГВС!S12+водоразбор!U14+ХВС_!L19+Водоотведение_!L17+ТКО!L18</f>
        <v>337205.28</v>
      </c>
    </row>
    <row r="24" customFormat="false" ht="44.05" hidden="false" customHeight="true" outlineLevel="0" collapsed="false">
      <c r="A24" s="32" t="s">
        <v>49</v>
      </c>
      <c r="B24" s="33" t="s">
        <v>50</v>
      </c>
      <c r="C24" s="34" t="s">
        <v>51</v>
      </c>
      <c r="D24" s="34" t="s">
        <v>36</v>
      </c>
      <c r="E24" s="22" t="n">
        <v>10.296</v>
      </c>
      <c r="F24" s="22" t="n">
        <f aca="false">ROUND(K24/2,2)</f>
        <v>38.74</v>
      </c>
      <c r="G24" s="22" t="n">
        <f aca="false">ROUND(E24*F24,2)</f>
        <v>398.87</v>
      </c>
      <c r="H24" s="22" t="n">
        <v>17.03</v>
      </c>
      <c r="I24" s="22" t="n">
        <f aca="false">K24-F24</f>
        <v>38.739</v>
      </c>
      <c r="J24" s="22" t="n">
        <f aca="false">ROUND(H24*I24,2)</f>
        <v>659.73</v>
      </c>
      <c r="K24" s="24" t="n">
        <v>77.479</v>
      </c>
      <c r="L24" s="22" t="n">
        <f aca="false">G24+J24</f>
        <v>1058.6</v>
      </c>
    </row>
    <row r="25" customFormat="false" ht="43.2" hidden="false" customHeight="true" outlineLevel="0" collapsed="false">
      <c r="A25" s="32" t="s">
        <v>52</v>
      </c>
      <c r="B25" s="33" t="s">
        <v>53</v>
      </c>
      <c r="C25" s="34" t="s">
        <v>51</v>
      </c>
      <c r="D25" s="34" t="s">
        <v>36</v>
      </c>
      <c r="E25" s="22" t="n">
        <v>10.296</v>
      </c>
      <c r="F25" s="20" t="n">
        <f aca="false">ROUND(K25/2,2)</f>
        <v>38.23</v>
      </c>
      <c r="G25" s="20" t="n">
        <f aca="false">ROUND(E25*F25,2)</f>
        <v>393.62</v>
      </c>
      <c r="H25" s="22" t="n">
        <v>17.03</v>
      </c>
      <c r="I25" s="20" t="n">
        <f aca="false">K25-F25</f>
        <v>38.2283333333333</v>
      </c>
      <c r="J25" s="20" t="n">
        <f aca="false">ROUND(H25*I25,2)</f>
        <v>651.03</v>
      </c>
      <c r="K25" s="24" t="n">
        <v>76.4583333333333</v>
      </c>
      <c r="L25" s="20" t="n">
        <f aca="false">G25+J25</f>
        <v>1044.65</v>
      </c>
    </row>
    <row r="26" customFormat="false" ht="54.2" hidden="false" customHeight="true" outlineLevel="0" collapsed="false">
      <c r="A26" s="32" t="s">
        <v>54</v>
      </c>
      <c r="B26" s="33" t="s">
        <v>55</v>
      </c>
      <c r="C26" s="34" t="s">
        <v>51</v>
      </c>
      <c r="D26" s="34" t="s">
        <v>36</v>
      </c>
      <c r="E26" s="22" t="n">
        <v>10.296</v>
      </c>
      <c r="F26" s="20" t="n">
        <f aca="false">ROUND(K26/2,2)</f>
        <v>16.15</v>
      </c>
      <c r="G26" s="20" t="n">
        <f aca="false">ROUND(E26*F26,2)</f>
        <v>166.28</v>
      </c>
      <c r="H26" s="22" t="n">
        <v>17.03</v>
      </c>
      <c r="I26" s="20" t="n">
        <f aca="false">K26-F26</f>
        <v>16.15</v>
      </c>
      <c r="J26" s="20" t="n">
        <f aca="false">ROUND(H26*I26,2)</f>
        <v>275.03</v>
      </c>
      <c r="K26" s="24" t="n">
        <v>32.3</v>
      </c>
      <c r="L26" s="20" t="n">
        <f aca="false">G26+J26</f>
        <v>441.31</v>
      </c>
    </row>
    <row r="27" customFormat="false" ht="54.75" hidden="false" customHeight="true" outlineLevel="0" collapsed="false">
      <c r="A27" s="32" t="s">
        <v>56</v>
      </c>
      <c r="B27" s="33" t="s">
        <v>57</v>
      </c>
      <c r="C27" s="34" t="s">
        <v>51</v>
      </c>
      <c r="D27" s="34" t="s">
        <v>36</v>
      </c>
      <c r="E27" s="22"/>
      <c r="F27" s="23" t="n">
        <f aca="false">F28+F29</f>
        <v>92</v>
      </c>
      <c r="G27" s="23" t="n">
        <f aca="false">G28+G29</f>
        <v>743.38</v>
      </c>
      <c r="H27" s="22"/>
      <c r="I27" s="23" t="n">
        <f aca="false">I28+I29</f>
        <v>92</v>
      </c>
      <c r="J27" s="23" t="n">
        <f aca="false">J28+J29</f>
        <v>1130.35</v>
      </c>
      <c r="K27" s="24" t="n">
        <f aca="false">K28+K29</f>
        <v>184</v>
      </c>
      <c r="L27" s="23" t="n">
        <f aca="false">L28+L29</f>
        <v>1873.73</v>
      </c>
    </row>
    <row r="28" customFormat="false" ht="18.75" hidden="false" customHeight="true" outlineLevel="0" collapsed="false">
      <c r="A28" s="32"/>
      <c r="B28" s="35" t="s">
        <v>58</v>
      </c>
      <c r="C28" s="34"/>
      <c r="D28" s="34"/>
      <c r="E28" s="23" t="n">
        <v>4.86</v>
      </c>
      <c r="F28" s="20" t="n">
        <f aca="false">ROUND(K28/2,2)</f>
        <v>37.5</v>
      </c>
      <c r="G28" s="20" t="n">
        <f aca="false">ROUND(E28*F28,2)</f>
        <v>182.25</v>
      </c>
      <c r="H28" s="23" t="n">
        <v>5</v>
      </c>
      <c r="I28" s="20" t="n">
        <f aca="false">K28-F28</f>
        <v>37.5</v>
      </c>
      <c r="J28" s="20" t="n">
        <f aca="false">ROUND(H28*I28,2)</f>
        <v>187.5</v>
      </c>
      <c r="K28" s="24" t="n">
        <v>75</v>
      </c>
      <c r="L28" s="20" t="n">
        <f aca="false">G28+J28</f>
        <v>369.75</v>
      </c>
    </row>
    <row r="29" customFormat="false" ht="17.25" hidden="false" customHeight="true" outlineLevel="0" collapsed="false">
      <c r="A29" s="32"/>
      <c r="B29" s="35" t="s">
        <v>59</v>
      </c>
      <c r="C29" s="34"/>
      <c r="D29" s="34"/>
      <c r="E29" s="22" t="n">
        <v>10.296</v>
      </c>
      <c r="F29" s="20" t="n">
        <f aca="false">ROUND(K29/2,2)</f>
        <v>54.5</v>
      </c>
      <c r="G29" s="20" t="n">
        <f aca="false">ROUND(E29*F29,2)</f>
        <v>561.13</v>
      </c>
      <c r="H29" s="22" t="n">
        <v>17.3</v>
      </c>
      <c r="I29" s="20" t="n">
        <f aca="false">K29-F29</f>
        <v>54.5</v>
      </c>
      <c r="J29" s="20" t="n">
        <f aca="false">ROUND(H29*I29,2)</f>
        <v>942.85</v>
      </c>
      <c r="K29" s="24" t="n">
        <v>109</v>
      </c>
      <c r="L29" s="20" t="n">
        <f aca="false">G29+J29</f>
        <v>1503.98</v>
      </c>
    </row>
    <row r="30" customFormat="false" ht="36.9" hidden="false" customHeight="true" outlineLevel="0" collapsed="false">
      <c r="A30" s="32" t="s">
        <v>60</v>
      </c>
      <c r="B30" s="33" t="s">
        <v>61</v>
      </c>
      <c r="C30" s="34" t="s">
        <v>62</v>
      </c>
      <c r="D30" s="34" t="s">
        <v>36</v>
      </c>
      <c r="E30" s="22" t="n">
        <v>10.296</v>
      </c>
      <c r="F30" s="20" t="n">
        <f aca="false">ROUND(K30/2,2)</f>
        <v>298.1</v>
      </c>
      <c r="G30" s="20" t="n">
        <f aca="false">ROUND(E30*F30,2)</f>
        <v>3069.24</v>
      </c>
      <c r="H30" s="22" t="n">
        <v>17.3</v>
      </c>
      <c r="I30" s="20" t="n">
        <f aca="false">K30-F30</f>
        <v>298.09</v>
      </c>
      <c r="J30" s="20" t="n">
        <f aca="false">ROUND(H30*I30,2)</f>
        <v>5156.96</v>
      </c>
      <c r="K30" s="24" t="n">
        <v>596.19</v>
      </c>
      <c r="L30" s="20" t="n">
        <f aca="false">G30+J30</f>
        <v>8226.2</v>
      </c>
    </row>
    <row r="31" customFormat="false" ht="46.3" hidden="false" customHeight="true" outlineLevel="0" collapsed="false">
      <c r="A31" s="32" t="s">
        <v>63</v>
      </c>
      <c r="B31" s="33" t="s">
        <v>64</v>
      </c>
      <c r="C31" s="34" t="s">
        <v>65</v>
      </c>
      <c r="D31" s="27" t="s">
        <v>46</v>
      </c>
      <c r="E31" s="23" t="n">
        <v>16.056</v>
      </c>
      <c r="F31" s="20" t="n">
        <f aca="false">ROUND(K31/2,2)</f>
        <v>26.8</v>
      </c>
      <c r="G31" s="20" t="n">
        <f aca="false">ROUND(E31*F31,2)</f>
        <v>430.3</v>
      </c>
      <c r="H31" s="23" t="n">
        <v>44.54</v>
      </c>
      <c r="I31" s="20" t="n">
        <f aca="false">K31-F31</f>
        <v>26.8</v>
      </c>
      <c r="J31" s="20" t="n">
        <f aca="false">ROUND(H31*I31,2)</f>
        <v>1193.67</v>
      </c>
      <c r="K31" s="24" t="n">
        <v>53.6</v>
      </c>
      <c r="L31" s="20" t="n">
        <f aca="false">G31+J31</f>
        <v>1623.97</v>
      </c>
    </row>
    <row r="32" customFormat="false" ht="38.25" hidden="false" customHeight="true" outlineLevel="0" collapsed="false">
      <c r="A32" s="32" t="s">
        <v>66</v>
      </c>
      <c r="B32" s="33" t="s">
        <v>67</v>
      </c>
      <c r="C32" s="34" t="s">
        <v>68</v>
      </c>
      <c r="D32" s="34" t="s">
        <v>46</v>
      </c>
      <c r="E32" s="23"/>
      <c r="F32" s="23" t="n">
        <f aca="false">F33+F34</f>
        <v>61.17</v>
      </c>
      <c r="G32" s="23" t="n">
        <f aca="false">G33+G34</f>
        <v>779.27</v>
      </c>
      <c r="H32" s="23"/>
      <c r="I32" s="23" t="n">
        <f aca="false">I33+I34</f>
        <v>61.16</v>
      </c>
      <c r="J32" s="23" t="n">
        <f aca="false">J33+J34</f>
        <v>2008</v>
      </c>
      <c r="K32" s="24" t="n">
        <f aca="false">K33+K34</f>
        <v>122.33</v>
      </c>
      <c r="L32" s="23" t="n">
        <f aca="false">L33+L34</f>
        <v>2787.27</v>
      </c>
    </row>
    <row r="33" customFormat="false" ht="15.75" hidden="false" customHeight="true" outlineLevel="0" collapsed="false">
      <c r="A33" s="32"/>
      <c r="B33" s="35" t="s">
        <v>69</v>
      </c>
      <c r="C33" s="34" t="s">
        <v>68</v>
      </c>
      <c r="D33" s="27" t="s">
        <v>46</v>
      </c>
      <c r="E33" s="23" t="n">
        <v>4.86</v>
      </c>
      <c r="F33" s="20" t="n">
        <f aca="false">ROUND(K33/2,2)</f>
        <v>18.12</v>
      </c>
      <c r="G33" s="20" t="n">
        <f aca="false">ROUND(E33*F33,2)</f>
        <v>88.06</v>
      </c>
      <c r="H33" s="23" t="n">
        <v>5</v>
      </c>
      <c r="I33" s="20" t="n">
        <f aca="false">K33-F33</f>
        <v>18.11</v>
      </c>
      <c r="J33" s="20" t="n">
        <f aca="false">ROUND(H33*I33,2)</f>
        <v>90.55</v>
      </c>
      <c r="K33" s="24" t="n">
        <v>36.23</v>
      </c>
      <c r="L33" s="20" t="n">
        <f aca="false">G33+J33</f>
        <v>178.61</v>
      </c>
    </row>
    <row r="34" customFormat="false" ht="15" hidden="false" customHeight="true" outlineLevel="0" collapsed="false">
      <c r="A34" s="32"/>
      <c r="B34" s="35" t="s">
        <v>70</v>
      </c>
      <c r="C34" s="34" t="s">
        <v>68</v>
      </c>
      <c r="D34" s="27" t="s">
        <v>46</v>
      </c>
      <c r="E34" s="23" t="n">
        <v>16.056</v>
      </c>
      <c r="F34" s="20" t="n">
        <f aca="false">ROUND(K34/2,2)</f>
        <v>43.05</v>
      </c>
      <c r="G34" s="20" t="n">
        <f aca="false">ROUND(E34*F34,2)</f>
        <v>691.21</v>
      </c>
      <c r="H34" s="23" t="n">
        <v>44.54</v>
      </c>
      <c r="I34" s="20" t="n">
        <f aca="false">K34-F34</f>
        <v>43.05</v>
      </c>
      <c r="J34" s="20" t="n">
        <f aca="false">ROUND(H34*I34,2)</f>
        <v>1917.45</v>
      </c>
      <c r="K34" s="24" t="n">
        <v>86.1</v>
      </c>
      <c r="L34" s="20" t="n">
        <f aca="false">G34+J34</f>
        <v>2608.66</v>
      </c>
    </row>
    <row r="35" customFormat="false" ht="38.25" hidden="false" customHeight="true" outlineLevel="0" collapsed="false">
      <c r="A35" s="32" t="s">
        <v>71</v>
      </c>
      <c r="B35" s="33" t="s">
        <v>72</v>
      </c>
      <c r="C35" s="34" t="s">
        <v>44</v>
      </c>
      <c r="D35" s="34" t="s">
        <v>36</v>
      </c>
      <c r="E35" s="23" t="n">
        <v>10.296</v>
      </c>
      <c r="F35" s="20" t="n">
        <f aca="false">ROUND(K35/2,2)</f>
        <v>157.75</v>
      </c>
      <c r="G35" s="20" t="n">
        <f aca="false">ROUND(E35*F35,2)</f>
        <v>1624.19</v>
      </c>
      <c r="H35" s="22" t="n">
        <v>17.3</v>
      </c>
      <c r="I35" s="20" t="n">
        <f aca="false">K35-F35</f>
        <v>157.75</v>
      </c>
      <c r="J35" s="20" t="n">
        <f aca="false">ROUND(H35*I35,2)</f>
        <v>2729.08</v>
      </c>
      <c r="K35" s="24" t="n">
        <v>315.5</v>
      </c>
      <c r="L35" s="20" t="n">
        <f aca="false">G35+J35</f>
        <v>4353.27</v>
      </c>
    </row>
    <row r="36" customFormat="false" ht="52.5" hidden="false" customHeight="true" outlineLevel="0" collapsed="false">
      <c r="A36" s="32" t="s">
        <v>73</v>
      </c>
      <c r="B36" s="33" t="s">
        <v>74</v>
      </c>
      <c r="C36" s="34" t="s">
        <v>75</v>
      </c>
      <c r="D36" s="34" t="s">
        <v>36</v>
      </c>
      <c r="E36" s="23" t="n">
        <v>10.296</v>
      </c>
      <c r="F36" s="20" t="n">
        <f aca="false">ROUND(K36/2,2)</f>
        <v>140.23</v>
      </c>
      <c r="G36" s="20" t="n">
        <f aca="false">ROUND(E36*F36,2)</f>
        <v>1443.81</v>
      </c>
      <c r="H36" s="22" t="n">
        <v>17.3</v>
      </c>
      <c r="I36" s="20" t="n">
        <f aca="false">K36-F36</f>
        <v>140.22</v>
      </c>
      <c r="J36" s="20" t="n">
        <f aca="false">ROUND(H36*I36,2)</f>
        <v>2425.81</v>
      </c>
      <c r="K36" s="24" t="n">
        <v>280.45</v>
      </c>
      <c r="L36" s="20" t="n">
        <f aca="false">G36+J36</f>
        <v>3869.62</v>
      </c>
    </row>
    <row r="37" s="36" customFormat="true" ht="54" hidden="false" customHeight="true" outlineLevel="0" collapsed="false">
      <c r="A37" s="32"/>
      <c r="B37" s="33" t="s">
        <v>76</v>
      </c>
      <c r="C37" s="34" t="s">
        <v>77</v>
      </c>
      <c r="D37" s="34" t="s">
        <v>36</v>
      </c>
      <c r="E37" s="23" t="n">
        <v>10.296</v>
      </c>
      <c r="F37" s="20" t="n">
        <f aca="false">ROUND(K37/2,2)</f>
        <v>30.91</v>
      </c>
      <c r="G37" s="20" t="n">
        <f aca="false">ROUND(E37*F37,2)</f>
        <v>318.25</v>
      </c>
      <c r="H37" s="22" t="n">
        <v>17.3</v>
      </c>
      <c r="I37" s="20" t="n">
        <f aca="false">K37-F37</f>
        <v>30.9</v>
      </c>
      <c r="J37" s="20" t="n">
        <f aca="false">ROUND(H37*I37,2)</f>
        <v>534.57</v>
      </c>
      <c r="K37" s="24" t="n">
        <v>61.81</v>
      </c>
      <c r="L37" s="20" t="n">
        <f aca="false">G37+J37</f>
        <v>852.82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="36" customFormat="true" ht="51" hidden="false" customHeight="true" outlineLevel="0" collapsed="false">
      <c r="A38" s="32" t="s">
        <v>78</v>
      </c>
      <c r="B38" s="33" t="s">
        <v>79</v>
      </c>
      <c r="C38" s="34" t="s">
        <v>44</v>
      </c>
      <c r="D38" s="34" t="s">
        <v>36</v>
      </c>
      <c r="E38" s="23" t="n">
        <v>10.296</v>
      </c>
      <c r="F38" s="20" t="n">
        <f aca="false">ROUND(K38/2,2)</f>
        <v>47.92</v>
      </c>
      <c r="G38" s="20" t="n">
        <f aca="false">ROUND(E38*F38,2)</f>
        <v>493.38</v>
      </c>
      <c r="H38" s="22" t="n">
        <v>17.3</v>
      </c>
      <c r="I38" s="20" t="n">
        <f aca="false">K38-F38</f>
        <v>47.92</v>
      </c>
      <c r="J38" s="20" t="n">
        <f aca="false">ROUND(H38*I38,2)</f>
        <v>829.02</v>
      </c>
      <c r="K38" s="24" t="n">
        <v>95.84</v>
      </c>
      <c r="L38" s="20" t="n">
        <f aca="false">G38+J38</f>
        <v>1322.4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="36" customFormat="true" ht="51.75" hidden="false" customHeight="true" outlineLevel="0" collapsed="false">
      <c r="A39" s="32" t="s">
        <v>80</v>
      </c>
      <c r="B39" s="33" t="s">
        <v>81</v>
      </c>
      <c r="C39" s="34" t="s">
        <v>51</v>
      </c>
      <c r="D39" s="34" t="s">
        <v>36</v>
      </c>
      <c r="E39" s="23" t="n">
        <v>10.296</v>
      </c>
      <c r="F39" s="20" t="n">
        <f aca="false">ROUND(K39/2,2)</f>
        <v>51.03</v>
      </c>
      <c r="G39" s="20" t="n">
        <f aca="false">ROUND(E39*F39,2)</f>
        <v>525.4</v>
      </c>
      <c r="H39" s="22" t="n">
        <v>17.3</v>
      </c>
      <c r="I39" s="20" t="n">
        <f aca="false">K39-F39</f>
        <v>51.03</v>
      </c>
      <c r="J39" s="20" t="n">
        <f aca="false">ROUND(H39*I39,2)</f>
        <v>882.82</v>
      </c>
      <c r="K39" s="24" t="n">
        <v>102.06</v>
      </c>
      <c r="L39" s="20" t="n">
        <f aca="false">G39+J39</f>
        <v>1408.22</v>
      </c>
      <c r="N39" s="1"/>
    </row>
    <row r="40" s="36" customFormat="true" ht="38.25" hidden="false" customHeight="true" outlineLevel="0" collapsed="false">
      <c r="A40" s="32" t="s">
        <v>82</v>
      </c>
      <c r="B40" s="33" t="s">
        <v>83</v>
      </c>
      <c r="C40" s="34" t="s">
        <v>84</v>
      </c>
      <c r="D40" s="34" t="s">
        <v>36</v>
      </c>
      <c r="E40" s="23" t="n">
        <v>10.296</v>
      </c>
      <c r="F40" s="20" t="n">
        <f aca="false">ROUND(K40/2,2)</f>
        <v>33.68</v>
      </c>
      <c r="G40" s="20" t="n">
        <f aca="false">ROUND(E40*F40,2)</f>
        <v>346.77</v>
      </c>
      <c r="H40" s="22" t="n">
        <v>17.3</v>
      </c>
      <c r="I40" s="20" t="n">
        <f aca="false">K40-F40</f>
        <v>33.68</v>
      </c>
      <c r="J40" s="20" t="n">
        <f aca="false">ROUND(H40*I40,2)</f>
        <v>582.66</v>
      </c>
      <c r="K40" s="24" t="n">
        <v>67.36</v>
      </c>
      <c r="L40" s="20" t="n">
        <f aca="false">G40+J40</f>
        <v>929.43</v>
      </c>
      <c r="N40" s="1"/>
    </row>
    <row r="41" s="36" customFormat="true" ht="53.25" hidden="false" customHeight="true" outlineLevel="0" collapsed="false">
      <c r="A41" s="32" t="s">
        <v>85</v>
      </c>
      <c r="B41" s="33" t="s">
        <v>86</v>
      </c>
      <c r="C41" s="34" t="s">
        <v>44</v>
      </c>
      <c r="D41" s="34" t="s">
        <v>36</v>
      </c>
      <c r="E41" s="23" t="n">
        <v>10.296</v>
      </c>
      <c r="F41" s="20" t="n">
        <f aca="false">ROUND(K41/2,2)</f>
        <v>91.15</v>
      </c>
      <c r="G41" s="20" t="n">
        <f aca="false">ROUND(E41*F41,2)</f>
        <v>938.48</v>
      </c>
      <c r="H41" s="22" t="n">
        <v>17.3</v>
      </c>
      <c r="I41" s="20" t="n">
        <f aca="false">K41-F41</f>
        <v>91.15</v>
      </c>
      <c r="J41" s="20" t="n">
        <f aca="false">ROUND(H41*I41,2)</f>
        <v>1576.9</v>
      </c>
      <c r="K41" s="24" t="n">
        <v>182.3</v>
      </c>
      <c r="L41" s="20" t="n">
        <f aca="false">G41+J41</f>
        <v>2515.38</v>
      </c>
      <c r="N41" s="1"/>
    </row>
    <row r="42" s="36" customFormat="true" ht="41.6" hidden="false" customHeight="true" outlineLevel="0" collapsed="false">
      <c r="A42" s="32" t="s">
        <v>87</v>
      </c>
      <c r="B42" s="33" t="s">
        <v>88</v>
      </c>
      <c r="C42" s="34" t="s">
        <v>89</v>
      </c>
      <c r="D42" s="27" t="s">
        <v>46</v>
      </c>
      <c r="E42" s="23" t="n">
        <v>16.056</v>
      </c>
      <c r="F42" s="20" t="n">
        <f aca="false">ROUND(K42/2,2)</f>
        <v>252.57</v>
      </c>
      <c r="G42" s="20" t="n">
        <f aca="false">ROUND(E42*F42,2)</f>
        <v>4055.26</v>
      </c>
      <c r="H42" s="23" t="n">
        <v>44.54</v>
      </c>
      <c r="I42" s="20" t="n">
        <f aca="false">K42-F42</f>
        <v>252.56</v>
      </c>
      <c r="J42" s="20" t="n">
        <f aca="false">ROUND(H42*I42,2)</f>
        <v>11249.02</v>
      </c>
      <c r="K42" s="24" t="n">
        <v>505.13</v>
      </c>
      <c r="L42" s="20" t="n">
        <f aca="false">G42+J42</f>
        <v>15304.28</v>
      </c>
      <c r="N42" s="1"/>
    </row>
    <row r="43" s="36" customFormat="true" ht="49.45" hidden="false" customHeight="true" outlineLevel="0" collapsed="false">
      <c r="A43" s="32" t="s">
        <v>90</v>
      </c>
      <c r="B43" s="33" t="s">
        <v>91</v>
      </c>
      <c r="C43" s="34" t="s">
        <v>51</v>
      </c>
      <c r="D43" s="34" t="s">
        <v>36</v>
      </c>
      <c r="E43" s="23" t="n">
        <v>10.296</v>
      </c>
      <c r="F43" s="20" t="n">
        <f aca="false">ROUND(K43/2,2)</f>
        <v>84.47</v>
      </c>
      <c r="G43" s="20" t="n">
        <f aca="false">ROUND(E43*F43,2)</f>
        <v>869.7</v>
      </c>
      <c r="H43" s="22" t="n">
        <v>17.3</v>
      </c>
      <c r="I43" s="20" t="n">
        <f aca="false">K43-F43</f>
        <v>84.46</v>
      </c>
      <c r="J43" s="20" t="n">
        <f aca="false">ROUND(H43*I43,2)</f>
        <v>1461.16</v>
      </c>
      <c r="K43" s="24" t="n">
        <v>168.93</v>
      </c>
      <c r="L43" s="20" t="n">
        <f aca="false">G43+J43</f>
        <v>2330.86</v>
      </c>
      <c r="N43" s="1"/>
    </row>
    <row r="44" s="36" customFormat="true" ht="45.55" hidden="false" customHeight="true" outlineLevel="0" collapsed="false">
      <c r="A44" s="32" t="s">
        <v>92</v>
      </c>
      <c r="B44" s="33" t="s">
        <v>93</v>
      </c>
      <c r="C44" s="34" t="s">
        <v>51</v>
      </c>
      <c r="D44" s="34" t="s">
        <v>36</v>
      </c>
      <c r="E44" s="23" t="n">
        <v>10.296</v>
      </c>
      <c r="F44" s="20" t="n">
        <f aca="false">ROUND(K44/2,2)</f>
        <v>14.45</v>
      </c>
      <c r="G44" s="20" t="n">
        <f aca="false">ROUND(E44*F44,2)</f>
        <v>148.78</v>
      </c>
      <c r="H44" s="22" t="n">
        <v>17.3</v>
      </c>
      <c r="I44" s="20" t="n">
        <f aca="false">K44-F44</f>
        <v>14.44</v>
      </c>
      <c r="J44" s="20" t="n">
        <f aca="false">ROUND(H44*I44,2)</f>
        <v>249.81</v>
      </c>
      <c r="K44" s="24" t="n">
        <v>28.89</v>
      </c>
      <c r="L44" s="20" t="n">
        <f aca="false">G44+J44</f>
        <v>398.59</v>
      </c>
      <c r="N44" s="1"/>
    </row>
    <row r="45" s="36" customFormat="true" ht="38.25" hidden="false" customHeight="true" outlineLevel="0" collapsed="false">
      <c r="A45" s="32" t="s">
        <v>94</v>
      </c>
      <c r="B45" s="33" t="s">
        <v>95</v>
      </c>
      <c r="C45" s="34" t="s">
        <v>77</v>
      </c>
      <c r="D45" s="34" t="s">
        <v>36</v>
      </c>
      <c r="E45" s="23" t="n">
        <v>10.296</v>
      </c>
      <c r="F45" s="20" t="n">
        <f aca="false">ROUND(K45/2,2)</f>
        <v>64.67</v>
      </c>
      <c r="G45" s="20" t="n">
        <f aca="false">ROUND(E45*F45,2)</f>
        <v>665.84</v>
      </c>
      <c r="H45" s="22" t="n">
        <v>17.3</v>
      </c>
      <c r="I45" s="20" t="n">
        <f aca="false">K45-F45</f>
        <v>64.67</v>
      </c>
      <c r="J45" s="20" t="n">
        <f aca="false">ROUND(H45*I45,2)</f>
        <v>1118.79</v>
      </c>
      <c r="K45" s="24" t="n">
        <v>129.34</v>
      </c>
      <c r="L45" s="20" t="n">
        <f aca="false">G45+J45</f>
        <v>1784.63</v>
      </c>
      <c r="N45" s="1"/>
    </row>
    <row r="46" s="36" customFormat="true" ht="42.75" hidden="false" customHeight="true" outlineLevel="0" collapsed="false">
      <c r="A46" s="32" t="s">
        <v>96</v>
      </c>
      <c r="B46" s="33" t="s">
        <v>97</v>
      </c>
      <c r="C46" s="34" t="s">
        <v>77</v>
      </c>
      <c r="D46" s="34" t="s">
        <v>36</v>
      </c>
      <c r="E46" s="23" t="n">
        <v>10.296</v>
      </c>
      <c r="F46" s="20" t="n">
        <f aca="false">ROUND(K46/2,2)</f>
        <v>52.47</v>
      </c>
      <c r="G46" s="20" t="n">
        <f aca="false">ROUND(E46*F46,2)</f>
        <v>540.23</v>
      </c>
      <c r="H46" s="22" t="n">
        <v>17.3</v>
      </c>
      <c r="I46" s="20" t="n">
        <f aca="false">K46-F46</f>
        <v>52.46</v>
      </c>
      <c r="J46" s="20" t="n">
        <f aca="false">ROUND(H46*I46,2)</f>
        <v>907.56</v>
      </c>
      <c r="K46" s="24" t="n">
        <v>104.93</v>
      </c>
      <c r="L46" s="20" t="n">
        <f aca="false">G46+J46</f>
        <v>1447.79</v>
      </c>
      <c r="N46" s="1"/>
    </row>
    <row r="47" s="36" customFormat="true" ht="44.25" hidden="false" customHeight="true" outlineLevel="0" collapsed="false">
      <c r="A47" s="32" t="s">
        <v>98</v>
      </c>
      <c r="B47" s="33" t="s">
        <v>99</v>
      </c>
      <c r="C47" s="34" t="s">
        <v>77</v>
      </c>
      <c r="D47" s="34" t="s">
        <v>36</v>
      </c>
      <c r="E47" s="23" t="n">
        <v>10.296</v>
      </c>
      <c r="F47" s="20" t="n">
        <f aca="false">ROUND(K47/2,2)</f>
        <v>16.21</v>
      </c>
      <c r="G47" s="20" t="n">
        <f aca="false">ROUND(E47*F47,2)</f>
        <v>166.9</v>
      </c>
      <c r="H47" s="22" t="n">
        <v>17.3</v>
      </c>
      <c r="I47" s="20" t="n">
        <f aca="false">K47-F47</f>
        <v>16.21</v>
      </c>
      <c r="J47" s="20" t="n">
        <f aca="false">ROUND(H47*I47,2)</f>
        <v>280.43</v>
      </c>
      <c r="K47" s="24" t="n">
        <v>32.42</v>
      </c>
      <c r="L47" s="20" t="n">
        <f aca="false">G47+J47</f>
        <v>447.33</v>
      </c>
      <c r="N47" s="1"/>
    </row>
    <row r="48" s="36" customFormat="true" ht="41.25" hidden="false" customHeight="true" outlineLevel="0" collapsed="false">
      <c r="A48" s="32" t="s">
        <v>100</v>
      </c>
      <c r="B48" s="33" t="s">
        <v>101</v>
      </c>
      <c r="C48" s="34" t="s">
        <v>44</v>
      </c>
      <c r="D48" s="34" t="s">
        <v>36</v>
      </c>
      <c r="E48" s="23" t="n">
        <v>10.296</v>
      </c>
      <c r="F48" s="20" t="n">
        <f aca="false">ROUND(K48/2,2)</f>
        <v>31.72</v>
      </c>
      <c r="G48" s="20" t="n">
        <f aca="false">ROUND(E48*F48,2)</f>
        <v>326.59</v>
      </c>
      <c r="H48" s="22" t="n">
        <v>17.3</v>
      </c>
      <c r="I48" s="20" t="n">
        <f aca="false">K48-F48</f>
        <v>31.72</v>
      </c>
      <c r="J48" s="20" t="n">
        <f aca="false">ROUND(H48*I48,2)</f>
        <v>548.76</v>
      </c>
      <c r="K48" s="24" t="n">
        <v>63.44</v>
      </c>
      <c r="L48" s="20" t="n">
        <f aca="false">G48+J48</f>
        <v>875.35</v>
      </c>
      <c r="N48" s="1"/>
    </row>
    <row r="49" customFormat="false" ht="38.25" hidden="false" customHeight="true" outlineLevel="0" collapsed="false">
      <c r="A49" s="32" t="s">
        <v>102</v>
      </c>
      <c r="B49" s="33" t="s">
        <v>103</v>
      </c>
      <c r="C49" s="34" t="s">
        <v>51</v>
      </c>
      <c r="D49" s="34" t="s">
        <v>36</v>
      </c>
      <c r="E49" s="23" t="n">
        <v>10.296</v>
      </c>
      <c r="F49" s="20" t="n">
        <f aca="false">ROUND(K49/2,2)</f>
        <v>59.63</v>
      </c>
      <c r="G49" s="20" t="n">
        <f aca="false">ROUND(E49*F49,2)</f>
        <v>613.95</v>
      </c>
      <c r="H49" s="22" t="n">
        <v>17.3</v>
      </c>
      <c r="I49" s="20" t="n">
        <f aca="false">K49-F49</f>
        <v>59.62</v>
      </c>
      <c r="J49" s="20" t="n">
        <f aca="false">ROUND(H49*I49,2)</f>
        <v>1031.43</v>
      </c>
      <c r="K49" s="24" t="n">
        <v>119.25</v>
      </c>
      <c r="L49" s="20" t="n">
        <f aca="false">G49+J49</f>
        <v>1645.38</v>
      </c>
      <c r="M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</row>
    <row r="50" customFormat="false" ht="42.75" hidden="false" customHeight="true" outlineLevel="0" collapsed="false">
      <c r="A50" s="32" t="s">
        <v>104</v>
      </c>
      <c r="B50" s="33" t="s">
        <v>105</v>
      </c>
      <c r="C50" s="34" t="s">
        <v>51</v>
      </c>
      <c r="D50" s="34" t="s">
        <v>36</v>
      </c>
      <c r="E50" s="23" t="n">
        <v>10.296</v>
      </c>
      <c r="F50" s="28" t="n">
        <f aca="false">ROUND(K50/2,2)</f>
        <v>6.42</v>
      </c>
      <c r="G50" s="28" t="n">
        <f aca="false">ROUND(E50*F50,2)</f>
        <v>66.1</v>
      </c>
      <c r="H50" s="22" t="n">
        <v>17.3</v>
      </c>
      <c r="I50" s="28" t="n">
        <f aca="false">K50-F50</f>
        <v>6.42</v>
      </c>
      <c r="J50" s="28" t="n">
        <f aca="false">ROUND(H50*I50,2)</f>
        <v>111.07</v>
      </c>
      <c r="K50" s="24" t="n">
        <v>12.84</v>
      </c>
      <c r="L50" s="28" t="n">
        <f aca="false">G50+J50</f>
        <v>177.17</v>
      </c>
      <c r="M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  <c r="IW50" s="36"/>
    </row>
    <row r="51" customFormat="false" ht="33.75" hidden="false" customHeight="true" outlineLevel="0" collapsed="false">
      <c r="A51" s="18" t="s">
        <v>106</v>
      </c>
      <c r="B51" s="19" t="s">
        <v>107</v>
      </c>
      <c r="C51" s="30"/>
      <c r="D51" s="30"/>
      <c r="E51" s="37"/>
      <c r="F51" s="31" t="n">
        <f aca="false">F52+F53</f>
        <v>7666.84</v>
      </c>
      <c r="G51" s="31" t="n">
        <f aca="false">G52+G53</f>
        <v>87614.27</v>
      </c>
      <c r="H51" s="38"/>
      <c r="I51" s="31" t="n">
        <f aca="false">I52+I53</f>
        <v>7666.55</v>
      </c>
      <c r="J51" s="31" t="n">
        <f aca="false">J52+J53</f>
        <v>175701.5346</v>
      </c>
      <c r="K51" s="31" t="n">
        <f aca="false">K52+K53</f>
        <v>15333.39</v>
      </c>
      <c r="L51" s="31" t="n">
        <f aca="false">L52+L53</f>
        <v>263315.8046</v>
      </c>
    </row>
    <row r="52" customFormat="false" ht="13.5" hidden="false" customHeight="true" outlineLevel="0" collapsed="false">
      <c r="A52" s="30"/>
      <c r="B52" s="39" t="s">
        <v>108</v>
      </c>
      <c r="C52" s="30"/>
      <c r="D52" s="30"/>
      <c r="E52" s="30"/>
      <c r="F52" s="31" t="n">
        <f aca="false">F54+F77+F56+F58+F59+F63+F64+F65+F67+F69+F71+F73+F74+F75+F79+F80+F81+F82+F84+F86+F88+F90+F93+F98+F100+F104+F106+F108+F110+F119+F127+F143+F145+F147+F149+F151+F153+F162+F165+F167+F174+F175</f>
        <v>1579.8</v>
      </c>
      <c r="G52" s="31" t="n">
        <f aca="false">G54+G77+G56+G58+G59+G63+G64+G65+G67+G69+G71+G73+G74+G75+G79+G80+G81+G82+G84+G86+G88+G90+G93+G98+G100+G104+G106+G108+G110+G119+G127+G143+G145+G147+G149+G151+G153+G162+G165+G167+G174+G175</f>
        <v>18570.42</v>
      </c>
      <c r="H52" s="31"/>
      <c r="I52" s="31" t="n">
        <f aca="false">I54+I77+I56+I58+I59+I63+I64+I65+I67+I69+I71+I73+I74+I75+I79+I80+I81+I82+I84+I86+I88+I90+I93+I98+I100+I104+I106+I108+I110+I119+I127+I143+I145+I147+I149+I151+I153+I162+I165+I167+I174+I175</f>
        <v>1579.71</v>
      </c>
      <c r="J52" s="31" t="n">
        <f aca="false">J54+J77+J56+J58+J59+J63+J64+J65+J67+J69+J71+J73+J74+J75+J79+J80+J81+J82+J84+J86+J88+J90+J93+J98+J100+J104+J106+J108+J110+J119+J127+J143+J145+J147+J149+J151+J153+J162+J165+J167+J174+J175</f>
        <v>39023.23</v>
      </c>
      <c r="K52" s="31" t="n">
        <f aca="false">K54+K77+K56+K58+K59+K63+K64+K65+K67+K69+K71+K73+K74+K75+K79+K80+K81+K82+K84+K86+K88+K90+K93+K98+K100+K104+K106+K108+K110+K119+K127+K143+K145+K147+K149+K151+K153+K162+K165+K167+K174+K175</f>
        <v>3159.51</v>
      </c>
      <c r="L52" s="31" t="n">
        <f aca="false">L54+L77+L56+L58+L59+L63+L64+L65+L67+L69+L71+L73+L74+L75+L79+L80+L81+L82+L84+L86+L88+L90+L93+L98+L100+L104+L106+L108+L110+L119+L127+L143+L145+L147+L149+L151+L153+L162+L165+L167+L174+L175</f>
        <v>57593.65</v>
      </c>
      <c r="N52" s="1" t="n">
        <f aca="false">L52+тепло!L40+ЦГВС!S21+водоразбор!U25+ХВС_!L43+Водоотведение_!L40+ТКО!L42</f>
        <v>267477.4</v>
      </c>
    </row>
    <row r="53" customFormat="false" ht="13.5" hidden="false" customHeight="true" outlineLevel="0" collapsed="false">
      <c r="A53" s="30"/>
      <c r="B53" s="40" t="s">
        <v>109</v>
      </c>
      <c r="C53" s="30"/>
      <c r="D53" s="30"/>
      <c r="E53" s="30"/>
      <c r="F53" s="31" t="n">
        <f aca="false">F55+F78+F57+F66+F68+F70+F72+F76+F83+F85+F87+F89+F91+F92+F94+F95+F96+F97+F99+F101+F102+F103+F105+F107+F109+F114+F121+F135+F144+F146+F148+F150+F152+F157+F163+F166+F170+F173+F176+F177+F164</f>
        <v>6087.04</v>
      </c>
      <c r="G53" s="31" t="n">
        <f aca="false">G55+G78+G57+G66+G68+G70+G72+G76+G83+G85+G87+G89+G91+G92+G94+G95+G96+G97+G99+G101+G102+G103+G105+G107+G109+G114+G121+G135+G144+G146+G148+G150+G152+G157+G163+G166+G170+G173+G176+G177+G164</f>
        <v>69043.85</v>
      </c>
      <c r="H53" s="31"/>
      <c r="I53" s="31" t="n">
        <f aca="false">I55+I78+I57+I66+I68+I70+I72+I76+I83+I85+I87+I89+I91+I92+I94+I95+I96+I97+I99+I101+I102+I103+I105+I107+I109+I114+I121+I135+I144+I146+I148+I150+I152+I157+I163+I166+I170+I173+I176+I177+I164</f>
        <v>6086.84</v>
      </c>
      <c r="J53" s="31" t="n">
        <f aca="false">J55+J78+J57+J66+J68+J70+J72+J76+J83+J85+J87+J89+J91+J92+J94+J95+J96+J97+J99+J101+J102+J103+J105+J107+J109+J114+J121+J135+J144+J146+J148+J150+J152+J157+J163+J166+J170+J173+J176+J177+J164</f>
        <v>136678.3046</v>
      </c>
      <c r="K53" s="31" t="n">
        <f aca="false">K55+K78+K57+K66+K68+K70+K72+K76+K83+K85+K87+K89+K91+K92+K94+K95+K96+K97+K99+K101+K102+K103+K105+K107+K109+K114+K121+K135+K144+K146+K148+K150+K152+K157+K163+K166+K170+K173+K176+K177+K164</f>
        <v>12173.88</v>
      </c>
      <c r="L53" s="31" t="n">
        <f aca="false">L55+L78+L57+L66+L68+L70+L72+L76+L83+L85+L87+L89+L91+L92+L94+L95+L96+L97+L99+L101+L102+L103+L105+L107+L109+L114+L121+L135+L144+L146+L148+L150+L152+L157+L163+L166+L170+L173+L176+L177+L164</f>
        <v>205722.1546</v>
      </c>
      <c r="N53" s="1" t="n">
        <f aca="false">L53+тепло!L41+ЦГВС!S22+водоразбор!U26+ХВС_!L44+Водоотведение_!L41+ТКО!L43</f>
        <v>732315.8046</v>
      </c>
    </row>
    <row r="54" customFormat="false" ht="51.75" hidden="false" customHeight="true" outlineLevel="0" collapsed="false">
      <c r="A54" s="41" t="s">
        <v>110</v>
      </c>
      <c r="B54" s="42" t="s">
        <v>111</v>
      </c>
      <c r="C54" s="34" t="s">
        <v>112</v>
      </c>
      <c r="D54" s="34" t="s">
        <v>36</v>
      </c>
      <c r="E54" s="22" t="n">
        <v>10.296</v>
      </c>
      <c r="F54" s="22" t="n">
        <f aca="false">ROUND(K54/2,2)</f>
        <v>10.5</v>
      </c>
      <c r="G54" s="22" t="n">
        <f aca="false">ROUND(E54*F54,2)</f>
        <v>108.11</v>
      </c>
      <c r="H54" s="22" t="n">
        <v>17.3</v>
      </c>
      <c r="I54" s="22" t="n">
        <f aca="false">K54-F54</f>
        <v>10.5</v>
      </c>
      <c r="J54" s="22" t="n">
        <f aca="false">ROUND(H54*I54,2)</f>
        <v>181.65</v>
      </c>
      <c r="K54" s="24" t="n">
        <v>21</v>
      </c>
      <c r="L54" s="22" t="n">
        <f aca="false">J54+G54</f>
        <v>289.76</v>
      </c>
    </row>
    <row r="55" customFormat="false" ht="51.75" hidden="false" customHeight="true" outlineLevel="0" collapsed="false">
      <c r="A55" s="41"/>
      <c r="B55" s="42" t="s">
        <v>113</v>
      </c>
      <c r="C55" s="34" t="s">
        <v>112</v>
      </c>
      <c r="D55" s="34" t="s">
        <v>36</v>
      </c>
      <c r="E55" s="22" t="n">
        <v>10.296</v>
      </c>
      <c r="F55" s="20" t="n">
        <f aca="false">ROUND(K55/2,2)</f>
        <v>50.8</v>
      </c>
      <c r="G55" s="20" t="n">
        <f aca="false">ROUND(E55*F55,2)</f>
        <v>523.04</v>
      </c>
      <c r="H55" s="22" t="n">
        <v>17.3</v>
      </c>
      <c r="I55" s="20" t="n">
        <f aca="false">K55-F55</f>
        <v>50.79</v>
      </c>
      <c r="J55" s="20" t="n">
        <f aca="false">ROUND(H55*I55,2)</f>
        <v>878.67</v>
      </c>
      <c r="K55" s="24" t="n">
        <v>101.59</v>
      </c>
      <c r="L55" s="20" t="n">
        <f aca="false">J55+G55</f>
        <v>1401.71</v>
      </c>
    </row>
    <row r="56" customFormat="false" ht="52.6" hidden="false" customHeight="true" outlineLevel="0" collapsed="false">
      <c r="A56" s="41" t="s">
        <v>114</v>
      </c>
      <c r="B56" s="42" t="s">
        <v>115</v>
      </c>
      <c r="C56" s="34" t="s">
        <v>112</v>
      </c>
      <c r="D56" s="34" t="s">
        <v>36</v>
      </c>
      <c r="E56" s="22" t="n">
        <v>10.296</v>
      </c>
      <c r="F56" s="20" t="n">
        <f aca="false">ROUND(K56/2,2)</f>
        <v>4.11</v>
      </c>
      <c r="G56" s="20" t="n">
        <f aca="false">ROUND(E56*F56,2)</f>
        <v>42.32</v>
      </c>
      <c r="H56" s="22" t="n">
        <v>17.3</v>
      </c>
      <c r="I56" s="20" t="n">
        <f aca="false">K56-F56</f>
        <v>4.1</v>
      </c>
      <c r="J56" s="20" t="n">
        <f aca="false">ROUND(H56*I56,2)</f>
        <v>70.93</v>
      </c>
      <c r="K56" s="24" t="n">
        <v>8.21</v>
      </c>
      <c r="L56" s="20" t="n">
        <f aca="false">G56+J56</f>
        <v>113.25</v>
      </c>
    </row>
    <row r="57" customFormat="false" ht="53.4" hidden="false" customHeight="true" outlineLevel="0" collapsed="false">
      <c r="A57" s="41"/>
      <c r="B57" s="42" t="s">
        <v>116</v>
      </c>
      <c r="C57" s="34" t="s">
        <v>112</v>
      </c>
      <c r="D57" s="34" t="s">
        <v>36</v>
      </c>
      <c r="E57" s="22" t="n">
        <v>10.296</v>
      </c>
      <c r="F57" s="20" t="n">
        <f aca="false">ROUND(K57/2,2)</f>
        <v>158.49</v>
      </c>
      <c r="G57" s="20" t="n">
        <f aca="false">ROUND(E57*F57,2)</f>
        <v>1631.81</v>
      </c>
      <c r="H57" s="22" t="n">
        <v>17.3</v>
      </c>
      <c r="I57" s="20" t="n">
        <f aca="false">K57-F57</f>
        <v>158.48</v>
      </c>
      <c r="J57" s="20" t="n">
        <f aca="false">ROUND(H57*I57,2)</f>
        <v>2741.7</v>
      </c>
      <c r="K57" s="24" t="n">
        <v>316.97</v>
      </c>
      <c r="L57" s="20" t="n">
        <f aca="false">G57+J57</f>
        <v>4373.51</v>
      </c>
    </row>
    <row r="58" customFormat="false" ht="49.45" hidden="false" customHeight="true" outlineLevel="0" collapsed="false">
      <c r="A58" s="41" t="s">
        <v>117</v>
      </c>
      <c r="B58" s="42" t="s">
        <v>118</v>
      </c>
      <c r="C58" s="34" t="s">
        <v>112</v>
      </c>
      <c r="D58" s="34" t="s">
        <v>36</v>
      </c>
      <c r="E58" s="22" t="n">
        <v>10.296</v>
      </c>
      <c r="F58" s="20" t="n">
        <f aca="false">ROUND(K58/2,2)</f>
        <v>60.94</v>
      </c>
      <c r="G58" s="20" t="n">
        <f aca="false">ROUND(E58*F58,2)</f>
        <v>627.44</v>
      </c>
      <c r="H58" s="22" t="n">
        <v>17.3</v>
      </c>
      <c r="I58" s="20" t="n">
        <f aca="false">K58-F58</f>
        <v>60.94</v>
      </c>
      <c r="J58" s="20" t="n">
        <f aca="false">ROUND(H58*I58,2)</f>
        <v>1054.26</v>
      </c>
      <c r="K58" s="24" t="n">
        <v>121.88</v>
      </c>
      <c r="L58" s="20" t="n">
        <f aca="false">G58+J58</f>
        <v>1681.7</v>
      </c>
    </row>
    <row r="59" customFormat="false" ht="63.75" hidden="false" customHeight="true" outlineLevel="0" collapsed="false">
      <c r="A59" s="41" t="s">
        <v>119</v>
      </c>
      <c r="B59" s="43" t="s">
        <v>120</v>
      </c>
      <c r="C59" s="44"/>
      <c r="D59" s="45"/>
      <c r="E59" s="23"/>
      <c r="F59" s="30" t="n">
        <f aca="false">SUM(F60:F62)</f>
        <v>72.45</v>
      </c>
      <c r="G59" s="30" t="n">
        <f aca="false">SUM(G60:G62)</f>
        <v>691.94</v>
      </c>
      <c r="H59" s="23"/>
      <c r="I59" s="30" t="n">
        <f aca="false">SUM(I60:I62)</f>
        <v>72.45</v>
      </c>
      <c r="J59" s="30" t="n">
        <f aca="false">SUM(J60:J62)</f>
        <v>1266.17</v>
      </c>
      <c r="K59" s="30" t="n">
        <f aca="false">SUM(K60:K62)</f>
        <v>144.9</v>
      </c>
      <c r="L59" s="30" t="n">
        <f aca="false">SUM(L60:L62)</f>
        <v>1958.11</v>
      </c>
    </row>
    <row r="60" customFormat="false" ht="26.7" hidden="false" customHeight="true" outlineLevel="0" collapsed="false">
      <c r="A60" s="41"/>
      <c r="B60" s="33" t="s">
        <v>121</v>
      </c>
      <c r="C60" s="34" t="s">
        <v>112</v>
      </c>
      <c r="D60" s="34" t="s">
        <v>36</v>
      </c>
      <c r="E60" s="22" t="n">
        <v>10.296</v>
      </c>
      <c r="F60" s="20" t="n">
        <f aca="false">ROUND(K60/2,2)</f>
        <v>42.95</v>
      </c>
      <c r="G60" s="20" t="n">
        <f aca="false">ROUND(E60*F60,2)</f>
        <v>442.21</v>
      </c>
      <c r="H60" s="22" t="n">
        <v>17.3</v>
      </c>
      <c r="I60" s="20" t="n">
        <f aca="false">K60-F60</f>
        <v>42.95</v>
      </c>
      <c r="J60" s="20" t="n">
        <f aca="false">ROUND(H60*I60,2)</f>
        <v>743.04</v>
      </c>
      <c r="K60" s="46" t="n">
        <v>85.9</v>
      </c>
      <c r="L60" s="20" t="n">
        <f aca="false">G60+J60</f>
        <v>1185.25</v>
      </c>
    </row>
    <row r="61" customFormat="false" ht="22.75" hidden="false" customHeight="true" outlineLevel="0" collapsed="false">
      <c r="A61" s="41"/>
      <c r="B61" s="33" t="s">
        <v>122</v>
      </c>
      <c r="C61" s="34" t="s">
        <v>112</v>
      </c>
      <c r="D61" s="34" t="s">
        <v>36</v>
      </c>
      <c r="E61" s="22" t="n">
        <v>4.86</v>
      </c>
      <c r="F61" s="20" t="n">
        <f aca="false">ROUND(K61/2,2)</f>
        <v>20</v>
      </c>
      <c r="G61" s="20" t="n">
        <f aca="false">ROUND(E61*F61,2)</f>
        <v>97.2</v>
      </c>
      <c r="H61" s="22" t="n">
        <v>5</v>
      </c>
      <c r="I61" s="20" t="n">
        <f aca="false">K61-F61</f>
        <v>20</v>
      </c>
      <c r="J61" s="20" t="n">
        <f aca="false">ROUND(H61*I61,2)</f>
        <v>100</v>
      </c>
      <c r="K61" s="46" t="n">
        <v>40</v>
      </c>
      <c r="L61" s="20" t="n">
        <f aca="false">G61+J61</f>
        <v>197.2</v>
      </c>
    </row>
    <row r="62" customFormat="false" ht="28.25" hidden="false" customHeight="true" outlineLevel="0" collapsed="false">
      <c r="A62" s="41"/>
      <c r="B62" s="33" t="s">
        <v>123</v>
      </c>
      <c r="C62" s="20" t="s">
        <v>124</v>
      </c>
      <c r="D62" s="27" t="s">
        <v>46</v>
      </c>
      <c r="E62" s="23" t="n">
        <v>16.056</v>
      </c>
      <c r="F62" s="20" t="n">
        <f aca="false">ROUND(K62/2,2)</f>
        <v>9.5</v>
      </c>
      <c r="G62" s="20" t="n">
        <f aca="false">ROUND(E62*F62,2)</f>
        <v>152.53</v>
      </c>
      <c r="H62" s="23" t="n">
        <v>44.54</v>
      </c>
      <c r="I62" s="20" t="n">
        <f aca="false">K62-F62</f>
        <v>9.5</v>
      </c>
      <c r="J62" s="20" t="n">
        <f aca="false">ROUND(H62*I62,2)</f>
        <v>423.13</v>
      </c>
      <c r="K62" s="46" t="n">
        <v>19</v>
      </c>
      <c r="L62" s="20" t="n">
        <f aca="false">G62+J62</f>
        <v>575.66</v>
      </c>
    </row>
    <row r="63" customFormat="false" ht="40.8" hidden="false" customHeight="true" outlineLevel="0" collapsed="false">
      <c r="A63" s="41" t="s">
        <v>125</v>
      </c>
      <c r="B63" s="42" t="s">
        <v>126</v>
      </c>
      <c r="C63" s="34" t="s">
        <v>112</v>
      </c>
      <c r="D63" s="34" t="s">
        <v>36</v>
      </c>
      <c r="E63" s="22" t="n">
        <v>10.296</v>
      </c>
      <c r="F63" s="20" t="n">
        <f aca="false">ROUND(K63/2,2)</f>
        <v>203.79</v>
      </c>
      <c r="G63" s="20" t="n">
        <f aca="false">ROUND(E63*F63,2)</f>
        <v>2098.22</v>
      </c>
      <c r="H63" s="22" t="n">
        <v>17.3</v>
      </c>
      <c r="I63" s="20" t="n">
        <f aca="false">K63-F63</f>
        <v>203.79</v>
      </c>
      <c r="J63" s="20" t="n">
        <f aca="false">ROUND(H63*I63,2)</f>
        <v>3525.57</v>
      </c>
      <c r="K63" s="47" t="n">
        <v>407.58</v>
      </c>
      <c r="L63" s="20" t="n">
        <f aca="false">G63+J63</f>
        <v>5623.79</v>
      </c>
    </row>
    <row r="64" customFormat="false" ht="50.25" hidden="false" customHeight="true" outlineLevel="0" collapsed="false">
      <c r="A64" s="41" t="s">
        <v>127</v>
      </c>
      <c r="B64" s="42" t="s">
        <v>128</v>
      </c>
      <c r="C64" s="34" t="s">
        <v>112</v>
      </c>
      <c r="D64" s="34" t="s">
        <v>36</v>
      </c>
      <c r="E64" s="22" t="n">
        <v>10.296</v>
      </c>
      <c r="F64" s="20" t="n">
        <f aca="false">ROUND(K64/2,2)</f>
        <v>132.57</v>
      </c>
      <c r="G64" s="20" t="n">
        <f aca="false">ROUND(E64*F64,2)</f>
        <v>1364.94</v>
      </c>
      <c r="H64" s="22" t="n">
        <v>17.3</v>
      </c>
      <c r="I64" s="20" t="n">
        <f aca="false">K64-F64</f>
        <v>132.56</v>
      </c>
      <c r="J64" s="20" t="n">
        <f aca="false">ROUND(H64*I64,2)</f>
        <v>2293.29</v>
      </c>
      <c r="K64" s="46" t="n">
        <v>265.13</v>
      </c>
      <c r="L64" s="20" t="n">
        <f aca="false">G64+J64</f>
        <v>3658.23</v>
      </c>
    </row>
    <row r="65" customFormat="false" ht="51.75" hidden="false" customHeight="true" outlineLevel="0" collapsed="false">
      <c r="A65" s="41" t="s">
        <v>129</v>
      </c>
      <c r="B65" s="42" t="s">
        <v>130</v>
      </c>
      <c r="C65" s="34" t="s">
        <v>112</v>
      </c>
      <c r="D65" s="34" t="s">
        <v>36</v>
      </c>
      <c r="E65" s="22" t="n">
        <v>10.296</v>
      </c>
      <c r="F65" s="20" t="n">
        <f aca="false">ROUND(K65/2,2)</f>
        <v>1.25</v>
      </c>
      <c r="G65" s="20" t="n">
        <f aca="false">ROUND(E65*F65,2)</f>
        <v>12.87</v>
      </c>
      <c r="H65" s="22" t="n">
        <v>17.3</v>
      </c>
      <c r="I65" s="20" t="n">
        <f aca="false">K65-F65</f>
        <v>1.25</v>
      </c>
      <c r="J65" s="20" t="n">
        <f aca="false">ROUND(H65*I65,2)</f>
        <v>21.63</v>
      </c>
      <c r="K65" s="46" t="n">
        <v>2.5</v>
      </c>
      <c r="L65" s="20" t="n">
        <f aca="false">G65+J65</f>
        <v>34.5</v>
      </c>
    </row>
    <row r="66" customFormat="false" ht="57" hidden="false" customHeight="true" outlineLevel="0" collapsed="false">
      <c r="A66" s="41"/>
      <c r="B66" s="42" t="s">
        <v>131</v>
      </c>
      <c r="C66" s="34" t="s">
        <v>112</v>
      </c>
      <c r="D66" s="34" t="s">
        <v>36</v>
      </c>
      <c r="E66" s="22" t="n">
        <v>10.296</v>
      </c>
      <c r="F66" s="20" t="n">
        <f aca="false">ROUND(K66/2,2)</f>
        <v>384.31</v>
      </c>
      <c r="G66" s="20" t="n">
        <f aca="false">ROUND(E66*F66,2)</f>
        <v>3956.86</v>
      </c>
      <c r="H66" s="22" t="n">
        <v>17.3</v>
      </c>
      <c r="I66" s="20" t="n">
        <f aca="false">K66-F66</f>
        <v>384.31</v>
      </c>
      <c r="J66" s="20" t="n">
        <f aca="false">ROUND(H66*I66,2)</f>
        <v>6648.56</v>
      </c>
      <c r="K66" s="46" t="n">
        <v>768.62</v>
      </c>
      <c r="L66" s="20" t="n">
        <f aca="false">G66+J66</f>
        <v>10605.42</v>
      </c>
    </row>
    <row r="67" customFormat="false" ht="39.25" hidden="false" customHeight="true" outlineLevel="0" collapsed="false">
      <c r="A67" s="41" t="s">
        <v>132</v>
      </c>
      <c r="B67" s="42" t="s">
        <v>133</v>
      </c>
      <c r="C67" s="34" t="s">
        <v>112</v>
      </c>
      <c r="D67" s="34" t="s">
        <v>36</v>
      </c>
      <c r="E67" s="22" t="n">
        <v>10.296</v>
      </c>
      <c r="F67" s="20" t="n">
        <f aca="false">ROUND(K67/2,2)</f>
        <v>16</v>
      </c>
      <c r="G67" s="20" t="n">
        <f aca="false">ROUND(E67*F67,2)</f>
        <v>164.74</v>
      </c>
      <c r="H67" s="22" t="n">
        <v>17.3</v>
      </c>
      <c r="I67" s="20" t="n">
        <f aca="false">K67-F67</f>
        <v>16</v>
      </c>
      <c r="J67" s="20" t="n">
        <f aca="false">ROUND(H67*I67,2)</f>
        <v>276.8</v>
      </c>
      <c r="K67" s="46" t="n">
        <v>32</v>
      </c>
      <c r="L67" s="20" t="n">
        <f aca="false">G67+J67</f>
        <v>441.54</v>
      </c>
    </row>
    <row r="68" customFormat="false" ht="40.05" hidden="false" customHeight="true" outlineLevel="0" collapsed="false">
      <c r="A68" s="41"/>
      <c r="B68" s="42" t="s">
        <v>134</v>
      </c>
      <c r="C68" s="34" t="s">
        <v>112</v>
      </c>
      <c r="D68" s="34" t="s">
        <v>36</v>
      </c>
      <c r="E68" s="22" t="n">
        <v>10.296</v>
      </c>
      <c r="F68" s="20" t="n">
        <f aca="false">ROUND(K68/2,2)</f>
        <v>248.48</v>
      </c>
      <c r="G68" s="20" t="n">
        <f aca="false">ROUND(E68*F68,2)</f>
        <v>2558.35</v>
      </c>
      <c r="H68" s="22" t="n">
        <v>17.3</v>
      </c>
      <c r="I68" s="20" t="n">
        <f aca="false">K68-F68</f>
        <v>248.47</v>
      </c>
      <c r="J68" s="20" t="n">
        <f aca="false">ROUND(H68*I68,2)</f>
        <v>4298.53</v>
      </c>
      <c r="K68" s="46" t="n">
        <v>496.95</v>
      </c>
      <c r="L68" s="20" t="n">
        <f aca="false">G68+J68</f>
        <v>6856.88</v>
      </c>
    </row>
    <row r="69" customFormat="false" ht="47.1" hidden="false" customHeight="true" outlineLevel="0" collapsed="false">
      <c r="A69" s="41" t="s">
        <v>135</v>
      </c>
      <c r="B69" s="42" t="s">
        <v>136</v>
      </c>
      <c r="C69" s="34" t="s">
        <v>112</v>
      </c>
      <c r="D69" s="34" t="s">
        <v>36</v>
      </c>
      <c r="E69" s="22" t="n">
        <v>10.296</v>
      </c>
      <c r="F69" s="20" t="n">
        <f aca="false">ROUND(K69/2,2)</f>
        <v>27.53</v>
      </c>
      <c r="G69" s="20" t="n">
        <f aca="false">ROUND(E69*F69,2)</f>
        <v>283.45</v>
      </c>
      <c r="H69" s="22" t="n">
        <v>17.3</v>
      </c>
      <c r="I69" s="20" t="n">
        <f aca="false">K69-F69</f>
        <v>27.53</v>
      </c>
      <c r="J69" s="20" t="n">
        <f aca="false">ROUND(H69*I69,2)</f>
        <v>476.27</v>
      </c>
      <c r="K69" s="46" t="n">
        <v>55.06</v>
      </c>
      <c r="L69" s="20" t="n">
        <f aca="false">G69+J69</f>
        <v>759.72</v>
      </c>
    </row>
    <row r="70" customFormat="false" ht="43.2" hidden="false" customHeight="true" outlineLevel="0" collapsed="false">
      <c r="A70" s="41"/>
      <c r="B70" s="42" t="s">
        <v>137</v>
      </c>
      <c r="C70" s="34" t="s">
        <v>112</v>
      </c>
      <c r="D70" s="34" t="s">
        <v>36</v>
      </c>
      <c r="E70" s="22" t="n">
        <v>10.296</v>
      </c>
      <c r="F70" s="20" t="n">
        <f aca="false">ROUND(K70/2,2)</f>
        <v>791.35</v>
      </c>
      <c r="G70" s="20" t="n">
        <f aca="false">ROUND(E70*F70,2)</f>
        <v>8147.74</v>
      </c>
      <c r="H70" s="22" t="n">
        <v>17.3</v>
      </c>
      <c r="I70" s="20" t="n">
        <f aca="false">K70-F70</f>
        <v>791.35</v>
      </c>
      <c r="J70" s="20" t="n">
        <f aca="false">ROUND(H70*I70,2)</f>
        <v>13690.36</v>
      </c>
      <c r="K70" s="46" t="n">
        <v>1582.7</v>
      </c>
      <c r="L70" s="20" t="n">
        <f aca="false">G70+J70</f>
        <v>21838.1</v>
      </c>
    </row>
    <row r="71" customFormat="false" ht="50.25" hidden="false" customHeight="true" outlineLevel="0" collapsed="false">
      <c r="A71" s="41" t="s">
        <v>138</v>
      </c>
      <c r="B71" s="42" t="s">
        <v>139</v>
      </c>
      <c r="C71" s="34" t="s">
        <v>112</v>
      </c>
      <c r="D71" s="34" t="s">
        <v>36</v>
      </c>
      <c r="E71" s="22" t="n">
        <v>10.296</v>
      </c>
      <c r="F71" s="20" t="n">
        <f aca="false">ROUND(K71/2,2)</f>
        <v>22.5</v>
      </c>
      <c r="G71" s="20" t="n">
        <f aca="false">ROUND(E71*F71,2)</f>
        <v>231.66</v>
      </c>
      <c r="H71" s="22" t="n">
        <v>17.3</v>
      </c>
      <c r="I71" s="20" t="n">
        <f aca="false">K71-F71</f>
        <v>22.5</v>
      </c>
      <c r="J71" s="20" t="n">
        <f aca="false">ROUND(H71*I71,2)</f>
        <v>389.25</v>
      </c>
      <c r="K71" s="46" t="n">
        <v>45</v>
      </c>
      <c r="L71" s="20" t="n">
        <f aca="false">G71+J71</f>
        <v>620.91</v>
      </c>
    </row>
    <row r="72" customFormat="false" ht="54.75" hidden="false" customHeight="true" outlineLevel="0" collapsed="false">
      <c r="A72" s="41"/>
      <c r="B72" s="42" t="s">
        <v>140</v>
      </c>
      <c r="C72" s="34" t="s">
        <v>112</v>
      </c>
      <c r="D72" s="34" t="s">
        <v>36</v>
      </c>
      <c r="E72" s="22" t="n">
        <v>10.296</v>
      </c>
      <c r="F72" s="20" t="n">
        <f aca="false">ROUND(K72/2,2)</f>
        <v>23.85</v>
      </c>
      <c r="G72" s="20" t="n">
        <f aca="false">ROUND(E72*F72,2)</f>
        <v>245.56</v>
      </c>
      <c r="H72" s="22" t="n">
        <v>17.3</v>
      </c>
      <c r="I72" s="20" t="n">
        <f aca="false">K72-F72</f>
        <v>23.84</v>
      </c>
      <c r="J72" s="20" t="n">
        <f aca="false">ROUND(H72*I72,2)</f>
        <v>412.43</v>
      </c>
      <c r="K72" s="46" t="n">
        <v>47.69</v>
      </c>
      <c r="L72" s="20" t="n">
        <f aca="false">G72+J72</f>
        <v>657.99</v>
      </c>
    </row>
    <row r="73" customFormat="false" ht="66" hidden="false" customHeight="true" outlineLevel="0" collapsed="false">
      <c r="A73" s="41" t="s">
        <v>141</v>
      </c>
      <c r="B73" s="42" t="s">
        <v>142</v>
      </c>
      <c r="C73" s="34" t="s">
        <v>112</v>
      </c>
      <c r="D73" s="34" t="s">
        <v>36</v>
      </c>
      <c r="E73" s="22" t="n">
        <v>10.296</v>
      </c>
      <c r="F73" s="20" t="n">
        <f aca="false">ROUND(K73/2,2)</f>
        <v>35.93</v>
      </c>
      <c r="G73" s="20" t="n">
        <f aca="false">ROUND(E73*F73,2)</f>
        <v>369.94</v>
      </c>
      <c r="H73" s="22" t="n">
        <v>17.3</v>
      </c>
      <c r="I73" s="20" t="n">
        <f aca="false">K73-F73</f>
        <v>35.92</v>
      </c>
      <c r="J73" s="20" t="n">
        <f aca="false">ROUND(H73*I73,2)</f>
        <v>621.42</v>
      </c>
      <c r="K73" s="46" t="n">
        <v>71.85</v>
      </c>
      <c r="L73" s="20" t="n">
        <f aca="false">G73+J73</f>
        <v>991.36</v>
      </c>
    </row>
    <row r="74" customFormat="false" ht="60.75" hidden="false" customHeight="true" outlineLevel="0" collapsed="false">
      <c r="A74" s="41"/>
      <c r="B74" s="42" t="s">
        <v>143</v>
      </c>
      <c r="C74" s="34" t="s">
        <v>144</v>
      </c>
      <c r="D74" s="34" t="s">
        <v>36</v>
      </c>
      <c r="E74" s="22" t="n">
        <v>10.296</v>
      </c>
      <c r="F74" s="20" t="n">
        <f aca="false">ROUND(K74/2,2)</f>
        <v>14.67</v>
      </c>
      <c r="G74" s="20" t="n">
        <f aca="false">ROUND(E74*F74,2)</f>
        <v>151.04</v>
      </c>
      <c r="H74" s="22" t="n">
        <v>17.3</v>
      </c>
      <c r="I74" s="20" t="n">
        <f aca="false">K74-F74</f>
        <v>14.67</v>
      </c>
      <c r="J74" s="20" t="n">
        <f aca="false">ROUND(H74*I74,2)</f>
        <v>253.79</v>
      </c>
      <c r="K74" s="46" t="n">
        <v>29.34</v>
      </c>
      <c r="L74" s="20" t="n">
        <f aca="false">G74+J74</f>
        <v>404.83</v>
      </c>
    </row>
    <row r="75" customFormat="false" ht="53.25" hidden="false" customHeight="true" outlineLevel="0" collapsed="false">
      <c r="A75" s="41" t="s">
        <v>145</v>
      </c>
      <c r="B75" s="42" t="s">
        <v>146</v>
      </c>
      <c r="C75" s="20" t="s">
        <v>124</v>
      </c>
      <c r="D75" s="27" t="s">
        <v>46</v>
      </c>
      <c r="E75" s="23" t="n">
        <v>16.056</v>
      </c>
      <c r="F75" s="20" t="n">
        <f aca="false">ROUND(K75/2,2)</f>
        <v>11.42</v>
      </c>
      <c r="G75" s="20" t="n">
        <f aca="false">ROUND(E75*F75,2)</f>
        <v>183.36</v>
      </c>
      <c r="H75" s="28" t="n">
        <v>44.54</v>
      </c>
      <c r="I75" s="20" t="n">
        <f aca="false">K75-F75</f>
        <v>11.41</v>
      </c>
      <c r="J75" s="20" t="n">
        <f aca="false">ROUND(H75*I75,2)</f>
        <v>508.2</v>
      </c>
      <c r="K75" s="46" t="n">
        <v>22.83</v>
      </c>
      <c r="L75" s="20" t="n">
        <f aca="false">G75+J75</f>
        <v>691.56</v>
      </c>
    </row>
    <row r="76" customFormat="false" ht="42.75" hidden="false" customHeight="true" outlineLevel="0" collapsed="false">
      <c r="A76" s="41"/>
      <c r="B76" s="42" t="s">
        <v>147</v>
      </c>
      <c r="C76" s="20" t="s">
        <v>124</v>
      </c>
      <c r="D76" s="27" t="s">
        <v>46</v>
      </c>
      <c r="E76" s="23" t="n">
        <v>16.056</v>
      </c>
      <c r="F76" s="20" t="n">
        <f aca="false">ROUND(K76/2,2)</f>
        <v>138.99</v>
      </c>
      <c r="G76" s="20" t="n">
        <f aca="false">ROUND(E76*F76,2)</f>
        <v>2231.62</v>
      </c>
      <c r="H76" s="28" t="n">
        <v>44.54</v>
      </c>
      <c r="I76" s="20" t="n">
        <f aca="false">K76-F76</f>
        <v>138.98</v>
      </c>
      <c r="J76" s="20" t="n">
        <f aca="false">ROUND(H76*I76,2)</f>
        <v>6190.17</v>
      </c>
      <c r="K76" s="46" t="n">
        <v>277.97</v>
      </c>
      <c r="L76" s="20" t="n">
        <f aca="false">G76+J76</f>
        <v>8421.79</v>
      </c>
    </row>
    <row r="77" customFormat="false" ht="49.45" hidden="false" customHeight="true" outlineLevel="0" collapsed="false">
      <c r="A77" s="41" t="s">
        <v>148</v>
      </c>
      <c r="B77" s="42" t="s">
        <v>149</v>
      </c>
      <c r="C77" s="34" t="s">
        <v>112</v>
      </c>
      <c r="D77" s="34" t="s">
        <v>36</v>
      </c>
      <c r="E77" s="22" t="n">
        <v>10.296</v>
      </c>
      <c r="F77" s="20" t="n">
        <f aca="false">ROUND(K77/2,2)</f>
        <v>186.17</v>
      </c>
      <c r="G77" s="20" t="n">
        <f aca="false">ROUND(E77*F77,2)</f>
        <v>1916.81</v>
      </c>
      <c r="H77" s="23" t="n">
        <v>17.3</v>
      </c>
      <c r="I77" s="20" t="n">
        <f aca="false">K77-F77</f>
        <v>186.17</v>
      </c>
      <c r="J77" s="20" t="n">
        <f aca="false">ROUND(H77*I77,2)</f>
        <v>3220.74</v>
      </c>
      <c r="K77" s="46" t="n">
        <v>372.34</v>
      </c>
      <c r="L77" s="20" t="n">
        <f aca="false">G77+J77</f>
        <v>5137.55</v>
      </c>
    </row>
    <row r="78" customFormat="false" ht="55.5" hidden="false" customHeight="true" outlineLevel="0" collapsed="false">
      <c r="A78" s="41" t="s">
        <v>150</v>
      </c>
      <c r="B78" s="42" t="s">
        <v>151</v>
      </c>
      <c r="C78" s="34" t="s">
        <v>112</v>
      </c>
      <c r="D78" s="34" t="s">
        <v>36</v>
      </c>
      <c r="E78" s="22" t="n">
        <v>10.296</v>
      </c>
      <c r="F78" s="20" t="n">
        <f aca="false">ROUND(K78/2,2)</f>
        <v>21.2</v>
      </c>
      <c r="G78" s="20" t="n">
        <f aca="false">ROUND(E78*F78,2)</f>
        <v>218.28</v>
      </c>
      <c r="H78" s="22" t="n">
        <v>17.3</v>
      </c>
      <c r="I78" s="20" t="n">
        <f aca="false">K78-F78</f>
        <v>21.2</v>
      </c>
      <c r="J78" s="20" t="n">
        <f aca="false">ROUND(H78*I78,2)</f>
        <v>366.76</v>
      </c>
      <c r="K78" s="46" t="n">
        <v>42.4</v>
      </c>
      <c r="L78" s="20" t="n">
        <f aca="false">G78+J78</f>
        <v>585.04</v>
      </c>
    </row>
    <row r="79" customFormat="false" ht="38.45" hidden="false" customHeight="true" outlineLevel="0" collapsed="false">
      <c r="A79" s="41" t="s">
        <v>152</v>
      </c>
      <c r="B79" s="48" t="s">
        <v>153</v>
      </c>
      <c r="C79" s="20" t="s">
        <v>124</v>
      </c>
      <c r="D79" s="27" t="s">
        <v>46</v>
      </c>
      <c r="E79" s="23" t="n">
        <v>16.056</v>
      </c>
      <c r="F79" s="20" t="n">
        <f aca="false">ROUND(K79/2,2)</f>
        <v>105.92</v>
      </c>
      <c r="G79" s="20" t="n">
        <f aca="false">ROUND(E79*F79,2)</f>
        <v>1700.65</v>
      </c>
      <c r="H79" s="28" t="n">
        <v>44.54</v>
      </c>
      <c r="I79" s="20" t="n">
        <f aca="false">K79-F79</f>
        <v>105.91</v>
      </c>
      <c r="J79" s="20" t="n">
        <f aca="false">ROUND(H79*I79,2)</f>
        <v>4717.23</v>
      </c>
      <c r="K79" s="46" t="n">
        <v>211.83</v>
      </c>
      <c r="L79" s="20" t="n">
        <f aca="false">G79+J79</f>
        <v>6417.88</v>
      </c>
    </row>
    <row r="80" customFormat="false" ht="50.25" hidden="false" customHeight="true" outlineLevel="0" collapsed="false">
      <c r="A80" s="41" t="s">
        <v>154</v>
      </c>
      <c r="B80" s="48" t="s">
        <v>155</v>
      </c>
      <c r="C80" s="34" t="s">
        <v>156</v>
      </c>
      <c r="D80" s="27" t="s">
        <v>46</v>
      </c>
      <c r="E80" s="23" t="n">
        <v>16.056</v>
      </c>
      <c r="F80" s="20" t="n">
        <f aca="false">ROUND(K80/2,2)</f>
        <v>13.29</v>
      </c>
      <c r="G80" s="20" t="n">
        <f aca="false">ROUND(E80*F80,2)</f>
        <v>213.38</v>
      </c>
      <c r="H80" s="23" t="n">
        <v>44.54</v>
      </c>
      <c r="I80" s="20" t="n">
        <f aca="false">K80-F80</f>
        <v>13.29</v>
      </c>
      <c r="J80" s="20" t="n">
        <f aca="false">ROUND(H80*I80,2)</f>
        <v>591.94</v>
      </c>
      <c r="K80" s="46" t="n">
        <v>26.58</v>
      </c>
      <c r="L80" s="20" t="n">
        <f aca="false">G80+J80</f>
        <v>805.32</v>
      </c>
    </row>
    <row r="81" customFormat="false" ht="54.2" hidden="false" customHeight="true" outlineLevel="0" collapsed="false">
      <c r="A81" s="41" t="s">
        <v>157</v>
      </c>
      <c r="B81" s="48" t="s">
        <v>158</v>
      </c>
      <c r="C81" s="34" t="s">
        <v>159</v>
      </c>
      <c r="D81" s="27" t="s">
        <v>46</v>
      </c>
      <c r="E81" s="23" t="n">
        <v>16.056</v>
      </c>
      <c r="F81" s="20" t="n">
        <f aca="false">ROUND(K81/2,2)</f>
        <v>26.02</v>
      </c>
      <c r="G81" s="20" t="n">
        <f aca="false">ROUND(E81*F81,2)</f>
        <v>417.78</v>
      </c>
      <c r="H81" s="23" t="n">
        <v>44.54</v>
      </c>
      <c r="I81" s="20" t="n">
        <f aca="false">K81-F81</f>
        <v>26.02</v>
      </c>
      <c r="J81" s="20" t="n">
        <f aca="false">ROUND(H81*I81,2)</f>
        <v>1158.93</v>
      </c>
      <c r="K81" s="46" t="n">
        <v>52.04</v>
      </c>
      <c r="L81" s="20" t="n">
        <f aca="false">G81+J81</f>
        <v>1576.71</v>
      </c>
    </row>
    <row r="82" customFormat="false" ht="53.25" hidden="false" customHeight="true" outlineLevel="0" collapsed="false">
      <c r="A82" s="41" t="s">
        <v>160</v>
      </c>
      <c r="B82" s="42" t="s">
        <v>161</v>
      </c>
      <c r="C82" s="34" t="s">
        <v>45</v>
      </c>
      <c r="D82" s="27" t="s">
        <v>46</v>
      </c>
      <c r="E82" s="23" t="n">
        <v>16.056</v>
      </c>
      <c r="F82" s="20" t="n">
        <f aca="false">ROUND(K82/2,2)</f>
        <v>5</v>
      </c>
      <c r="G82" s="20" t="n">
        <f aca="false">ROUND(E82*F82,2)</f>
        <v>80.28</v>
      </c>
      <c r="H82" s="23" t="n">
        <v>44.54</v>
      </c>
      <c r="I82" s="20" t="n">
        <f aca="false">K82-F82</f>
        <v>5</v>
      </c>
      <c r="J82" s="20" t="n">
        <f aca="false">ROUND(H82*I82,2)</f>
        <v>222.7</v>
      </c>
      <c r="K82" s="46" t="n">
        <v>10</v>
      </c>
      <c r="L82" s="20" t="n">
        <f aca="false">G82+J82</f>
        <v>302.98</v>
      </c>
    </row>
    <row r="83" customFormat="false" ht="42.75" hidden="false" customHeight="true" outlineLevel="0" collapsed="false">
      <c r="A83" s="41"/>
      <c r="B83" s="42" t="s">
        <v>162</v>
      </c>
      <c r="C83" s="34"/>
      <c r="D83" s="27" t="s">
        <v>46</v>
      </c>
      <c r="E83" s="23" t="n">
        <v>16.056</v>
      </c>
      <c r="F83" s="20" t="n">
        <f aca="false">ROUND(K83/2,2)</f>
        <v>39.45</v>
      </c>
      <c r="G83" s="20" t="n">
        <f aca="false">ROUND(E83*F83,2)</f>
        <v>633.41</v>
      </c>
      <c r="H83" s="23" t="n">
        <v>44.54</v>
      </c>
      <c r="I83" s="20" t="n">
        <f aca="false">K83-F83</f>
        <v>39.45</v>
      </c>
      <c r="J83" s="20" t="n">
        <f aca="false">ROUND(H83*I83,2)</f>
        <v>1757.1</v>
      </c>
      <c r="K83" s="46" t="n">
        <v>78.9</v>
      </c>
      <c r="L83" s="20" t="n">
        <f aca="false">G83+J83</f>
        <v>2390.51</v>
      </c>
    </row>
    <row r="84" customFormat="false" ht="41.25" hidden="false" customHeight="true" outlineLevel="0" collapsed="false">
      <c r="A84" s="41" t="s">
        <v>163</v>
      </c>
      <c r="B84" s="42" t="s">
        <v>164</v>
      </c>
      <c r="C84" s="34" t="s">
        <v>165</v>
      </c>
      <c r="D84" s="34" t="s">
        <v>46</v>
      </c>
      <c r="E84" s="23" t="n">
        <v>16.056</v>
      </c>
      <c r="F84" s="20" t="n">
        <f aca="false">ROUND(K84/2,2)</f>
        <v>14.7</v>
      </c>
      <c r="G84" s="20" t="n">
        <f aca="false">ROUND(E84*F84,2)</f>
        <v>236.02</v>
      </c>
      <c r="H84" s="23" t="n">
        <v>44.54</v>
      </c>
      <c r="I84" s="20" t="n">
        <f aca="false">K84-F84</f>
        <v>14.7</v>
      </c>
      <c r="J84" s="20" t="n">
        <f aca="false">ROUND(H84*I84,2)</f>
        <v>654.74</v>
      </c>
      <c r="K84" s="49" t="n">
        <v>29.4</v>
      </c>
      <c r="L84" s="20" t="n">
        <f aca="false">G84+J84</f>
        <v>890.76</v>
      </c>
    </row>
    <row r="85" customFormat="false" ht="41.25" hidden="false" customHeight="true" outlineLevel="0" collapsed="false">
      <c r="A85" s="41"/>
      <c r="B85" s="42" t="s">
        <v>166</v>
      </c>
      <c r="C85" s="34" t="s">
        <v>165</v>
      </c>
      <c r="D85" s="34" t="s">
        <v>46</v>
      </c>
      <c r="E85" s="23" t="n">
        <v>16.056</v>
      </c>
      <c r="F85" s="20" t="n">
        <f aca="false">ROUND(K85/2,2)</f>
        <v>73.5</v>
      </c>
      <c r="G85" s="20" t="n">
        <f aca="false">ROUND(E85*F85,2)</f>
        <v>1180.12</v>
      </c>
      <c r="H85" s="23" t="n">
        <v>44.54</v>
      </c>
      <c r="I85" s="20" t="n">
        <f aca="false">K85-F85</f>
        <v>73.49</v>
      </c>
      <c r="J85" s="20" t="n">
        <f aca="false">I85*H85</f>
        <v>3273.2446</v>
      </c>
      <c r="K85" s="49" t="n">
        <v>146.99</v>
      </c>
      <c r="L85" s="20" t="n">
        <f aca="false">G85+J85</f>
        <v>4453.3646</v>
      </c>
    </row>
    <row r="86" customFormat="false" ht="44.25" hidden="false" customHeight="true" outlineLevel="0" collapsed="false">
      <c r="A86" s="41" t="s">
        <v>167</v>
      </c>
      <c r="B86" s="48" t="s">
        <v>168</v>
      </c>
      <c r="C86" s="34" t="s">
        <v>169</v>
      </c>
      <c r="D86" s="34" t="s">
        <v>46</v>
      </c>
      <c r="E86" s="23" t="n">
        <v>16.056</v>
      </c>
      <c r="F86" s="20" t="n">
        <f aca="false">ROUND(K86/2,2)</f>
        <v>3.21</v>
      </c>
      <c r="G86" s="20" t="n">
        <f aca="false">ROUND(E86*F86,2)</f>
        <v>51.54</v>
      </c>
      <c r="H86" s="23" t="n">
        <v>44.54</v>
      </c>
      <c r="I86" s="20" t="n">
        <f aca="false">K86-F86</f>
        <v>3.21</v>
      </c>
      <c r="J86" s="20" t="n">
        <f aca="false">ROUND(H86*I86,2)</f>
        <v>142.97</v>
      </c>
      <c r="K86" s="49" t="n">
        <v>6.42</v>
      </c>
      <c r="L86" s="20" t="n">
        <f aca="false">G86+J86</f>
        <v>194.51</v>
      </c>
    </row>
    <row r="87" customFormat="false" ht="46.5" hidden="false" customHeight="true" outlineLevel="0" collapsed="false">
      <c r="A87" s="41"/>
      <c r="B87" s="48" t="s">
        <v>170</v>
      </c>
      <c r="C87" s="34" t="s">
        <v>169</v>
      </c>
      <c r="D87" s="34" t="s">
        <v>46</v>
      </c>
      <c r="E87" s="23" t="n">
        <v>16.056</v>
      </c>
      <c r="F87" s="20" t="n">
        <f aca="false">ROUND(K87/2,2)</f>
        <v>7.23</v>
      </c>
      <c r="G87" s="20" t="n">
        <f aca="false">ROUND(E87*F87,2)</f>
        <v>116.08</v>
      </c>
      <c r="H87" s="23" t="n">
        <v>44.54</v>
      </c>
      <c r="I87" s="20" t="n">
        <f aca="false">K87-F87</f>
        <v>7.23</v>
      </c>
      <c r="J87" s="20" t="n">
        <f aca="false">ROUND(H87*I87,2)</f>
        <v>322.02</v>
      </c>
      <c r="K87" s="49" t="n">
        <v>14.46</v>
      </c>
      <c r="L87" s="20" t="n">
        <f aca="false">G87+J87</f>
        <v>438.1</v>
      </c>
    </row>
    <row r="88" customFormat="false" ht="61.5" hidden="false" customHeight="true" outlineLevel="0" collapsed="false">
      <c r="A88" s="41" t="s">
        <v>171</v>
      </c>
      <c r="B88" s="42" t="s">
        <v>172</v>
      </c>
      <c r="C88" s="34" t="s">
        <v>112</v>
      </c>
      <c r="D88" s="34" t="s">
        <v>36</v>
      </c>
      <c r="E88" s="22" t="n">
        <v>10.296</v>
      </c>
      <c r="F88" s="20" t="n">
        <f aca="false">ROUND(K88/2,2)</f>
        <v>102.81</v>
      </c>
      <c r="G88" s="20" t="n">
        <f aca="false">ROUND(E88*F88,2)</f>
        <v>1058.53</v>
      </c>
      <c r="H88" s="22" t="n">
        <v>17.3</v>
      </c>
      <c r="I88" s="20" t="n">
        <f aca="false">K88-F88</f>
        <v>102.81</v>
      </c>
      <c r="J88" s="20" t="n">
        <f aca="false">ROUND(H88*I88,2)</f>
        <v>1778.61</v>
      </c>
      <c r="K88" s="49" t="n">
        <v>205.62</v>
      </c>
      <c r="L88" s="20" t="n">
        <f aca="false">G88+J88</f>
        <v>2837.14</v>
      </c>
    </row>
    <row r="89" customFormat="false" ht="71.25" hidden="false" customHeight="true" outlineLevel="0" collapsed="false">
      <c r="A89" s="41"/>
      <c r="B89" s="42" t="s">
        <v>173</v>
      </c>
      <c r="C89" s="34" t="s">
        <v>112</v>
      </c>
      <c r="D89" s="34" t="s">
        <v>36</v>
      </c>
      <c r="E89" s="22" t="n">
        <v>10.296</v>
      </c>
      <c r="F89" s="20" t="n">
        <f aca="false">ROUND(K89/2,2)</f>
        <v>55.77</v>
      </c>
      <c r="G89" s="20" t="n">
        <f aca="false">ROUND(E89*F89,2)</f>
        <v>574.21</v>
      </c>
      <c r="H89" s="22" t="n">
        <v>17.3</v>
      </c>
      <c r="I89" s="20" t="n">
        <f aca="false">K89-F89</f>
        <v>55.77</v>
      </c>
      <c r="J89" s="20" t="n">
        <f aca="false">ROUND(H89*I89,2)</f>
        <v>964.82</v>
      </c>
      <c r="K89" s="49" t="n">
        <v>111.54</v>
      </c>
      <c r="L89" s="20" t="n">
        <f aca="false">G89+J89</f>
        <v>1539.03</v>
      </c>
    </row>
    <row r="90" customFormat="false" ht="56.25" hidden="false" customHeight="true" outlineLevel="0" collapsed="false">
      <c r="A90" s="41" t="s">
        <v>174</v>
      </c>
      <c r="B90" s="42" t="s">
        <v>175</v>
      </c>
      <c r="C90" s="34" t="s">
        <v>112</v>
      </c>
      <c r="D90" s="34" t="s">
        <v>36</v>
      </c>
      <c r="E90" s="22" t="n">
        <v>10.296</v>
      </c>
      <c r="F90" s="20" t="n">
        <f aca="false">ROUND(K90/2,2)</f>
        <v>1.43</v>
      </c>
      <c r="G90" s="20" t="n">
        <f aca="false">ROUND(E90*F90,2)</f>
        <v>14.72</v>
      </c>
      <c r="H90" s="22" t="n">
        <v>17.3</v>
      </c>
      <c r="I90" s="20" t="n">
        <f aca="false">K90-F90</f>
        <v>1.43</v>
      </c>
      <c r="J90" s="20" t="n">
        <f aca="false">ROUND(H90*I90,2)</f>
        <v>24.74</v>
      </c>
      <c r="K90" s="49" t="n">
        <v>2.86</v>
      </c>
      <c r="L90" s="20" t="n">
        <f aca="false">G90+J90</f>
        <v>39.46</v>
      </c>
    </row>
    <row r="91" customFormat="false" ht="57" hidden="false" customHeight="true" outlineLevel="0" collapsed="false">
      <c r="A91" s="41"/>
      <c r="B91" s="42" t="s">
        <v>176</v>
      </c>
      <c r="C91" s="34" t="s">
        <v>112</v>
      </c>
      <c r="D91" s="34" t="s">
        <v>36</v>
      </c>
      <c r="E91" s="22" t="n">
        <v>10.296</v>
      </c>
      <c r="F91" s="20" t="n">
        <f aca="false">ROUND(K91/2,2)</f>
        <v>73.67</v>
      </c>
      <c r="G91" s="20" t="n">
        <f aca="false">ROUND(E91*F91,2)</f>
        <v>758.51</v>
      </c>
      <c r="H91" s="22" t="n">
        <v>17.3</v>
      </c>
      <c r="I91" s="20" t="n">
        <f aca="false">K91-F91</f>
        <v>73.67</v>
      </c>
      <c r="J91" s="20" t="n">
        <f aca="false">ROUND(H91*I91,2)</f>
        <v>1274.49</v>
      </c>
      <c r="K91" s="49" t="n">
        <v>147.34</v>
      </c>
      <c r="L91" s="20" t="n">
        <f aca="false">G91+J91</f>
        <v>2033</v>
      </c>
    </row>
    <row r="92" customFormat="false" ht="53.25" hidden="false" customHeight="true" outlineLevel="0" collapsed="false">
      <c r="A92" s="41" t="s">
        <v>177</v>
      </c>
      <c r="B92" s="42" t="s">
        <v>178</v>
      </c>
      <c r="C92" s="34" t="s">
        <v>112</v>
      </c>
      <c r="D92" s="34" t="s">
        <v>36</v>
      </c>
      <c r="E92" s="22" t="n">
        <v>10.296</v>
      </c>
      <c r="F92" s="20" t="n">
        <f aca="false">ROUND(K92/2,2)</f>
        <v>304.58</v>
      </c>
      <c r="G92" s="20" t="n">
        <f aca="false">ROUND(E92*F92,2)</f>
        <v>3135.96</v>
      </c>
      <c r="H92" s="22" t="n">
        <v>17.3</v>
      </c>
      <c r="I92" s="20" t="n">
        <f aca="false">K92-F92</f>
        <v>304.57</v>
      </c>
      <c r="J92" s="20" t="n">
        <f aca="false">ROUND(H92*I92,2)</f>
        <v>5269.06</v>
      </c>
      <c r="K92" s="49" t="n">
        <v>609.15</v>
      </c>
      <c r="L92" s="20" t="n">
        <f aca="false">G92+J92</f>
        <v>8405.02</v>
      </c>
    </row>
    <row r="93" customFormat="false" ht="51" hidden="false" customHeight="true" outlineLevel="0" collapsed="false">
      <c r="A93" s="41" t="s">
        <v>179</v>
      </c>
      <c r="B93" s="42" t="s">
        <v>180</v>
      </c>
      <c r="C93" s="34" t="s">
        <v>112</v>
      </c>
      <c r="D93" s="34" t="s">
        <v>36</v>
      </c>
      <c r="E93" s="22" t="n">
        <v>10.296</v>
      </c>
      <c r="F93" s="20" t="n">
        <f aca="false">ROUND(K93/2,2)</f>
        <v>6.13</v>
      </c>
      <c r="G93" s="20" t="n">
        <f aca="false">ROUND(E93*F93,2)</f>
        <v>63.11</v>
      </c>
      <c r="H93" s="22" t="n">
        <v>17.3</v>
      </c>
      <c r="I93" s="20" t="n">
        <f aca="false">K93-F93</f>
        <v>6.13</v>
      </c>
      <c r="J93" s="20" t="n">
        <f aca="false">ROUND(H93*I93,2)</f>
        <v>106.05</v>
      </c>
      <c r="K93" s="49" t="n">
        <v>12.26</v>
      </c>
      <c r="L93" s="20" t="n">
        <f aca="false">G93+J93</f>
        <v>169.16</v>
      </c>
    </row>
    <row r="94" customFormat="false" ht="60.75" hidden="false" customHeight="true" outlineLevel="0" collapsed="false">
      <c r="A94" s="41"/>
      <c r="B94" s="42" t="s">
        <v>181</v>
      </c>
      <c r="C94" s="34" t="s">
        <v>112</v>
      </c>
      <c r="D94" s="34" t="s">
        <v>36</v>
      </c>
      <c r="E94" s="22" t="n">
        <v>10.296</v>
      </c>
      <c r="F94" s="20" t="n">
        <f aca="false">ROUND(K94/2,2)</f>
        <v>333.68</v>
      </c>
      <c r="G94" s="20" t="n">
        <f aca="false">ROUND(E94*F94,2)</f>
        <v>3435.57</v>
      </c>
      <c r="H94" s="22" t="n">
        <v>17.3</v>
      </c>
      <c r="I94" s="20" t="n">
        <f aca="false">K94-F94</f>
        <v>333.68</v>
      </c>
      <c r="J94" s="20" t="n">
        <f aca="false">ROUND(H94*I94,2)</f>
        <v>5772.66</v>
      </c>
      <c r="K94" s="49" t="n">
        <v>667.36</v>
      </c>
      <c r="L94" s="20" t="n">
        <f aca="false">G94+J94</f>
        <v>9208.23</v>
      </c>
    </row>
    <row r="95" customFormat="false" ht="67.5" hidden="false" customHeight="true" outlineLevel="0" collapsed="false">
      <c r="A95" s="41"/>
      <c r="B95" s="42" t="s">
        <v>182</v>
      </c>
      <c r="C95" s="34" t="s">
        <v>112</v>
      </c>
      <c r="D95" s="34" t="s">
        <v>36</v>
      </c>
      <c r="E95" s="22" t="n">
        <v>10.296</v>
      </c>
      <c r="F95" s="20" t="n">
        <f aca="false">ROUND(K95/2,2)</f>
        <v>177.43</v>
      </c>
      <c r="G95" s="20" t="n">
        <f aca="false">ROUND(E95*F95,2)</f>
        <v>1826.82</v>
      </c>
      <c r="H95" s="22" t="n">
        <v>17.3</v>
      </c>
      <c r="I95" s="20" t="n">
        <f aca="false">K95-F95</f>
        <v>177.43</v>
      </c>
      <c r="J95" s="20" t="n">
        <f aca="false">ROUND(H95*I95,2)</f>
        <v>3069.54</v>
      </c>
      <c r="K95" s="49" t="n">
        <v>354.86</v>
      </c>
      <c r="L95" s="20" t="n">
        <f aca="false">G95+J95</f>
        <v>4896.36</v>
      </c>
    </row>
    <row r="96" customFormat="false" ht="66.75" hidden="false" customHeight="true" outlineLevel="0" collapsed="false">
      <c r="A96" s="41" t="s">
        <v>183</v>
      </c>
      <c r="B96" s="42" t="s">
        <v>184</v>
      </c>
      <c r="C96" s="34" t="s">
        <v>112</v>
      </c>
      <c r="D96" s="34" t="s">
        <v>36</v>
      </c>
      <c r="E96" s="22" t="n">
        <v>10.296</v>
      </c>
      <c r="F96" s="20" t="n">
        <f aca="false">ROUND(K96/2,2)</f>
        <v>171.32</v>
      </c>
      <c r="G96" s="20" t="n">
        <f aca="false">ROUND(E96*F96,2)</f>
        <v>1763.91</v>
      </c>
      <c r="H96" s="22" t="n">
        <v>17.3</v>
      </c>
      <c r="I96" s="20" t="n">
        <f aca="false">K96-F96</f>
        <v>171.32</v>
      </c>
      <c r="J96" s="20" t="n">
        <f aca="false">ROUND(H96*I96,2)</f>
        <v>2963.84</v>
      </c>
      <c r="K96" s="49" t="n">
        <v>342.64</v>
      </c>
      <c r="L96" s="20" t="n">
        <f aca="false">G96+J96</f>
        <v>4727.75</v>
      </c>
    </row>
    <row r="97" customFormat="false" ht="70.5" hidden="false" customHeight="true" outlineLevel="0" collapsed="false">
      <c r="A97" s="41" t="s">
        <v>185</v>
      </c>
      <c r="B97" s="42" t="s">
        <v>186</v>
      </c>
      <c r="C97" s="34" t="s">
        <v>112</v>
      </c>
      <c r="D97" s="34" t="s">
        <v>36</v>
      </c>
      <c r="E97" s="22" t="n">
        <v>10.296</v>
      </c>
      <c r="F97" s="20" t="n">
        <f aca="false">ROUND(K97/2,2)</f>
        <v>66.68</v>
      </c>
      <c r="G97" s="20" t="n">
        <f aca="false">ROUND(E97*F97,2)</f>
        <v>686.54</v>
      </c>
      <c r="H97" s="22" t="n">
        <v>17.3</v>
      </c>
      <c r="I97" s="20" t="n">
        <f aca="false">K97-F97</f>
        <v>66.67</v>
      </c>
      <c r="J97" s="20" t="n">
        <f aca="false">ROUND(H97*I97,2)</f>
        <v>1153.39</v>
      </c>
      <c r="K97" s="49" t="n">
        <v>133.35</v>
      </c>
      <c r="L97" s="20" t="n">
        <f aca="false">G97+J97</f>
        <v>1839.93</v>
      </c>
    </row>
    <row r="98" customFormat="false" ht="65.25" hidden="false" customHeight="true" outlineLevel="0" collapsed="false">
      <c r="A98" s="41" t="s">
        <v>187</v>
      </c>
      <c r="B98" s="42" t="s">
        <v>188</v>
      </c>
      <c r="C98" s="34" t="s">
        <v>112</v>
      </c>
      <c r="D98" s="34" t="s">
        <v>36</v>
      </c>
      <c r="E98" s="22" t="n">
        <v>10.296</v>
      </c>
      <c r="F98" s="20" t="n">
        <f aca="false">ROUND(K98/2,2)</f>
        <v>63.52</v>
      </c>
      <c r="G98" s="20" t="n">
        <f aca="false">ROUND(E98*F98,2)</f>
        <v>654</v>
      </c>
      <c r="H98" s="22" t="n">
        <v>17.3</v>
      </c>
      <c r="I98" s="20" t="n">
        <f aca="false">K98-F98</f>
        <v>63.52</v>
      </c>
      <c r="J98" s="20" t="n">
        <f aca="false">ROUND(H98*I98,2)</f>
        <v>1098.9</v>
      </c>
      <c r="K98" s="49" t="n">
        <v>127.04</v>
      </c>
      <c r="L98" s="20" t="n">
        <f aca="false">G98+J98</f>
        <v>1752.9</v>
      </c>
    </row>
    <row r="99" customFormat="false" ht="66" hidden="false" customHeight="true" outlineLevel="0" collapsed="false">
      <c r="A99" s="41"/>
      <c r="B99" s="42" t="s">
        <v>189</v>
      </c>
      <c r="C99" s="34" t="s">
        <v>112</v>
      </c>
      <c r="D99" s="34" t="s">
        <v>36</v>
      </c>
      <c r="E99" s="22" t="n">
        <v>10.296</v>
      </c>
      <c r="F99" s="20" t="n">
        <f aca="false">ROUND(K99/2,2)</f>
        <v>87.22</v>
      </c>
      <c r="G99" s="20" t="n">
        <f aca="false">ROUND(E99*F99,2)</f>
        <v>898.02</v>
      </c>
      <c r="H99" s="22" t="n">
        <v>17.3</v>
      </c>
      <c r="I99" s="20" t="n">
        <f aca="false">K99-F99</f>
        <v>87.21</v>
      </c>
      <c r="J99" s="20" t="n">
        <f aca="false">ROUND(H99*I99,2)</f>
        <v>1508.73</v>
      </c>
      <c r="K99" s="49" t="n">
        <v>174.43</v>
      </c>
      <c r="L99" s="20" t="n">
        <f aca="false">G99+J99</f>
        <v>2406.75</v>
      </c>
    </row>
    <row r="100" customFormat="false" ht="52.2" hidden="false" customHeight="true" outlineLevel="0" collapsed="false">
      <c r="A100" s="41" t="s">
        <v>190</v>
      </c>
      <c r="B100" s="42" t="s">
        <v>191</v>
      </c>
      <c r="C100" s="34" t="s">
        <v>112</v>
      </c>
      <c r="D100" s="34" t="s">
        <v>36</v>
      </c>
      <c r="E100" s="22" t="n">
        <v>10.296</v>
      </c>
      <c r="F100" s="20" t="n">
        <f aca="false">ROUND(K100/2,2)</f>
        <v>2.15</v>
      </c>
      <c r="G100" s="20" t="n">
        <f aca="false">ROUND(E100*F100,2)</f>
        <v>22.14</v>
      </c>
      <c r="H100" s="22" t="n">
        <v>17.3</v>
      </c>
      <c r="I100" s="20" t="n">
        <f aca="false">K100-F100</f>
        <v>2.15</v>
      </c>
      <c r="J100" s="20" t="n">
        <f aca="false">ROUND(H100*I100,2)</f>
        <v>37.2</v>
      </c>
      <c r="K100" s="49" t="n">
        <v>4.3</v>
      </c>
      <c r="L100" s="20" t="n">
        <f aca="false">G100+J100</f>
        <v>59.34</v>
      </c>
    </row>
    <row r="101" customFormat="false" ht="52.5" hidden="false" customHeight="true" outlineLevel="0" collapsed="false">
      <c r="A101" s="41"/>
      <c r="B101" s="42" t="s">
        <v>192</v>
      </c>
      <c r="C101" s="34" t="s">
        <v>112</v>
      </c>
      <c r="D101" s="34" t="s">
        <v>36</v>
      </c>
      <c r="E101" s="22" t="n">
        <v>10.296</v>
      </c>
      <c r="F101" s="20" t="n">
        <f aca="false">ROUND(K101/2,2)</f>
        <v>28.37</v>
      </c>
      <c r="G101" s="20" t="n">
        <f aca="false">ROUND(E101*F101,2)</f>
        <v>292.1</v>
      </c>
      <c r="H101" s="22" t="n">
        <v>17.3</v>
      </c>
      <c r="I101" s="20" t="n">
        <f aca="false">K101-F101</f>
        <v>28.37</v>
      </c>
      <c r="J101" s="20" t="n">
        <f aca="false">ROUND(H101*I101,2)</f>
        <v>490.8</v>
      </c>
      <c r="K101" s="49" t="n">
        <v>56.74</v>
      </c>
      <c r="L101" s="20" t="n">
        <f aca="false">G101+J101</f>
        <v>782.9</v>
      </c>
    </row>
    <row r="102" customFormat="false" ht="52.5" hidden="false" customHeight="true" outlineLevel="0" collapsed="false">
      <c r="A102" s="41" t="s">
        <v>193</v>
      </c>
      <c r="B102" s="42" t="s">
        <v>194</v>
      </c>
      <c r="C102" s="34" t="s">
        <v>112</v>
      </c>
      <c r="D102" s="34" t="s">
        <v>36</v>
      </c>
      <c r="E102" s="22" t="n">
        <v>10.296</v>
      </c>
      <c r="F102" s="20" t="n">
        <f aca="false">ROUND(K102/2,2)</f>
        <v>33.48</v>
      </c>
      <c r="G102" s="20" t="n">
        <f aca="false">ROUND(E102*F102,2)</f>
        <v>344.71</v>
      </c>
      <c r="H102" s="22" t="n">
        <v>17.3</v>
      </c>
      <c r="I102" s="20" t="n">
        <f aca="false">K102-F102</f>
        <v>33.48</v>
      </c>
      <c r="J102" s="20" t="n">
        <f aca="false">ROUND(H102*I102,2)</f>
        <v>579.2</v>
      </c>
      <c r="K102" s="49" t="n">
        <v>66.96</v>
      </c>
      <c r="L102" s="20" t="n">
        <f aca="false">G102+J102</f>
        <v>923.91</v>
      </c>
    </row>
    <row r="103" customFormat="false" ht="52.5" hidden="false" customHeight="true" outlineLevel="0" collapsed="false">
      <c r="A103" s="41" t="s">
        <v>195</v>
      </c>
      <c r="B103" s="42" t="s">
        <v>196</v>
      </c>
      <c r="C103" s="34" t="s">
        <v>112</v>
      </c>
      <c r="D103" s="34" t="s">
        <v>36</v>
      </c>
      <c r="E103" s="22" t="n">
        <v>10.296</v>
      </c>
      <c r="F103" s="20" t="n">
        <f aca="false">ROUND(K103/2,2)</f>
        <v>68</v>
      </c>
      <c r="G103" s="20" t="n">
        <f aca="false">ROUND(E103*F103,2)</f>
        <v>700.13</v>
      </c>
      <c r="H103" s="22" t="n">
        <v>17.3</v>
      </c>
      <c r="I103" s="20" t="n">
        <f aca="false">K103-F103</f>
        <v>68</v>
      </c>
      <c r="J103" s="20" t="n">
        <f aca="false">ROUND(H103*I103,2)</f>
        <v>1176.4</v>
      </c>
      <c r="K103" s="49" t="n">
        <v>136</v>
      </c>
      <c r="L103" s="20" t="n">
        <f aca="false">G103+J103</f>
        <v>1876.53</v>
      </c>
    </row>
    <row r="104" customFormat="false" ht="63.75" hidden="false" customHeight="true" outlineLevel="0" collapsed="false">
      <c r="A104" s="41" t="s">
        <v>197</v>
      </c>
      <c r="B104" s="42" t="s">
        <v>198</v>
      </c>
      <c r="C104" s="34" t="s">
        <v>112</v>
      </c>
      <c r="D104" s="34" t="s">
        <v>36</v>
      </c>
      <c r="E104" s="22" t="n">
        <v>10.296</v>
      </c>
      <c r="F104" s="20" t="n">
        <f aca="false">ROUND(K104/2,2)</f>
        <v>7</v>
      </c>
      <c r="G104" s="20" t="n">
        <f aca="false">ROUND(E104*F104,2)</f>
        <v>72.07</v>
      </c>
      <c r="H104" s="22" t="n">
        <v>17.3</v>
      </c>
      <c r="I104" s="20" t="n">
        <f aca="false">K104-F104</f>
        <v>7</v>
      </c>
      <c r="J104" s="20" t="n">
        <f aca="false">ROUND(H104*I104,2)</f>
        <v>121.1</v>
      </c>
      <c r="K104" s="49" t="n">
        <v>14</v>
      </c>
      <c r="L104" s="20" t="n">
        <f aca="false">G104+J104</f>
        <v>193.17</v>
      </c>
    </row>
    <row r="105" customFormat="false" ht="72" hidden="false" customHeight="true" outlineLevel="0" collapsed="false">
      <c r="A105" s="41"/>
      <c r="B105" s="42" t="s">
        <v>199</v>
      </c>
      <c r="C105" s="34" t="s">
        <v>112</v>
      </c>
      <c r="D105" s="34" t="s">
        <v>36</v>
      </c>
      <c r="E105" s="22" t="n">
        <v>10.296</v>
      </c>
      <c r="F105" s="20" t="n">
        <f aca="false">ROUND(K105/2,2)</f>
        <v>35.8</v>
      </c>
      <c r="G105" s="20" t="n">
        <f aca="false">ROUND(E105*F105,2)</f>
        <v>368.6</v>
      </c>
      <c r="H105" s="22" t="n">
        <v>17.3</v>
      </c>
      <c r="I105" s="20" t="n">
        <f aca="false">K105-F105</f>
        <v>35.79</v>
      </c>
      <c r="J105" s="20" t="n">
        <f aca="false">ROUND(H105*I105,2)</f>
        <v>619.17</v>
      </c>
      <c r="K105" s="49" t="n">
        <v>71.59</v>
      </c>
      <c r="L105" s="20" t="n">
        <f aca="false">G105+J105</f>
        <v>987.77</v>
      </c>
    </row>
    <row r="106" customFormat="false" ht="64.5" hidden="false" customHeight="true" outlineLevel="0" collapsed="false">
      <c r="A106" s="41" t="s">
        <v>200</v>
      </c>
      <c r="B106" s="42" t="s">
        <v>201</v>
      </c>
      <c r="C106" s="34" t="s">
        <v>112</v>
      </c>
      <c r="D106" s="34" t="s">
        <v>36</v>
      </c>
      <c r="E106" s="22" t="n">
        <v>10.296</v>
      </c>
      <c r="F106" s="20" t="n">
        <f aca="false">ROUND(K106/2,2)</f>
        <v>6.15</v>
      </c>
      <c r="G106" s="20" t="n">
        <f aca="false">ROUND(E106*F106,2)</f>
        <v>63.32</v>
      </c>
      <c r="H106" s="22" t="n">
        <v>17.3</v>
      </c>
      <c r="I106" s="20" t="n">
        <f aca="false">K106-F106</f>
        <v>6.15</v>
      </c>
      <c r="J106" s="20" t="n">
        <f aca="false">ROUND(H106*I106,2)</f>
        <v>106.4</v>
      </c>
      <c r="K106" s="49" t="n">
        <v>12.3</v>
      </c>
      <c r="L106" s="20" t="n">
        <f aca="false">G106+J106</f>
        <v>169.72</v>
      </c>
    </row>
    <row r="107" customFormat="false" ht="63" hidden="false" customHeight="true" outlineLevel="0" collapsed="false">
      <c r="A107" s="41"/>
      <c r="B107" s="42" t="s">
        <v>202</v>
      </c>
      <c r="C107" s="34" t="s">
        <v>112</v>
      </c>
      <c r="D107" s="34" t="s">
        <v>36</v>
      </c>
      <c r="E107" s="22" t="n">
        <v>10.296</v>
      </c>
      <c r="F107" s="20" t="n">
        <f aca="false">ROUND(K107/2,2)</f>
        <v>199.04</v>
      </c>
      <c r="G107" s="20" t="n">
        <f aca="false">ROUND(E107*F107,2)</f>
        <v>2049.32</v>
      </c>
      <c r="H107" s="22" t="n">
        <v>17.3</v>
      </c>
      <c r="I107" s="20" t="n">
        <f aca="false">K107-F107</f>
        <v>199.04</v>
      </c>
      <c r="J107" s="20" t="n">
        <f aca="false">ROUND(H107*I107,2)</f>
        <v>3443.39</v>
      </c>
      <c r="K107" s="49" t="n">
        <v>398.08</v>
      </c>
      <c r="L107" s="20" t="n">
        <f aca="false">G107+J107</f>
        <v>5492.71</v>
      </c>
    </row>
    <row r="108" customFormat="false" ht="54.75" hidden="false" customHeight="true" outlineLevel="0" collapsed="false">
      <c r="A108" s="41" t="s">
        <v>203</v>
      </c>
      <c r="B108" s="42" t="s">
        <v>204</v>
      </c>
      <c r="C108" s="34" t="s">
        <v>205</v>
      </c>
      <c r="D108" s="34" t="s">
        <v>46</v>
      </c>
      <c r="E108" s="23" t="n">
        <v>16.056</v>
      </c>
      <c r="F108" s="20" t="n">
        <f aca="false">ROUND(K108/2,2)</f>
        <v>24.73</v>
      </c>
      <c r="G108" s="20" t="n">
        <f aca="false">ROUND(E108*F108,2)</f>
        <v>397.06</v>
      </c>
      <c r="H108" s="23" t="n">
        <v>44.54</v>
      </c>
      <c r="I108" s="20" t="n">
        <f aca="false">K108-F108</f>
        <v>24.73</v>
      </c>
      <c r="J108" s="20" t="n">
        <f aca="false">ROUND(H108*I108,2)</f>
        <v>1101.47</v>
      </c>
      <c r="K108" s="49" t="n">
        <v>49.46</v>
      </c>
      <c r="L108" s="20" t="n">
        <f aca="false">G108+J108</f>
        <v>1498.53</v>
      </c>
    </row>
    <row r="109" customFormat="false" ht="49.5" hidden="false" customHeight="true" outlineLevel="0" collapsed="false">
      <c r="A109" s="41"/>
      <c r="B109" s="42" t="s">
        <v>206</v>
      </c>
      <c r="C109" s="34" t="s">
        <v>207</v>
      </c>
      <c r="D109" s="34" t="s">
        <v>46</v>
      </c>
      <c r="E109" s="23" t="n">
        <v>16.056</v>
      </c>
      <c r="F109" s="20" t="n">
        <f aca="false">ROUND(K109/2,2)</f>
        <v>93.92</v>
      </c>
      <c r="G109" s="20" t="n">
        <f aca="false">ROUND(E109*F109,2)</f>
        <v>1507.98</v>
      </c>
      <c r="H109" s="23" t="n">
        <v>44.54</v>
      </c>
      <c r="I109" s="20" t="n">
        <f aca="false">K109-F109</f>
        <v>93.92</v>
      </c>
      <c r="J109" s="20" t="n">
        <f aca="false">ROUND(H109*I109,2)</f>
        <v>4183.2</v>
      </c>
      <c r="K109" s="49" t="n">
        <v>187.84</v>
      </c>
      <c r="L109" s="20" t="n">
        <f aca="false">G109+J109</f>
        <v>5691.18</v>
      </c>
    </row>
    <row r="110" customFormat="false" ht="59.25" hidden="false" customHeight="true" outlineLevel="0" collapsed="false">
      <c r="A110" s="41" t="s">
        <v>208</v>
      </c>
      <c r="B110" s="43" t="s">
        <v>209</v>
      </c>
      <c r="C110" s="44"/>
      <c r="D110" s="44"/>
      <c r="E110" s="50"/>
      <c r="F110" s="44" t="n">
        <f aca="false">SUM(F111:F113)</f>
        <v>36.73</v>
      </c>
      <c r="G110" s="44" t="n">
        <f aca="false">SUM(G111:G113)</f>
        <v>378.17</v>
      </c>
      <c r="H110" s="50"/>
      <c r="I110" s="44" t="n">
        <f aca="false">SUM(I111:I113)</f>
        <v>36.73</v>
      </c>
      <c r="J110" s="44" t="n">
        <f aca="false">SUM(J111:J113)</f>
        <v>635.43</v>
      </c>
      <c r="K110" s="44" t="n">
        <f aca="false">SUM(K111:K113)</f>
        <v>73.46</v>
      </c>
      <c r="L110" s="44" t="n">
        <f aca="false">SUM(L111:L113)</f>
        <v>1013.6</v>
      </c>
    </row>
    <row r="111" customFormat="false" ht="43.5" hidden="false" customHeight="true" outlineLevel="0" collapsed="false">
      <c r="A111" s="41"/>
      <c r="B111" s="42" t="s">
        <v>210</v>
      </c>
      <c r="C111" s="34" t="s">
        <v>211</v>
      </c>
      <c r="D111" s="20" t="s">
        <v>36</v>
      </c>
      <c r="E111" s="23" t="n">
        <v>10.296</v>
      </c>
      <c r="F111" s="20" t="n">
        <f aca="false">ROUND(K111/2,2)</f>
        <v>21.29</v>
      </c>
      <c r="G111" s="20" t="n">
        <f aca="false">ROUND(E111*F111,2)</f>
        <v>219.2</v>
      </c>
      <c r="H111" s="23" t="n">
        <v>17.3</v>
      </c>
      <c r="I111" s="20" t="n">
        <f aca="false">K111-F111</f>
        <v>21.29</v>
      </c>
      <c r="J111" s="20" t="n">
        <f aca="false">ROUND(H111*I111,2)</f>
        <v>368.32</v>
      </c>
      <c r="K111" s="49" t="n">
        <v>42.58</v>
      </c>
      <c r="L111" s="20" t="n">
        <f aca="false">G111+J111</f>
        <v>587.52</v>
      </c>
    </row>
    <row r="112" customFormat="false" ht="57" hidden="false" customHeight="true" outlineLevel="0" collapsed="false">
      <c r="A112" s="41"/>
      <c r="B112" s="42" t="s">
        <v>212</v>
      </c>
      <c r="C112" s="34" t="s">
        <v>213</v>
      </c>
      <c r="D112" s="20" t="s">
        <v>36</v>
      </c>
      <c r="E112" s="23" t="n">
        <v>10.296</v>
      </c>
      <c r="F112" s="20" t="n">
        <f aca="false">ROUND(K112/2,2)</f>
        <v>14.77</v>
      </c>
      <c r="G112" s="20" t="n">
        <f aca="false">ROUND(E112*F112,2)</f>
        <v>152.07</v>
      </c>
      <c r="H112" s="23" t="n">
        <v>17.3</v>
      </c>
      <c r="I112" s="20" t="n">
        <f aca="false">K112-F112</f>
        <v>14.77</v>
      </c>
      <c r="J112" s="20" t="n">
        <f aca="false">ROUND(H112*I112,2)</f>
        <v>255.52</v>
      </c>
      <c r="K112" s="49" t="n">
        <v>29.54</v>
      </c>
      <c r="L112" s="20" t="n">
        <f aca="false">G112+J112</f>
        <v>407.59</v>
      </c>
    </row>
    <row r="113" customFormat="false" ht="53.25" hidden="false" customHeight="true" outlineLevel="0" collapsed="false">
      <c r="A113" s="41"/>
      <c r="B113" s="42" t="s">
        <v>214</v>
      </c>
      <c r="C113" s="34" t="s">
        <v>215</v>
      </c>
      <c r="D113" s="20" t="s">
        <v>36</v>
      </c>
      <c r="E113" s="23" t="n">
        <v>10.296</v>
      </c>
      <c r="F113" s="20" t="n">
        <f aca="false">ROUND(K113/2,2)</f>
        <v>0.67</v>
      </c>
      <c r="G113" s="20" t="n">
        <f aca="false">ROUND(E113*F113,2)</f>
        <v>6.9</v>
      </c>
      <c r="H113" s="23" t="n">
        <v>17.3</v>
      </c>
      <c r="I113" s="20" t="n">
        <f aca="false">K113-F113</f>
        <v>0.67</v>
      </c>
      <c r="J113" s="20" t="n">
        <f aca="false">ROUND(H113*I113,2)</f>
        <v>11.59</v>
      </c>
      <c r="K113" s="49" t="n">
        <v>1.34</v>
      </c>
      <c r="L113" s="20" t="n">
        <f aca="false">G113+J113</f>
        <v>18.49</v>
      </c>
    </row>
    <row r="114" customFormat="false" ht="56.25" hidden="false" customHeight="true" outlineLevel="0" collapsed="false">
      <c r="A114" s="41"/>
      <c r="B114" s="51" t="s">
        <v>216</v>
      </c>
      <c r="C114" s="44"/>
      <c r="D114" s="44"/>
      <c r="E114" s="50"/>
      <c r="F114" s="44" t="n">
        <f aca="false">SUM(F115:F118)</f>
        <v>74.18</v>
      </c>
      <c r="G114" s="44" t="n">
        <f aca="false">SUM(G115:G118)</f>
        <v>763.77</v>
      </c>
      <c r="H114" s="50"/>
      <c r="I114" s="44" t="n">
        <f aca="false">SUM(I115:I118)</f>
        <v>74.17</v>
      </c>
      <c r="J114" s="44" t="n">
        <f aca="false">SUM(J115:J118)</f>
        <v>1283.14</v>
      </c>
      <c r="K114" s="44" t="n">
        <f aca="false">SUM(K115:K118)</f>
        <v>148.35</v>
      </c>
      <c r="L114" s="44" t="n">
        <f aca="false">SUM(L115:L118)</f>
        <v>2046.91</v>
      </c>
    </row>
    <row r="115" customFormat="false" ht="54" hidden="false" customHeight="true" outlineLevel="0" collapsed="false">
      <c r="A115" s="41"/>
      <c r="B115" s="42" t="s">
        <v>217</v>
      </c>
      <c r="C115" s="34" t="s">
        <v>211</v>
      </c>
      <c r="D115" s="20" t="s">
        <v>36</v>
      </c>
      <c r="E115" s="23" t="n">
        <v>10.296</v>
      </c>
      <c r="F115" s="20" t="n">
        <f aca="false">ROUND(K115/2,2)</f>
        <v>54.96</v>
      </c>
      <c r="G115" s="20" t="n">
        <f aca="false">ROUND(E115*F115,2)</f>
        <v>565.87</v>
      </c>
      <c r="H115" s="23" t="n">
        <v>17.3</v>
      </c>
      <c r="I115" s="20" t="n">
        <f aca="false">K115-F115</f>
        <v>54.96</v>
      </c>
      <c r="J115" s="20" t="n">
        <f aca="false">ROUND(H115*I115,2)</f>
        <v>950.81</v>
      </c>
      <c r="K115" s="49" t="n">
        <v>109.92</v>
      </c>
      <c r="L115" s="20" t="n">
        <f aca="false">G115+J115</f>
        <v>1516.68</v>
      </c>
    </row>
    <row r="116" customFormat="false" ht="55.5" hidden="false" customHeight="true" outlineLevel="0" collapsed="false">
      <c r="A116" s="41"/>
      <c r="B116" s="42" t="s">
        <v>218</v>
      </c>
      <c r="C116" s="34" t="s">
        <v>213</v>
      </c>
      <c r="D116" s="20" t="s">
        <v>36</v>
      </c>
      <c r="E116" s="23" t="n">
        <v>10.296</v>
      </c>
      <c r="F116" s="20" t="n">
        <f aca="false">ROUND(K116/2,2)</f>
        <v>17.02</v>
      </c>
      <c r="G116" s="20" t="n">
        <f aca="false">ROUND(E116*F116,2)</f>
        <v>175.24</v>
      </c>
      <c r="H116" s="23" t="n">
        <v>17.3</v>
      </c>
      <c r="I116" s="20" t="n">
        <f aca="false">K116-F116</f>
        <v>17.01</v>
      </c>
      <c r="J116" s="20" t="n">
        <f aca="false">ROUND(H116*I116,2)</f>
        <v>294.27</v>
      </c>
      <c r="K116" s="49" t="n">
        <v>34.03</v>
      </c>
      <c r="L116" s="20" t="n">
        <f aca="false">G116+J116</f>
        <v>469.51</v>
      </c>
    </row>
    <row r="117" customFormat="false" ht="51.75" hidden="false" customHeight="true" outlineLevel="0" collapsed="false">
      <c r="A117" s="41"/>
      <c r="B117" s="42" t="s">
        <v>219</v>
      </c>
      <c r="C117" s="34" t="s">
        <v>215</v>
      </c>
      <c r="D117" s="20" t="s">
        <v>36</v>
      </c>
      <c r="E117" s="23" t="n">
        <v>10.296</v>
      </c>
      <c r="F117" s="20" t="n">
        <f aca="false">ROUND(K117/2,2)</f>
        <v>1.1</v>
      </c>
      <c r="G117" s="20" t="n">
        <f aca="false">ROUND(E117*F117,2)</f>
        <v>11.33</v>
      </c>
      <c r="H117" s="23" t="n">
        <v>17.3</v>
      </c>
      <c r="I117" s="20" t="n">
        <f aca="false">K117-F117</f>
        <v>1.1</v>
      </c>
      <c r="J117" s="20" t="n">
        <f aca="false">ROUND(H117*I117,2)</f>
        <v>19.03</v>
      </c>
      <c r="K117" s="49" t="n">
        <v>2.2</v>
      </c>
      <c r="L117" s="20" t="n">
        <f aca="false">G117+J117</f>
        <v>30.36</v>
      </c>
    </row>
    <row r="118" customFormat="false" ht="51.75" hidden="false" customHeight="true" outlineLevel="0" collapsed="false">
      <c r="A118" s="41"/>
      <c r="B118" s="42" t="s">
        <v>220</v>
      </c>
      <c r="C118" s="34" t="s">
        <v>221</v>
      </c>
      <c r="D118" s="20" t="s">
        <v>36</v>
      </c>
      <c r="E118" s="23" t="n">
        <v>10.296</v>
      </c>
      <c r="F118" s="20" t="n">
        <f aca="false">ROUND(K118/2,2)</f>
        <v>1.1</v>
      </c>
      <c r="G118" s="20" t="n">
        <f aca="false">ROUND(E118*F118,2)</f>
        <v>11.33</v>
      </c>
      <c r="H118" s="23" t="n">
        <v>17.3</v>
      </c>
      <c r="I118" s="20" t="n">
        <f aca="false">K118-F118</f>
        <v>1.1</v>
      </c>
      <c r="J118" s="20" t="n">
        <f aca="false">ROUND(H118*I118,2)</f>
        <v>19.03</v>
      </c>
      <c r="K118" s="46" t="n">
        <v>2.2</v>
      </c>
      <c r="L118" s="20" t="n">
        <f aca="false">G118+J118</f>
        <v>30.36</v>
      </c>
    </row>
    <row r="119" customFormat="false" ht="51.75" hidden="false" customHeight="true" outlineLevel="0" collapsed="false">
      <c r="A119" s="41" t="s">
        <v>222</v>
      </c>
      <c r="B119" s="43" t="s">
        <v>223</v>
      </c>
      <c r="C119" s="44"/>
      <c r="D119" s="44"/>
      <c r="E119" s="50"/>
      <c r="F119" s="30" t="n">
        <f aca="false">F120</f>
        <v>20.54</v>
      </c>
      <c r="G119" s="30" t="n">
        <f aca="false">G120</f>
        <v>211.48</v>
      </c>
      <c r="H119" s="50"/>
      <c r="I119" s="30" t="n">
        <f aca="false">I120</f>
        <v>20.54</v>
      </c>
      <c r="J119" s="30" t="n">
        <f aca="false">J120</f>
        <v>355.34</v>
      </c>
      <c r="K119" s="30" t="n">
        <f aca="false">K120</f>
        <v>41.08</v>
      </c>
      <c r="L119" s="30" t="n">
        <f aca="false">L120</f>
        <v>566.82</v>
      </c>
    </row>
    <row r="120" customFormat="false" ht="55.5" hidden="false" customHeight="true" outlineLevel="0" collapsed="false">
      <c r="A120" s="41"/>
      <c r="B120" s="33" t="s">
        <v>224</v>
      </c>
      <c r="C120" s="34" t="s">
        <v>225</v>
      </c>
      <c r="D120" s="34" t="s">
        <v>36</v>
      </c>
      <c r="E120" s="23" t="n">
        <v>10.296</v>
      </c>
      <c r="F120" s="23" t="n">
        <f aca="false">ROUND(K120/2,2)</f>
        <v>20.54</v>
      </c>
      <c r="G120" s="23" t="n">
        <f aca="false">ROUND(E120*F120,2)</f>
        <v>211.48</v>
      </c>
      <c r="H120" s="22" t="n">
        <v>17.3</v>
      </c>
      <c r="I120" s="23" t="n">
        <f aca="false">K120-F120</f>
        <v>20.54</v>
      </c>
      <c r="J120" s="23" t="n">
        <f aca="false">ROUND(H120*I120,2)</f>
        <v>355.34</v>
      </c>
      <c r="K120" s="46" t="n">
        <v>41.08</v>
      </c>
      <c r="L120" s="23" t="n">
        <f aca="false">G120+J120</f>
        <v>566.82</v>
      </c>
    </row>
    <row r="121" customFormat="false" ht="64.5" hidden="false" customHeight="true" outlineLevel="0" collapsed="false">
      <c r="A121" s="41"/>
      <c r="B121" s="51" t="s">
        <v>226</v>
      </c>
      <c r="C121" s="44"/>
      <c r="D121" s="44"/>
      <c r="E121" s="30"/>
      <c r="F121" s="44" t="n">
        <f aca="false">SUM(F122:F126)</f>
        <v>127.63</v>
      </c>
      <c r="G121" s="44" t="n">
        <f aca="false">SUM(G122:G126)</f>
        <v>1488.28</v>
      </c>
      <c r="H121" s="30"/>
      <c r="I121" s="44" t="n">
        <f aca="false">SUM(I122:I126)</f>
        <v>127.61</v>
      </c>
      <c r="J121" s="44" t="n">
        <f aca="false">SUM(J122:J126)</f>
        <v>3030.85</v>
      </c>
      <c r="K121" s="44" t="n">
        <f aca="false">SUM(K122:K126)</f>
        <v>255.24</v>
      </c>
      <c r="L121" s="44" t="n">
        <f aca="false">SUM(L122:L126)</f>
        <v>4519.13</v>
      </c>
    </row>
    <row r="122" customFormat="false" ht="47.25" hidden="false" customHeight="true" outlineLevel="0" collapsed="false">
      <c r="A122" s="41"/>
      <c r="B122" s="33" t="s">
        <v>224</v>
      </c>
      <c r="C122" s="34" t="s">
        <v>77</v>
      </c>
      <c r="D122" s="34" t="s">
        <v>36</v>
      </c>
      <c r="E122" s="23" t="n">
        <v>10.296</v>
      </c>
      <c r="F122" s="23" t="n">
        <f aca="false">ROUND(K122/2,2)</f>
        <v>95.64</v>
      </c>
      <c r="G122" s="23" t="n">
        <f aca="false">ROUND(E122*F122,2)</f>
        <v>984.71</v>
      </c>
      <c r="H122" s="22" t="n">
        <v>17.3</v>
      </c>
      <c r="I122" s="23" t="n">
        <f aca="false">K122-F122</f>
        <v>95.64</v>
      </c>
      <c r="J122" s="23" t="n">
        <f aca="false">ROUND(H122*I122,2)</f>
        <v>1654.57</v>
      </c>
      <c r="K122" s="46" t="n">
        <v>191.28</v>
      </c>
      <c r="L122" s="23" t="n">
        <f aca="false">G122+J122</f>
        <v>2639.28</v>
      </c>
    </row>
    <row r="123" customFormat="false" ht="24.35" hidden="false" customHeight="true" outlineLevel="0" collapsed="false">
      <c r="A123" s="41"/>
      <c r="B123" s="33" t="s">
        <v>227</v>
      </c>
      <c r="C123" s="34" t="s">
        <v>228</v>
      </c>
      <c r="D123" s="34" t="s">
        <v>36</v>
      </c>
      <c r="E123" s="23" t="n">
        <v>10.3</v>
      </c>
      <c r="F123" s="23" t="n">
        <f aca="false">ROUND(K123/2,2)</f>
        <v>1.75</v>
      </c>
      <c r="G123" s="23" t="n">
        <f aca="false">ROUND(E123*F123,2)</f>
        <v>18.03</v>
      </c>
      <c r="H123" s="23" t="n">
        <v>17.3</v>
      </c>
      <c r="I123" s="23" t="n">
        <f aca="false">K123-F123</f>
        <v>1.75</v>
      </c>
      <c r="J123" s="23" t="n">
        <f aca="false">ROUND(H123*I123,2)</f>
        <v>30.28</v>
      </c>
      <c r="K123" s="46" t="n">
        <v>3.5</v>
      </c>
      <c r="L123" s="23" t="n">
        <f aca="false">G123+J123</f>
        <v>48.31</v>
      </c>
    </row>
    <row r="124" customFormat="false" ht="29.85" hidden="false" customHeight="true" outlineLevel="0" collapsed="false">
      <c r="A124" s="41"/>
      <c r="B124" s="33" t="s">
        <v>229</v>
      </c>
      <c r="C124" s="34" t="s">
        <v>230</v>
      </c>
      <c r="D124" s="34" t="s">
        <v>46</v>
      </c>
      <c r="E124" s="23" t="n">
        <v>16.056</v>
      </c>
      <c r="F124" s="23" t="n">
        <f aca="false">ROUND(K124/2,2)</f>
        <v>9.43</v>
      </c>
      <c r="G124" s="23" t="n">
        <f aca="false">ROUND(E124*F124,2)</f>
        <v>151.41</v>
      </c>
      <c r="H124" s="23" t="n">
        <v>44.54</v>
      </c>
      <c r="I124" s="23" t="n">
        <f aca="false">K124-F124</f>
        <v>9.42</v>
      </c>
      <c r="J124" s="23" t="n">
        <f aca="false">ROUND(H124*I124,2)</f>
        <v>419.57</v>
      </c>
      <c r="K124" s="46" t="n">
        <v>18.85</v>
      </c>
      <c r="L124" s="23" t="n">
        <f aca="false">G124+J124</f>
        <v>570.98</v>
      </c>
    </row>
    <row r="125" customFormat="false" ht="24.35" hidden="false" customHeight="true" outlineLevel="0" collapsed="false">
      <c r="A125" s="41"/>
      <c r="B125" s="33" t="s">
        <v>231</v>
      </c>
      <c r="C125" s="34" t="s">
        <v>232</v>
      </c>
      <c r="D125" s="34" t="s">
        <v>46</v>
      </c>
      <c r="E125" s="23" t="n">
        <v>16.056</v>
      </c>
      <c r="F125" s="23" t="n">
        <f aca="false">ROUND(K125/2,2)</f>
        <v>18.5</v>
      </c>
      <c r="G125" s="23" t="n">
        <f aca="false">ROUND(E125*F125,2)</f>
        <v>297.04</v>
      </c>
      <c r="H125" s="23" t="n">
        <v>44.54</v>
      </c>
      <c r="I125" s="23" t="n">
        <f aca="false">K125-F125</f>
        <v>18.5</v>
      </c>
      <c r="J125" s="23" t="n">
        <f aca="false">ROUND(H125*I125,2)</f>
        <v>823.99</v>
      </c>
      <c r="K125" s="46" t="n">
        <v>37</v>
      </c>
      <c r="L125" s="23" t="n">
        <f aca="false">G125+J125</f>
        <v>1121.03</v>
      </c>
    </row>
    <row r="126" customFormat="false" ht="44.75" hidden="false" customHeight="true" outlineLevel="0" collapsed="false">
      <c r="A126" s="41"/>
      <c r="B126" s="33" t="s">
        <v>233</v>
      </c>
      <c r="C126" s="34" t="s">
        <v>234</v>
      </c>
      <c r="D126" s="34" t="s">
        <v>46</v>
      </c>
      <c r="E126" s="23" t="n">
        <v>16.056</v>
      </c>
      <c r="F126" s="23" t="n">
        <f aca="false">ROUND(K126/2,2)</f>
        <v>2.31</v>
      </c>
      <c r="G126" s="23" t="n">
        <f aca="false">ROUND(E126*F126,2)</f>
        <v>37.09</v>
      </c>
      <c r="H126" s="23" t="n">
        <v>44.54</v>
      </c>
      <c r="I126" s="23" t="n">
        <f aca="false">K126-F126</f>
        <v>2.3</v>
      </c>
      <c r="J126" s="23" t="n">
        <f aca="false">ROUND(H126*I126,2)</f>
        <v>102.44</v>
      </c>
      <c r="K126" s="46" t="n">
        <v>4.61</v>
      </c>
      <c r="L126" s="23" t="n">
        <f aca="false">G126+J126</f>
        <v>139.53</v>
      </c>
    </row>
    <row r="127" customFormat="false" ht="64.5" hidden="false" customHeight="true" outlineLevel="0" collapsed="false">
      <c r="A127" s="41" t="s">
        <v>235</v>
      </c>
      <c r="B127" s="43" t="s">
        <v>236</v>
      </c>
      <c r="C127" s="44"/>
      <c r="D127" s="44"/>
      <c r="E127" s="30"/>
      <c r="F127" s="30" t="n">
        <f aca="false">F128+F129+F130+F131+F132+F133+F134</f>
        <v>121.22</v>
      </c>
      <c r="G127" s="30" t="n">
        <f aca="false">G128+G129+G130+G131+G132+G133+G134</f>
        <v>1876.5</v>
      </c>
      <c r="H127" s="30"/>
      <c r="I127" s="30" t="n">
        <f aca="false">I128+I129+I130+I131+I132+I133+I134</f>
        <v>121.22</v>
      </c>
      <c r="J127" s="30" t="n">
        <f aca="false">J128+J129+J130+J131+J132+J133+J134</f>
        <v>5423.61</v>
      </c>
      <c r="K127" s="44" t="n">
        <f aca="false">K128+K129+K130+K131+K132+K133+K134</f>
        <v>242.44</v>
      </c>
      <c r="L127" s="30" t="n">
        <f aca="false">L128+L129+L130+L131+L132+L133+L134</f>
        <v>7300.11</v>
      </c>
    </row>
    <row r="128" customFormat="false" ht="42.75" hidden="false" customHeight="true" outlineLevel="0" collapsed="false">
      <c r="A128" s="41"/>
      <c r="B128" s="42" t="s">
        <v>237</v>
      </c>
      <c r="C128" s="34" t="s">
        <v>156</v>
      </c>
      <c r="D128" s="34" t="s">
        <v>46</v>
      </c>
      <c r="E128" s="23" t="n">
        <v>16.056</v>
      </c>
      <c r="F128" s="23" t="n">
        <f aca="false">ROUND(K128/2,2)</f>
        <v>85.75</v>
      </c>
      <c r="G128" s="23" t="n">
        <f aca="false">ROUND(E128*F128,2)</f>
        <v>1376.8</v>
      </c>
      <c r="H128" s="23" t="n">
        <v>44.54</v>
      </c>
      <c r="I128" s="23" t="n">
        <f aca="false">K128-F128</f>
        <v>85.75</v>
      </c>
      <c r="J128" s="23" t="n">
        <f aca="false">ROUND(H128*I128,2)</f>
        <v>3819.31</v>
      </c>
      <c r="K128" s="46" t="n">
        <v>171.5</v>
      </c>
      <c r="L128" s="23" t="n">
        <f aca="false">G128+J128</f>
        <v>5196.11</v>
      </c>
    </row>
    <row r="129" customFormat="false" ht="28.5" hidden="false" customHeight="true" outlineLevel="0" collapsed="false">
      <c r="A129" s="41"/>
      <c r="B129" s="43" t="s">
        <v>238</v>
      </c>
      <c r="C129" s="34" t="s">
        <v>239</v>
      </c>
      <c r="D129" s="34" t="s">
        <v>240</v>
      </c>
      <c r="E129" s="23" t="n">
        <v>14.088</v>
      </c>
      <c r="F129" s="23" t="n">
        <f aca="false">ROUND(K129/2,2)</f>
        <v>0.34</v>
      </c>
      <c r="G129" s="23" t="n">
        <f aca="false">ROUND(E129*F129,2)</f>
        <v>4.79</v>
      </c>
      <c r="H129" s="23" t="n">
        <v>45.23</v>
      </c>
      <c r="I129" s="23" t="n">
        <f aca="false">K129-F129</f>
        <v>0.34</v>
      </c>
      <c r="J129" s="23" t="n">
        <f aca="false">ROUND(H129*I129,2)</f>
        <v>15.38</v>
      </c>
      <c r="K129" s="46" t="n">
        <v>0.68</v>
      </c>
      <c r="L129" s="23" t="n">
        <f aca="false">G129+J129</f>
        <v>20.17</v>
      </c>
    </row>
    <row r="130" customFormat="false" ht="25.5" hidden="false" customHeight="true" outlineLevel="0" collapsed="false">
      <c r="A130" s="41"/>
      <c r="B130" s="43" t="s">
        <v>241</v>
      </c>
      <c r="C130" s="34" t="s">
        <v>242</v>
      </c>
      <c r="D130" s="34" t="s">
        <v>240</v>
      </c>
      <c r="E130" s="23" t="n">
        <v>14.088</v>
      </c>
      <c r="F130" s="23" t="n">
        <f aca="false">ROUND(K130/2,2)</f>
        <v>0.35</v>
      </c>
      <c r="G130" s="23" t="n">
        <f aca="false">ROUND(E130*F130,2)</f>
        <v>4.93</v>
      </c>
      <c r="H130" s="23" t="n">
        <v>45.23</v>
      </c>
      <c r="I130" s="23" t="n">
        <f aca="false">K130-F130</f>
        <v>0.35</v>
      </c>
      <c r="J130" s="23" t="n">
        <f aca="false">ROUND(H130*I130,2)</f>
        <v>15.83</v>
      </c>
      <c r="K130" s="46" t="n">
        <v>0.7</v>
      </c>
      <c r="L130" s="23" t="n">
        <f aca="false">G130+J130</f>
        <v>20.76</v>
      </c>
    </row>
    <row r="131" customFormat="false" ht="26.25" hidden="false" customHeight="true" outlineLevel="0" collapsed="false">
      <c r="A131" s="41"/>
      <c r="B131" s="43" t="s">
        <v>243</v>
      </c>
      <c r="C131" s="34" t="s">
        <v>244</v>
      </c>
      <c r="D131" s="34" t="s">
        <v>240</v>
      </c>
      <c r="E131" s="23" t="n">
        <v>14.088</v>
      </c>
      <c r="F131" s="23" t="n">
        <f aca="false">ROUND(K131/2,2)</f>
        <v>0.8</v>
      </c>
      <c r="G131" s="23" t="n">
        <f aca="false">ROUND(E131*F131,2)</f>
        <v>11.27</v>
      </c>
      <c r="H131" s="23" t="n">
        <v>45.23</v>
      </c>
      <c r="I131" s="23" t="n">
        <f aca="false">K131-F131</f>
        <v>0.8</v>
      </c>
      <c r="J131" s="23" t="n">
        <f aca="false">ROUND(H131*I131,2)</f>
        <v>36.18</v>
      </c>
      <c r="K131" s="46" t="n">
        <v>1.6</v>
      </c>
      <c r="L131" s="23" t="n">
        <f aca="false">G131+J131</f>
        <v>47.45</v>
      </c>
    </row>
    <row r="132" customFormat="false" ht="29.25" hidden="false" customHeight="true" outlineLevel="0" collapsed="false">
      <c r="A132" s="41"/>
      <c r="B132" s="43" t="s">
        <v>245</v>
      </c>
      <c r="C132" s="34" t="s">
        <v>246</v>
      </c>
      <c r="D132" s="34" t="s">
        <v>240</v>
      </c>
      <c r="E132" s="23" t="n">
        <v>14.088</v>
      </c>
      <c r="F132" s="23" t="n">
        <f aca="false">ROUND(K132/2,2)</f>
        <v>0.4</v>
      </c>
      <c r="G132" s="23" t="n">
        <f aca="false">ROUND(E132*F132,2)</f>
        <v>5.64</v>
      </c>
      <c r="H132" s="23" t="n">
        <v>45.23</v>
      </c>
      <c r="I132" s="23" t="n">
        <f aca="false">K132-F132</f>
        <v>0.4</v>
      </c>
      <c r="J132" s="23" t="n">
        <f aca="false">ROUND(H132*I132,2)</f>
        <v>18.09</v>
      </c>
      <c r="K132" s="46" t="n">
        <v>0.8</v>
      </c>
      <c r="L132" s="23" t="n">
        <f aca="false">G132+J132</f>
        <v>23.73</v>
      </c>
    </row>
    <row r="133" customFormat="false" ht="42" hidden="false" customHeight="true" outlineLevel="0" collapsed="false">
      <c r="A133" s="41"/>
      <c r="B133" s="43" t="s">
        <v>247</v>
      </c>
      <c r="C133" s="34" t="s">
        <v>248</v>
      </c>
      <c r="D133" s="34" t="s">
        <v>240</v>
      </c>
      <c r="E133" s="23" t="n">
        <v>14.088</v>
      </c>
      <c r="F133" s="23" t="n">
        <f aca="false">ROUND(K133/2,2)</f>
        <v>7.4</v>
      </c>
      <c r="G133" s="23" t="n">
        <f aca="false">ROUND(E133*F133,2)</f>
        <v>104.25</v>
      </c>
      <c r="H133" s="23" t="n">
        <v>45.23</v>
      </c>
      <c r="I133" s="23" t="n">
        <f aca="false">K133-F133</f>
        <v>7.4</v>
      </c>
      <c r="J133" s="23" t="n">
        <f aca="false">ROUND(H133*I133,2)</f>
        <v>334.7</v>
      </c>
      <c r="K133" s="46" t="n">
        <v>14.8</v>
      </c>
      <c r="L133" s="23" t="n">
        <f aca="false">G133+J133</f>
        <v>438.95</v>
      </c>
    </row>
    <row r="134" customFormat="false" ht="41.25" hidden="false" customHeight="true" outlineLevel="0" collapsed="false">
      <c r="A134" s="41"/>
      <c r="B134" s="43" t="s">
        <v>249</v>
      </c>
      <c r="C134" s="34" t="s">
        <v>250</v>
      </c>
      <c r="D134" s="34" t="s">
        <v>240</v>
      </c>
      <c r="E134" s="23" t="n">
        <v>14.088</v>
      </c>
      <c r="F134" s="23" t="n">
        <f aca="false">ROUND(K134/2,2)</f>
        <v>26.18</v>
      </c>
      <c r="G134" s="23" t="n">
        <f aca="false">ROUND(E134*F134,2)</f>
        <v>368.82</v>
      </c>
      <c r="H134" s="23" t="n">
        <v>45.23</v>
      </c>
      <c r="I134" s="23" t="n">
        <f aca="false">K134-F134</f>
        <v>26.18</v>
      </c>
      <c r="J134" s="23" t="n">
        <f aca="false">ROUND(H134*I134,2)</f>
        <v>1184.12</v>
      </c>
      <c r="K134" s="46" t="n">
        <v>52.36</v>
      </c>
      <c r="L134" s="23" t="n">
        <f aca="false">G134+J134</f>
        <v>1552.94</v>
      </c>
    </row>
    <row r="135" customFormat="false" ht="63.75" hidden="false" customHeight="true" outlineLevel="0" collapsed="false">
      <c r="A135" s="41"/>
      <c r="B135" s="51" t="s">
        <v>251</v>
      </c>
      <c r="C135" s="44"/>
      <c r="D135" s="45"/>
      <c r="E135" s="23"/>
      <c r="F135" s="30" t="n">
        <f aca="false">SUM(F136:F142)</f>
        <v>343.97</v>
      </c>
      <c r="G135" s="30" t="n">
        <f aca="false">SUM(G136:G142)</f>
        <v>5430.72</v>
      </c>
      <c r="H135" s="23"/>
      <c r="I135" s="30" t="n">
        <f aca="false">SUM(I136:I142)</f>
        <v>343.96</v>
      </c>
      <c r="J135" s="30" t="n">
        <f aca="false">SUM(J136:J142)</f>
        <v>15352.24</v>
      </c>
      <c r="K135" s="44" t="n">
        <f aca="false">SUM(K136:K142)</f>
        <v>687.93</v>
      </c>
      <c r="L135" s="30" t="n">
        <f aca="false">SUM(L136:L142)</f>
        <v>20782.96</v>
      </c>
    </row>
    <row r="136" customFormat="false" ht="37.5" hidden="false" customHeight="true" outlineLevel="0" collapsed="false">
      <c r="A136" s="41"/>
      <c r="B136" s="33" t="s">
        <v>252</v>
      </c>
      <c r="C136" s="34" t="s">
        <v>156</v>
      </c>
      <c r="D136" s="34" t="s">
        <v>46</v>
      </c>
      <c r="E136" s="23" t="n">
        <v>16.056</v>
      </c>
      <c r="F136" s="23" t="n">
        <f aca="false">ROUND(K136/2,2)</f>
        <v>297.2</v>
      </c>
      <c r="G136" s="23" t="n">
        <f aca="false">ROUND(E136*F136,2)</f>
        <v>4771.84</v>
      </c>
      <c r="H136" s="23" t="n">
        <v>44.54</v>
      </c>
      <c r="I136" s="23" t="n">
        <f aca="false">K136-F136</f>
        <v>297.2</v>
      </c>
      <c r="J136" s="23" t="n">
        <f aca="false">ROUND(H136*I136,2)</f>
        <v>13237.29</v>
      </c>
      <c r="K136" s="46" t="n">
        <v>594.4</v>
      </c>
      <c r="L136" s="23" t="n">
        <f aca="false">G136+J136</f>
        <v>18009.13</v>
      </c>
    </row>
    <row r="137" customFormat="false" ht="24.75" hidden="false" customHeight="true" outlineLevel="0" collapsed="false">
      <c r="A137" s="41"/>
      <c r="B137" s="43" t="s">
        <v>238</v>
      </c>
      <c r="C137" s="34" t="s">
        <v>239</v>
      </c>
      <c r="D137" s="34" t="s">
        <v>240</v>
      </c>
      <c r="E137" s="23" t="n">
        <v>14.088</v>
      </c>
      <c r="F137" s="23" t="n">
        <f aca="false">ROUND(K137/2,2)</f>
        <v>3.14</v>
      </c>
      <c r="G137" s="23" t="n">
        <f aca="false">ROUND(E137*F137,2)</f>
        <v>44.24</v>
      </c>
      <c r="H137" s="23" t="n">
        <v>45.23</v>
      </c>
      <c r="I137" s="23" t="n">
        <f aca="false">K137-F137</f>
        <v>3.14</v>
      </c>
      <c r="J137" s="23" t="n">
        <f aca="false">ROUND(H137*I137,2)</f>
        <v>142.02</v>
      </c>
      <c r="K137" s="46" t="n">
        <v>6.28</v>
      </c>
      <c r="L137" s="23" t="n">
        <f aca="false">G137+J137</f>
        <v>186.26</v>
      </c>
    </row>
    <row r="138" customFormat="false" ht="24.75" hidden="false" customHeight="true" outlineLevel="0" collapsed="false">
      <c r="A138" s="41"/>
      <c r="B138" s="43" t="s">
        <v>241</v>
      </c>
      <c r="C138" s="34" t="s">
        <v>242</v>
      </c>
      <c r="D138" s="34" t="s">
        <v>240</v>
      </c>
      <c r="E138" s="23" t="n">
        <v>14.088</v>
      </c>
      <c r="F138" s="23" t="n">
        <f aca="false">ROUND(K138/2,2)</f>
        <v>2.67</v>
      </c>
      <c r="G138" s="23" t="n">
        <f aca="false">ROUND(E138*F138,2)</f>
        <v>37.61</v>
      </c>
      <c r="H138" s="23" t="n">
        <v>45.23</v>
      </c>
      <c r="I138" s="23" t="n">
        <f aca="false">K138-F138</f>
        <v>2.67</v>
      </c>
      <c r="J138" s="23" t="n">
        <f aca="false">ROUND(H138*I138,2)</f>
        <v>120.76</v>
      </c>
      <c r="K138" s="46" t="n">
        <v>5.34</v>
      </c>
      <c r="L138" s="23" t="n">
        <f aca="false">G138+J138</f>
        <v>158.37</v>
      </c>
    </row>
    <row r="139" customFormat="false" ht="39.75" hidden="false" customHeight="true" outlineLevel="0" collapsed="false">
      <c r="A139" s="41"/>
      <c r="B139" s="43" t="s">
        <v>243</v>
      </c>
      <c r="C139" s="34" t="s">
        <v>244</v>
      </c>
      <c r="D139" s="34" t="s">
        <v>240</v>
      </c>
      <c r="E139" s="23" t="n">
        <v>14.088</v>
      </c>
      <c r="F139" s="23" t="n">
        <f aca="false">ROUND(K139/2,2)</f>
        <v>1.73</v>
      </c>
      <c r="G139" s="23" t="n">
        <f aca="false">ROUND(E139*F139,2)</f>
        <v>24.37</v>
      </c>
      <c r="H139" s="23" t="n">
        <v>45.23</v>
      </c>
      <c r="I139" s="23" t="n">
        <f aca="false">K139-F139</f>
        <v>1.73</v>
      </c>
      <c r="J139" s="23" t="n">
        <f aca="false">ROUND(H139*I139,2)</f>
        <v>78.25</v>
      </c>
      <c r="K139" s="46" t="n">
        <v>3.46</v>
      </c>
      <c r="L139" s="23" t="n">
        <f aca="false">G139+J139</f>
        <v>102.62</v>
      </c>
    </row>
    <row r="140" customFormat="false" ht="39.75" hidden="false" customHeight="true" outlineLevel="0" collapsed="false">
      <c r="A140" s="41"/>
      <c r="B140" s="43" t="s">
        <v>253</v>
      </c>
      <c r="C140" s="34" t="s">
        <v>244</v>
      </c>
      <c r="D140" s="34" t="s">
        <v>240</v>
      </c>
      <c r="E140" s="23" t="n">
        <v>14.088</v>
      </c>
      <c r="F140" s="23" t="n">
        <f aca="false">ROUND(K140/2,2)</f>
        <v>15.27</v>
      </c>
      <c r="G140" s="23" t="n">
        <f aca="false">ROUND(E140*F140,2)</f>
        <v>215.12</v>
      </c>
      <c r="H140" s="23" t="n">
        <v>45.23</v>
      </c>
      <c r="I140" s="23" t="n">
        <f aca="false">K140-F140</f>
        <v>15.26</v>
      </c>
      <c r="J140" s="23" t="n">
        <f aca="false">ROUND(H140*I140,2)</f>
        <v>690.21</v>
      </c>
      <c r="K140" s="49" t="n">
        <v>30.53</v>
      </c>
      <c r="L140" s="23" t="n">
        <f aca="false">G140+J140</f>
        <v>905.33</v>
      </c>
    </row>
    <row r="141" customFormat="false" ht="38.25" hidden="false" customHeight="true" outlineLevel="0" collapsed="false">
      <c r="A141" s="41"/>
      <c r="B141" s="43" t="s">
        <v>245</v>
      </c>
      <c r="C141" s="34" t="s">
        <v>246</v>
      </c>
      <c r="D141" s="34" t="s">
        <v>240</v>
      </c>
      <c r="E141" s="23" t="n">
        <v>14.088</v>
      </c>
      <c r="F141" s="23" t="n">
        <f aca="false">ROUND(K141/2,2)</f>
        <v>2.55</v>
      </c>
      <c r="G141" s="23" t="n">
        <f aca="false">ROUND(E141*F141,2)</f>
        <v>35.92</v>
      </c>
      <c r="H141" s="23" t="n">
        <v>45.23</v>
      </c>
      <c r="I141" s="23" t="n">
        <f aca="false">K141-F141</f>
        <v>2.55</v>
      </c>
      <c r="J141" s="23" t="n">
        <f aca="false">ROUND(H141*I141,2)</f>
        <v>115.34</v>
      </c>
      <c r="K141" s="49" t="n">
        <v>5.1</v>
      </c>
      <c r="L141" s="23" t="n">
        <f aca="false">G141+J141</f>
        <v>151.26</v>
      </c>
    </row>
    <row r="142" customFormat="false" ht="38.25" hidden="false" customHeight="true" outlineLevel="0" collapsed="false">
      <c r="A142" s="41"/>
      <c r="B142" s="43" t="s">
        <v>254</v>
      </c>
      <c r="C142" s="34" t="s">
        <v>248</v>
      </c>
      <c r="D142" s="34" t="s">
        <v>240</v>
      </c>
      <c r="E142" s="23" t="n">
        <v>14.088</v>
      </c>
      <c r="F142" s="23" t="n">
        <f aca="false">ROUND(K142/2,2)</f>
        <v>21.41</v>
      </c>
      <c r="G142" s="23" t="n">
        <f aca="false">ROUND(E142*F142,2)</f>
        <v>301.62</v>
      </c>
      <c r="H142" s="23" t="n">
        <v>45.23</v>
      </c>
      <c r="I142" s="23" t="n">
        <f aca="false">K142-F142</f>
        <v>21.41</v>
      </c>
      <c r="J142" s="23" t="n">
        <f aca="false">ROUND(H142*I142,2)</f>
        <v>968.37</v>
      </c>
      <c r="K142" s="49" t="n">
        <v>42.82</v>
      </c>
      <c r="L142" s="23" t="n">
        <f aca="false">G142+J142</f>
        <v>1269.99</v>
      </c>
    </row>
    <row r="143" customFormat="false" ht="43.95" hidden="false" customHeight="true" outlineLevel="0" collapsed="false">
      <c r="A143" s="41" t="s">
        <v>255</v>
      </c>
      <c r="B143" s="42" t="s">
        <v>256</v>
      </c>
      <c r="C143" s="34" t="s">
        <v>257</v>
      </c>
      <c r="D143" s="34" t="s">
        <v>36</v>
      </c>
      <c r="E143" s="23" t="n">
        <v>10.296</v>
      </c>
      <c r="F143" s="23" t="n">
        <f aca="false">ROUND(K143/2,2)</f>
        <v>40.87</v>
      </c>
      <c r="G143" s="23" t="n">
        <f aca="false">ROUND(E143*F143,2)</f>
        <v>420.8</v>
      </c>
      <c r="H143" s="23" t="n">
        <v>17.3</v>
      </c>
      <c r="I143" s="23" t="n">
        <f aca="false">K143-F143</f>
        <v>40.87</v>
      </c>
      <c r="J143" s="23" t="n">
        <f aca="false">ROUND(H143*I143,2)</f>
        <v>707.05</v>
      </c>
      <c r="K143" s="49" t="n">
        <v>81.74</v>
      </c>
      <c r="L143" s="23" t="n">
        <f aca="false">G143+J143</f>
        <v>1127.85</v>
      </c>
    </row>
    <row r="144" customFormat="false" ht="43.95" hidden="false" customHeight="true" outlineLevel="0" collapsed="false">
      <c r="A144" s="41"/>
      <c r="B144" s="42" t="s">
        <v>258</v>
      </c>
      <c r="C144" s="34" t="s">
        <v>257</v>
      </c>
      <c r="D144" s="34" t="s">
        <v>36</v>
      </c>
      <c r="E144" s="23" t="n">
        <v>10.296</v>
      </c>
      <c r="F144" s="23" t="n">
        <f aca="false">ROUND(K144/2,2)</f>
        <v>273.55</v>
      </c>
      <c r="G144" s="23" t="n">
        <f aca="false">ROUND(E144*F144,2)</f>
        <v>2816.47</v>
      </c>
      <c r="H144" s="23" t="n">
        <v>17.3</v>
      </c>
      <c r="I144" s="23" t="n">
        <f aca="false">K144-F144</f>
        <v>273.54</v>
      </c>
      <c r="J144" s="23" t="n">
        <f aca="false">ROUND(H144*I144,2)</f>
        <v>4732.24</v>
      </c>
      <c r="K144" s="49" t="n">
        <v>547.09</v>
      </c>
      <c r="L144" s="23" t="n">
        <f aca="false">G144+J144</f>
        <v>7548.71</v>
      </c>
    </row>
    <row r="145" customFormat="false" ht="56.55" hidden="false" customHeight="true" outlineLevel="0" collapsed="false">
      <c r="A145" s="41" t="s">
        <v>259</v>
      </c>
      <c r="B145" s="42" t="s">
        <v>260</v>
      </c>
      <c r="C145" s="34" t="s">
        <v>44</v>
      </c>
      <c r="D145" s="34" t="s">
        <v>36</v>
      </c>
      <c r="E145" s="23" t="n">
        <v>10.296</v>
      </c>
      <c r="F145" s="23" t="n">
        <f aca="false">ROUND(K145/2,2)</f>
        <v>38.9</v>
      </c>
      <c r="G145" s="23" t="n">
        <f aca="false">ROUND(E145*F145,2)</f>
        <v>400.51</v>
      </c>
      <c r="H145" s="23" t="n">
        <v>17.3</v>
      </c>
      <c r="I145" s="23" t="n">
        <f aca="false">K145-F145</f>
        <v>38.9</v>
      </c>
      <c r="J145" s="23" t="n">
        <f aca="false">ROUND(H145*I145,2)</f>
        <v>672.97</v>
      </c>
      <c r="K145" s="49" t="n">
        <v>77.8</v>
      </c>
      <c r="L145" s="23" t="n">
        <f aca="false">G145+J145</f>
        <v>1073.48</v>
      </c>
    </row>
    <row r="146" customFormat="false" ht="48.7" hidden="false" customHeight="true" outlineLevel="0" collapsed="false">
      <c r="A146" s="41"/>
      <c r="B146" s="42" t="s">
        <v>261</v>
      </c>
      <c r="C146" s="34" t="s">
        <v>44</v>
      </c>
      <c r="D146" s="34" t="s">
        <v>36</v>
      </c>
      <c r="E146" s="23" t="n">
        <v>10.296</v>
      </c>
      <c r="F146" s="23" t="n">
        <f aca="false">ROUND(K146/2,2)</f>
        <v>65.95</v>
      </c>
      <c r="G146" s="23" t="n">
        <f aca="false">ROUND(E146*F146,2)</f>
        <v>679.02</v>
      </c>
      <c r="H146" s="23" t="n">
        <v>17.3</v>
      </c>
      <c r="I146" s="23" t="n">
        <f aca="false">K146-F146</f>
        <v>65.94</v>
      </c>
      <c r="J146" s="23" t="n">
        <f aca="false">ROUND(H146*I146,2)</f>
        <v>1140.76</v>
      </c>
      <c r="K146" s="49" t="n">
        <v>131.89</v>
      </c>
      <c r="L146" s="23" t="n">
        <f aca="false">G146+J146</f>
        <v>1819.78</v>
      </c>
    </row>
    <row r="147" customFormat="false" ht="59.7" hidden="false" customHeight="true" outlineLevel="0" collapsed="false">
      <c r="A147" s="41" t="s">
        <v>262</v>
      </c>
      <c r="B147" s="42" t="s">
        <v>263</v>
      </c>
      <c r="C147" s="34" t="s">
        <v>112</v>
      </c>
      <c r="D147" s="34" t="s">
        <v>36</v>
      </c>
      <c r="E147" s="23" t="n">
        <v>10.296</v>
      </c>
      <c r="F147" s="23" t="n">
        <f aca="false">ROUND(K147/2,2)</f>
        <v>4.9</v>
      </c>
      <c r="G147" s="23" t="n">
        <f aca="false">ROUND(E147*F147,2)</f>
        <v>50.45</v>
      </c>
      <c r="H147" s="23" t="n">
        <v>17.3</v>
      </c>
      <c r="I147" s="23" t="n">
        <f aca="false">K147-F147</f>
        <v>4.9</v>
      </c>
      <c r="J147" s="23" t="n">
        <f aca="false">ROUND(H147*I147,2)</f>
        <v>84.77</v>
      </c>
      <c r="K147" s="49" t="n">
        <v>9.8</v>
      </c>
      <c r="L147" s="23" t="n">
        <f aca="false">G147+J147</f>
        <v>135.22</v>
      </c>
    </row>
    <row r="148" customFormat="false" ht="72.25" hidden="false" customHeight="true" outlineLevel="0" collapsed="false">
      <c r="A148" s="41"/>
      <c r="B148" s="42" t="s">
        <v>264</v>
      </c>
      <c r="C148" s="34" t="s">
        <v>112</v>
      </c>
      <c r="D148" s="34" t="s">
        <v>36</v>
      </c>
      <c r="E148" s="23" t="n">
        <v>10.296</v>
      </c>
      <c r="F148" s="23" t="n">
        <f aca="false">ROUND(K148/2,2)</f>
        <v>226.25</v>
      </c>
      <c r="G148" s="23" t="n">
        <f aca="false">ROUND(E148*F148,2)</f>
        <v>2329.47</v>
      </c>
      <c r="H148" s="23" t="n">
        <v>17.3</v>
      </c>
      <c r="I148" s="23" t="n">
        <f aca="false">K148-F148</f>
        <v>226.25</v>
      </c>
      <c r="J148" s="23" t="n">
        <f aca="false">ROUND(H148*I148,2)</f>
        <v>3914.13</v>
      </c>
      <c r="K148" s="49" t="n">
        <v>452.5</v>
      </c>
      <c r="L148" s="23" t="n">
        <f aca="false">G148+J148</f>
        <v>6243.6</v>
      </c>
    </row>
    <row r="149" customFormat="false" ht="39.75" hidden="false" customHeight="true" outlineLevel="0" collapsed="false">
      <c r="A149" s="41" t="s">
        <v>265</v>
      </c>
      <c r="B149" s="42" t="s">
        <v>266</v>
      </c>
      <c r="C149" s="34" t="s">
        <v>267</v>
      </c>
      <c r="D149" s="34" t="s">
        <v>36</v>
      </c>
      <c r="E149" s="23" t="n">
        <v>11.544</v>
      </c>
      <c r="F149" s="23" t="n">
        <f aca="false">ROUND(K149/2,2)</f>
        <v>15</v>
      </c>
      <c r="G149" s="23" t="n">
        <f aca="false">ROUND(E149*F149,2)</f>
        <v>173.16</v>
      </c>
      <c r="H149" s="23" t="n">
        <v>27.91</v>
      </c>
      <c r="I149" s="23" t="n">
        <f aca="false">K149-F149</f>
        <v>15</v>
      </c>
      <c r="J149" s="23" t="n">
        <f aca="false">ROUND(H149*I149,2)</f>
        <v>418.65</v>
      </c>
      <c r="K149" s="49" t="n">
        <v>30</v>
      </c>
      <c r="L149" s="23" t="n">
        <f aca="false">G149+J149</f>
        <v>591.81</v>
      </c>
    </row>
    <row r="150" customFormat="false" ht="39.75" hidden="false" customHeight="true" outlineLevel="0" collapsed="false">
      <c r="A150" s="41"/>
      <c r="B150" s="42" t="s">
        <v>268</v>
      </c>
      <c r="C150" s="34" t="s">
        <v>267</v>
      </c>
      <c r="D150" s="34" t="s">
        <v>269</v>
      </c>
      <c r="E150" s="23" t="n">
        <v>11.544</v>
      </c>
      <c r="F150" s="23" t="n">
        <f aca="false">ROUND(K150/2,2)</f>
        <v>133.54</v>
      </c>
      <c r="G150" s="23" t="n">
        <f aca="false">ROUND(E150*F150,2)</f>
        <v>1541.59</v>
      </c>
      <c r="H150" s="23" t="n">
        <v>27.91</v>
      </c>
      <c r="I150" s="23" t="n">
        <f aca="false">K150-F150</f>
        <v>133.54</v>
      </c>
      <c r="J150" s="23" t="n">
        <f aca="false">ROUND(H150*I150,2)</f>
        <v>3727.1</v>
      </c>
      <c r="K150" s="49" t="n">
        <v>267.08</v>
      </c>
      <c r="L150" s="23" t="n">
        <f aca="false">G150+J150</f>
        <v>5268.69</v>
      </c>
    </row>
    <row r="151" customFormat="false" ht="39.75" hidden="false" customHeight="true" outlineLevel="0" collapsed="false">
      <c r="A151" s="41" t="s">
        <v>270</v>
      </c>
      <c r="B151" s="42" t="s">
        <v>271</v>
      </c>
      <c r="C151" s="34" t="s">
        <v>272</v>
      </c>
      <c r="D151" s="34" t="s">
        <v>46</v>
      </c>
      <c r="E151" s="23" t="n">
        <v>16.056</v>
      </c>
      <c r="F151" s="23" t="n">
        <f aca="false">ROUND(K151/2,2)</f>
        <v>15</v>
      </c>
      <c r="G151" s="23" t="n">
        <f aca="false">ROUND(E151*F151,2)</f>
        <v>240.84</v>
      </c>
      <c r="H151" s="23" t="n">
        <v>44.54</v>
      </c>
      <c r="I151" s="23" t="n">
        <f aca="false">K151-F151</f>
        <v>15</v>
      </c>
      <c r="J151" s="23" t="n">
        <f aca="false">ROUND(H151*I151,2)</f>
        <v>668.1</v>
      </c>
      <c r="K151" s="49" t="n">
        <v>30</v>
      </c>
      <c r="L151" s="23" t="n">
        <f aca="false">G151+J151</f>
        <v>908.94</v>
      </c>
    </row>
    <row r="152" customFormat="false" ht="51" hidden="false" customHeight="true" outlineLevel="0" collapsed="false">
      <c r="A152" s="41"/>
      <c r="B152" s="42" t="s">
        <v>273</v>
      </c>
      <c r="C152" s="34"/>
      <c r="D152" s="34" t="s">
        <v>46</v>
      </c>
      <c r="E152" s="23" t="n">
        <v>16.056</v>
      </c>
      <c r="F152" s="23" t="n">
        <f aca="false">ROUND(K152/2,2)</f>
        <v>9.36</v>
      </c>
      <c r="G152" s="23" t="n">
        <f aca="false">ROUND(E152*F152,2)</f>
        <v>150.28</v>
      </c>
      <c r="H152" s="23" t="n">
        <v>44.54</v>
      </c>
      <c r="I152" s="23" t="n">
        <f aca="false">K152-F152</f>
        <v>9.36</v>
      </c>
      <c r="J152" s="23" t="n">
        <f aca="false">ROUND(H152*I152,2)</f>
        <v>416.89</v>
      </c>
      <c r="K152" s="49" t="n">
        <v>18.72</v>
      </c>
      <c r="L152" s="23" t="n">
        <f aca="false">G152+J152</f>
        <v>567.17</v>
      </c>
    </row>
    <row r="153" customFormat="false" ht="51" hidden="false" customHeight="true" outlineLevel="0" collapsed="false">
      <c r="A153" s="41" t="s">
        <v>274</v>
      </c>
      <c r="B153" s="43" t="s">
        <v>275</v>
      </c>
      <c r="C153" s="44"/>
      <c r="D153" s="44"/>
      <c r="E153" s="50"/>
      <c r="F153" s="30" t="n">
        <f aca="false">SUM(F154:F156)</f>
        <v>30.25</v>
      </c>
      <c r="G153" s="30" t="n">
        <f aca="false">SUM(G154:G156)</f>
        <v>484.45</v>
      </c>
      <c r="H153" s="50"/>
      <c r="I153" s="30" t="n">
        <f aca="false">SUM(I154:I156)</f>
        <v>30.24</v>
      </c>
      <c r="J153" s="30" t="n">
        <f aca="false">SUM(J154:J156)</f>
        <v>1320.82</v>
      </c>
      <c r="K153" s="30" t="n">
        <f aca="false">SUM(K154:K156)</f>
        <v>60.49</v>
      </c>
      <c r="L153" s="30" t="n">
        <f aca="false">SUM(L154:L156)</f>
        <v>1805.27</v>
      </c>
    </row>
    <row r="154" customFormat="false" ht="28.5" hidden="false" customHeight="true" outlineLevel="0" collapsed="false">
      <c r="A154" s="41"/>
      <c r="B154" s="43" t="s">
        <v>276</v>
      </c>
      <c r="C154" s="34" t="s">
        <v>277</v>
      </c>
      <c r="D154" s="34" t="s">
        <v>46</v>
      </c>
      <c r="E154" s="23" t="n">
        <v>16.056</v>
      </c>
      <c r="F154" s="23" t="n">
        <f aca="false">ROUND(K154/2,2)</f>
        <v>19.85</v>
      </c>
      <c r="G154" s="23" t="n">
        <f aca="false">ROUND(E154*F154,2)</f>
        <v>318.71</v>
      </c>
      <c r="H154" s="23" t="n">
        <v>44.54</v>
      </c>
      <c r="I154" s="23" t="n">
        <f aca="false">K154-F154</f>
        <v>19.85</v>
      </c>
      <c r="J154" s="23" t="n">
        <f aca="false">ROUND(H154*I154,2)</f>
        <v>884.12</v>
      </c>
      <c r="K154" s="46" t="n">
        <v>39.7</v>
      </c>
      <c r="L154" s="23" t="n">
        <f aca="false">G154+J154</f>
        <v>1202.83</v>
      </c>
    </row>
    <row r="155" customFormat="false" ht="36.75" hidden="false" customHeight="true" outlineLevel="0" collapsed="false">
      <c r="A155" s="41"/>
      <c r="B155" s="42" t="s">
        <v>278</v>
      </c>
      <c r="C155" s="34" t="s">
        <v>279</v>
      </c>
      <c r="D155" s="34" t="s">
        <v>240</v>
      </c>
      <c r="E155" s="23" t="n">
        <v>14.088</v>
      </c>
      <c r="F155" s="23" t="n">
        <f aca="false">ROUND(K155/2,2)</f>
        <v>1.55</v>
      </c>
      <c r="G155" s="23" t="n">
        <f aca="false">ROUND(E155*F155,2)</f>
        <v>21.84</v>
      </c>
      <c r="H155" s="23" t="n">
        <v>45.23</v>
      </c>
      <c r="I155" s="23" t="n">
        <f aca="false">K155-F155</f>
        <v>1.55</v>
      </c>
      <c r="J155" s="23" t="n">
        <f aca="false">ROUND(H155*I155,2)</f>
        <v>70.11</v>
      </c>
      <c r="K155" s="23" t="n">
        <v>3.1</v>
      </c>
      <c r="L155" s="23" t="n">
        <f aca="false">G155+J155</f>
        <v>91.95</v>
      </c>
    </row>
    <row r="156" customFormat="false" ht="27.75" hidden="false" customHeight="true" outlineLevel="0" collapsed="false">
      <c r="A156" s="41"/>
      <c r="B156" s="42" t="s">
        <v>280</v>
      </c>
      <c r="C156" s="34" t="s">
        <v>281</v>
      </c>
      <c r="D156" s="34" t="s">
        <v>282</v>
      </c>
      <c r="E156" s="23" t="n">
        <v>16.26</v>
      </c>
      <c r="F156" s="23" t="n">
        <f aca="false">ROUND(K156/2,2)</f>
        <v>8.85</v>
      </c>
      <c r="G156" s="23" t="n">
        <f aca="false">ROUND(E156*F156,2)</f>
        <v>143.9</v>
      </c>
      <c r="H156" s="23" t="n">
        <v>41.47</v>
      </c>
      <c r="I156" s="23" t="n">
        <f aca="false">K156-F156</f>
        <v>8.84</v>
      </c>
      <c r="J156" s="23" t="n">
        <f aca="false">ROUND(H156*I156,2)</f>
        <v>366.59</v>
      </c>
      <c r="K156" s="23" t="n">
        <v>17.69</v>
      </c>
      <c r="L156" s="23" t="n">
        <f aca="false">G156+J156</f>
        <v>510.49</v>
      </c>
    </row>
    <row r="157" customFormat="false" ht="47.25" hidden="false" customHeight="true" outlineLevel="0" collapsed="false">
      <c r="A157" s="41"/>
      <c r="B157" s="51" t="s">
        <v>283</v>
      </c>
      <c r="C157" s="44"/>
      <c r="D157" s="44"/>
      <c r="E157" s="30"/>
      <c r="F157" s="30" t="n">
        <f aca="false">SUM(F158:F161)</f>
        <v>84.06</v>
      </c>
      <c r="G157" s="30" t="n">
        <f aca="false">SUM(G158:G161)</f>
        <v>1344.63</v>
      </c>
      <c r="H157" s="30"/>
      <c r="I157" s="30" t="n">
        <f aca="false">SUM(I158:I161)</f>
        <v>84.05</v>
      </c>
      <c r="J157" s="30" t="n">
        <f aca="false">SUM(J158:J161)</f>
        <v>3738.29</v>
      </c>
      <c r="K157" s="44" t="n">
        <f aca="false">SUM(K158:K161)</f>
        <v>168.11</v>
      </c>
      <c r="L157" s="30" t="n">
        <f aca="false">SUM(L158:L161)</f>
        <v>5082.92</v>
      </c>
    </row>
    <row r="158" customFormat="false" ht="27" hidden="false" customHeight="true" outlineLevel="0" collapsed="false">
      <c r="A158" s="41"/>
      <c r="B158" s="42" t="s">
        <v>284</v>
      </c>
      <c r="C158" s="34" t="s">
        <v>277</v>
      </c>
      <c r="D158" s="34" t="s">
        <v>46</v>
      </c>
      <c r="E158" s="23" t="n">
        <v>16.056</v>
      </c>
      <c r="F158" s="23" t="n">
        <f aca="false">ROUND(K158/2,2)</f>
        <v>81.5</v>
      </c>
      <c r="G158" s="23" t="n">
        <f aca="false">ROUND(E158*F158,2)</f>
        <v>1308.56</v>
      </c>
      <c r="H158" s="23" t="n">
        <v>44.54</v>
      </c>
      <c r="I158" s="23" t="n">
        <f aca="false">K158-F158</f>
        <v>81.5</v>
      </c>
      <c r="J158" s="23" t="n">
        <f aca="false">ROUND(H158*I158,2)</f>
        <v>3630.01</v>
      </c>
      <c r="K158" s="46" t="n">
        <v>163</v>
      </c>
      <c r="L158" s="23" t="n">
        <f aca="false">G158+J158</f>
        <v>4938.57</v>
      </c>
    </row>
    <row r="159" customFormat="false" ht="40.5" hidden="false" customHeight="true" outlineLevel="0" collapsed="false">
      <c r="A159" s="41"/>
      <c r="B159" s="42" t="s">
        <v>285</v>
      </c>
      <c r="C159" s="34" t="s">
        <v>286</v>
      </c>
      <c r="D159" s="34" t="s">
        <v>287</v>
      </c>
      <c r="E159" s="23" t="n">
        <v>17.604</v>
      </c>
      <c r="F159" s="23" t="n">
        <f aca="false">ROUND(K159/2,2)</f>
        <v>0.37</v>
      </c>
      <c r="G159" s="23" t="n">
        <f aca="false">ROUND(E159*F159,2)</f>
        <v>6.51</v>
      </c>
      <c r="H159" s="23" t="n">
        <v>51.91</v>
      </c>
      <c r="I159" s="23" t="n">
        <f aca="false">K159-F159</f>
        <v>0.37</v>
      </c>
      <c r="J159" s="23" t="n">
        <f aca="false">ROUND(H159*I159,2)</f>
        <v>19.21</v>
      </c>
      <c r="K159" s="46" t="n">
        <v>0.74</v>
      </c>
      <c r="L159" s="23" t="n">
        <f aca="false">G159+J159</f>
        <v>25.72</v>
      </c>
    </row>
    <row r="160" customFormat="false" ht="42" hidden="false" customHeight="true" outlineLevel="0" collapsed="false">
      <c r="A160" s="41"/>
      <c r="B160" s="42" t="s">
        <v>288</v>
      </c>
      <c r="C160" s="34" t="s">
        <v>289</v>
      </c>
      <c r="D160" s="34" t="s">
        <v>240</v>
      </c>
      <c r="E160" s="23" t="n">
        <v>14.088</v>
      </c>
      <c r="F160" s="23" t="n">
        <f aca="false">ROUND(K160/2,2)</f>
        <v>0.96</v>
      </c>
      <c r="G160" s="23" t="n">
        <f aca="false">ROUND(E160*F160,2)</f>
        <v>13.52</v>
      </c>
      <c r="H160" s="23" t="n">
        <v>45.23</v>
      </c>
      <c r="I160" s="23" t="n">
        <f aca="false">K160-F160</f>
        <v>0.95</v>
      </c>
      <c r="J160" s="23" t="n">
        <f aca="false">ROUND(H160*I160,2)</f>
        <v>42.97</v>
      </c>
      <c r="K160" s="46" t="n">
        <v>1.91</v>
      </c>
      <c r="L160" s="23" t="n">
        <f aca="false">G160+J160</f>
        <v>56.49</v>
      </c>
    </row>
    <row r="161" customFormat="false" ht="40.5" hidden="false" customHeight="true" outlineLevel="0" collapsed="false">
      <c r="A161" s="41"/>
      <c r="B161" s="42" t="s">
        <v>290</v>
      </c>
      <c r="C161" s="34" t="s">
        <v>291</v>
      </c>
      <c r="D161" s="34" t="s">
        <v>292</v>
      </c>
      <c r="E161" s="23" t="n">
        <v>13.044</v>
      </c>
      <c r="F161" s="23" t="n">
        <f aca="false">ROUND(K161/2,2)</f>
        <v>1.23</v>
      </c>
      <c r="G161" s="23" t="n">
        <f aca="false">ROUND(E161*F161,2)</f>
        <v>16.04</v>
      </c>
      <c r="H161" s="23" t="n">
        <v>37.48</v>
      </c>
      <c r="I161" s="23" t="n">
        <f aca="false">K161-F161</f>
        <v>1.23</v>
      </c>
      <c r="J161" s="23" t="n">
        <f aca="false">ROUND(H161*I161,2)</f>
        <v>46.1</v>
      </c>
      <c r="K161" s="46" t="n">
        <v>2.46</v>
      </c>
      <c r="L161" s="23" t="n">
        <f aca="false">G161+J161</f>
        <v>62.14</v>
      </c>
    </row>
    <row r="162" customFormat="false" ht="48" hidden="false" customHeight="true" outlineLevel="0" collapsed="false">
      <c r="A162" s="41" t="s">
        <v>293</v>
      </c>
      <c r="B162" s="42" t="s">
        <v>294</v>
      </c>
      <c r="C162" s="34" t="s">
        <v>295</v>
      </c>
      <c r="D162" s="34" t="s">
        <v>46</v>
      </c>
      <c r="E162" s="23" t="n">
        <v>16.056</v>
      </c>
      <c r="F162" s="23" t="n">
        <f aca="false">ROUND(K162/2,2)</f>
        <v>5.8</v>
      </c>
      <c r="G162" s="23" t="n">
        <f aca="false">ROUND(E162*F162,2)</f>
        <v>93.12</v>
      </c>
      <c r="H162" s="23" t="n">
        <v>44.54</v>
      </c>
      <c r="I162" s="23" t="n">
        <f aca="false">K162-F162</f>
        <v>5.79</v>
      </c>
      <c r="J162" s="23" t="n">
        <f aca="false">ROUND(H162*I162,2)</f>
        <v>257.89</v>
      </c>
      <c r="K162" s="46" t="n">
        <v>11.59</v>
      </c>
      <c r="L162" s="23" t="n">
        <f aca="false">G162+J162</f>
        <v>351.01</v>
      </c>
    </row>
    <row r="163" customFormat="false" ht="48" hidden="false" customHeight="true" outlineLevel="0" collapsed="false">
      <c r="A163" s="41"/>
      <c r="B163" s="42" t="s">
        <v>296</v>
      </c>
      <c r="C163" s="34" t="s">
        <v>295</v>
      </c>
      <c r="D163" s="34" t="s">
        <v>46</v>
      </c>
      <c r="E163" s="23" t="n">
        <v>16.056</v>
      </c>
      <c r="F163" s="20" t="n">
        <f aca="false">ROUND(K163/2,2)</f>
        <v>63.14</v>
      </c>
      <c r="G163" s="20" t="n">
        <f aca="false">ROUND(E163*F163,2)</f>
        <v>1013.78</v>
      </c>
      <c r="H163" s="23" t="n">
        <v>44.54</v>
      </c>
      <c r="I163" s="23" t="n">
        <f aca="false">K163-F163</f>
        <v>63.14</v>
      </c>
      <c r="J163" s="23" t="n">
        <f aca="false">ROUND(H163*I163,2)</f>
        <v>2812.26</v>
      </c>
      <c r="K163" s="46" t="n">
        <v>126.28</v>
      </c>
      <c r="L163" s="23" t="n">
        <f aca="false">G163+J163</f>
        <v>3826.04</v>
      </c>
    </row>
    <row r="164" customFormat="false" ht="60" hidden="false" customHeight="true" outlineLevel="0" collapsed="false">
      <c r="A164" s="41"/>
      <c r="B164" s="42" t="s">
        <v>297</v>
      </c>
      <c r="C164" s="34" t="s">
        <v>298</v>
      </c>
      <c r="D164" s="34" t="s">
        <v>46</v>
      </c>
      <c r="E164" s="23" t="n">
        <v>16.056</v>
      </c>
      <c r="F164" s="23" t="n">
        <f aca="false">ROUND(K164/2,2)</f>
        <v>25</v>
      </c>
      <c r="G164" s="23" t="n">
        <f aca="false">ROUND(E164*F164,2)</f>
        <v>401.4</v>
      </c>
      <c r="H164" s="23" t="n">
        <v>44.54</v>
      </c>
      <c r="I164" s="23" t="n">
        <f aca="false">K164-F164</f>
        <v>25</v>
      </c>
      <c r="J164" s="23" t="n">
        <f aca="false">ROUND(H164*I164,2)</f>
        <v>1113.5</v>
      </c>
      <c r="K164" s="46" t="n">
        <v>50</v>
      </c>
      <c r="L164" s="23" t="n">
        <f aca="false">G164+J164</f>
        <v>1514.9</v>
      </c>
    </row>
    <row r="165" customFormat="false" ht="64.5" hidden="false" customHeight="true" outlineLevel="0" collapsed="false">
      <c r="A165" s="41" t="s">
        <v>299</v>
      </c>
      <c r="B165" s="42" t="s">
        <v>300</v>
      </c>
      <c r="C165" s="52" t="s">
        <v>301</v>
      </c>
      <c r="D165" s="34" t="s">
        <v>240</v>
      </c>
      <c r="E165" s="23" t="n">
        <v>14.088</v>
      </c>
      <c r="F165" s="23" t="n">
        <f aca="false">ROUND(K165/2,2)</f>
        <v>6.75</v>
      </c>
      <c r="G165" s="23" t="n">
        <f aca="false">ROUND(E165*F165,2)</f>
        <v>95.09</v>
      </c>
      <c r="H165" s="23" t="n">
        <v>45.23</v>
      </c>
      <c r="I165" s="23" t="n">
        <f aca="false">K165-F165</f>
        <v>6.75</v>
      </c>
      <c r="J165" s="23" t="n">
        <f aca="false">ROUND(H165*I165,2)</f>
        <v>305.3</v>
      </c>
      <c r="K165" s="46" t="n">
        <v>13.5</v>
      </c>
      <c r="L165" s="23" t="n">
        <f aca="false">G165+J165</f>
        <v>400.39</v>
      </c>
    </row>
    <row r="166" customFormat="false" ht="43.5" hidden="false" customHeight="true" outlineLevel="0" collapsed="false">
      <c r="A166" s="41"/>
      <c r="B166" s="42" t="s">
        <v>302</v>
      </c>
      <c r="C166" s="52" t="s">
        <v>303</v>
      </c>
      <c r="D166" s="34" t="s">
        <v>46</v>
      </c>
      <c r="E166" s="23" t="n">
        <v>16.056</v>
      </c>
      <c r="F166" s="23" t="n">
        <f aca="false">ROUND(K166/2,2)</f>
        <v>81.63</v>
      </c>
      <c r="G166" s="23" t="n">
        <f aca="false">ROUND(E166*F166,2)</f>
        <v>1310.65</v>
      </c>
      <c r="H166" s="23" t="n">
        <v>44.54</v>
      </c>
      <c r="I166" s="23" t="n">
        <f aca="false">K166-F166</f>
        <v>81.62</v>
      </c>
      <c r="J166" s="23" t="n">
        <f aca="false">ROUND(H166*I166,2)</f>
        <v>3635.35</v>
      </c>
      <c r="K166" s="46" t="n">
        <v>163.25</v>
      </c>
      <c r="L166" s="23" t="n">
        <f aca="false">G166+J166</f>
        <v>4946</v>
      </c>
    </row>
    <row r="167" customFormat="false" ht="53.25" hidden="false" customHeight="true" outlineLevel="0" collapsed="false">
      <c r="A167" s="41" t="s">
        <v>304</v>
      </c>
      <c r="B167" s="53" t="s">
        <v>305</v>
      </c>
      <c r="C167" s="54"/>
      <c r="D167" s="44"/>
      <c r="E167" s="30"/>
      <c r="F167" s="30" t="n">
        <f aca="false">F168+F169</f>
        <v>22.47</v>
      </c>
      <c r="G167" s="30" t="n">
        <f aca="false">G168+G169</f>
        <v>231.35</v>
      </c>
      <c r="H167" s="30"/>
      <c r="I167" s="30" t="n">
        <f aca="false">I168+I169</f>
        <v>22.46</v>
      </c>
      <c r="J167" s="30" t="n">
        <f aca="false">J168+J169</f>
        <v>388.56</v>
      </c>
      <c r="K167" s="30" t="n">
        <f aca="false">K168+K169</f>
        <v>44.93</v>
      </c>
      <c r="L167" s="30" t="n">
        <f aca="false">L168+L169</f>
        <v>619.91</v>
      </c>
    </row>
    <row r="168" customFormat="false" ht="50.25" hidden="false" customHeight="true" outlineLevel="0" collapsed="false">
      <c r="A168" s="41"/>
      <c r="B168" s="33" t="s">
        <v>306</v>
      </c>
      <c r="C168" s="34" t="s">
        <v>44</v>
      </c>
      <c r="D168" s="34" t="s">
        <v>36</v>
      </c>
      <c r="E168" s="23" t="n">
        <v>10.296</v>
      </c>
      <c r="F168" s="23" t="n">
        <f aca="false">ROUND(K168/2,2)</f>
        <v>21.5</v>
      </c>
      <c r="G168" s="23" t="n">
        <f aca="false">ROUND(E168*F168,2)</f>
        <v>221.36</v>
      </c>
      <c r="H168" s="23" t="n">
        <v>17.3</v>
      </c>
      <c r="I168" s="23" t="n">
        <f aca="false">K168-F168</f>
        <v>21.5</v>
      </c>
      <c r="J168" s="23" t="n">
        <f aca="false">ROUND(H168*I168,2)</f>
        <v>371.95</v>
      </c>
      <c r="K168" s="49" t="n">
        <v>43</v>
      </c>
      <c r="L168" s="23" t="n">
        <f aca="false">G168+J168</f>
        <v>593.31</v>
      </c>
    </row>
    <row r="169" customFormat="false" ht="55.5" hidden="false" customHeight="true" outlineLevel="0" collapsed="false">
      <c r="A169" s="41"/>
      <c r="B169" s="33" t="s">
        <v>307</v>
      </c>
      <c r="C169" s="34" t="s">
        <v>44</v>
      </c>
      <c r="D169" s="34" t="s">
        <v>36</v>
      </c>
      <c r="E169" s="23" t="n">
        <v>10.296</v>
      </c>
      <c r="F169" s="23" t="n">
        <f aca="false">ROUND(K169/2,2)</f>
        <v>0.97</v>
      </c>
      <c r="G169" s="23" t="n">
        <f aca="false">ROUND(E169*F169,2)</f>
        <v>9.99</v>
      </c>
      <c r="H169" s="23" t="n">
        <v>17.3</v>
      </c>
      <c r="I169" s="23" t="n">
        <f aca="false">K169-F169</f>
        <v>0.96</v>
      </c>
      <c r="J169" s="23" t="n">
        <f aca="false">ROUND(H169*I169,2)</f>
        <v>16.61</v>
      </c>
      <c r="K169" s="49" t="n">
        <v>1.93</v>
      </c>
      <c r="L169" s="23" t="n">
        <f aca="false">G169+J169</f>
        <v>26.6</v>
      </c>
    </row>
    <row r="170" customFormat="false" ht="46.5" hidden="false" customHeight="true" outlineLevel="0" collapsed="false">
      <c r="A170" s="41"/>
      <c r="B170" s="51" t="s">
        <v>308</v>
      </c>
      <c r="C170" s="44"/>
      <c r="D170" s="44"/>
      <c r="E170" s="30"/>
      <c r="F170" s="30" t="n">
        <f aca="false">F171+F172</f>
        <v>771.62</v>
      </c>
      <c r="G170" s="30" t="n">
        <f aca="false">G171+G172</f>
        <v>7944.6</v>
      </c>
      <c r="H170" s="30"/>
      <c r="I170" s="30" t="n">
        <f aca="false">I171+I172</f>
        <v>771.61</v>
      </c>
      <c r="J170" s="30" t="n">
        <f aca="false">J171+J172</f>
        <v>13348.85</v>
      </c>
      <c r="K170" s="44" t="n">
        <f aca="false">K171+K172</f>
        <v>1543.23</v>
      </c>
      <c r="L170" s="30" t="n">
        <f aca="false">L171+L172</f>
        <v>21293.45</v>
      </c>
    </row>
    <row r="171" customFormat="false" ht="36" hidden="false" customHeight="true" outlineLevel="0" collapsed="false">
      <c r="A171" s="41"/>
      <c r="B171" s="33" t="s">
        <v>306</v>
      </c>
      <c r="C171" s="34" t="s">
        <v>44</v>
      </c>
      <c r="D171" s="34" t="s">
        <v>36</v>
      </c>
      <c r="E171" s="23" t="n">
        <v>10.296</v>
      </c>
      <c r="F171" s="23" t="n">
        <f aca="false">ROUND(K171/2,2)</f>
        <v>768.12</v>
      </c>
      <c r="G171" s="23" t="n">
        <f aca="false">ROUND(E171*F171,2)</f>
        <v>7908.56</v>
      </c>
      <c r="H171" s="23" t="n">
        <v>17.3</v>
      </c>
      <c r="I171" s="23" t="n">
        <f aca="false">K171-F171</f>
        <v>768.11</v>
      </c>
      <c r="J171" s="23" t="n">
        <f aca="false">ROUND(H171*I171,2)</f>
        <v>13288.3</v>
      </c>
      <c r="K171" s="49" t="n">
        <v>1536.23</v>
      </c>
      <c r="L171" s="23" t="n">
        <f aca="false">G171+J171</f>
        <v>21196.86</v>
      </c>
    </row>
    <row r="172" customFormat="false" ht="31.5" hidden="false" customHeight="true" outlineLevel="0" collapsed="false">
      <c r="A172" s="41"/>
      <c r="B172" s="33" t="s">
        <v>307</v>
      </c>
      <c r="C172" s="34" t="s">
        <v>44</v>
      </c>
      <c r="D172" s="34" t="s">
        <v>36</v>
      </c>
      <c r="E172" s="23" t="n">
        <v>10.296</v>
      </c>
      <c r="F172" s="23" t="n">
        <f aca="false">ROUND(K172/2,2)</f>
        <v>3.5</v>
      </c>
      <c r="G172" s="23" t="n">
        <f aca="false">ROUND(E172*F172,2)</f>
        <v>36.04</v>
      </c>
      <c r="H172" s="23" t="n">
        <v>17.3</v>
      </c>
      <c r="I172" s="23" t="n">
        <f aca="false">K172-F172</f>
        <v>3.5</v>
      </c>
      <c r="J172" s="23" t="n">
        <f aca="false">ROUND(H172*I172,2)</f>
        <v>60.55</v>
      </c>
      <c r="K172" s="49" t="n">
        <v>7</v>
      </c>
      <c r="L172" s="23" t="n">
        <f aca="false">G172+J172</f>
        <v>96.59</v>
      </c>
    </row>
    <row r="173" customFormat="false" ht="51.75" hidden="false" customHeight="true" outlineLevel="0" collapsed="false">
      <c r="A173" s="55" t="s">
        <v>309</v>
      </c>
      <c r="B173" s="42" t="s">
        <v>310</v>
      </c>
      <c r="C173" s="34" t="s">
        <v>44</v>
      </c>
      <c r="D173" s="34" t="s">
        <v>36</v>
      </c>
      <c r="E173" s="23" t="n">
        <v>10.296</v>
      </c>
      <c r="F173" s="28" t="n">
        <f aca="false">ROUND(K173/2,2)</f>
        <v>32.46</v>
      </c>
      <c r="G173" s="28" t="n">
        <f aca="false">ROUND(E173*F173,2)</f>
        <v>334.21</v>
      </c>
      <c r="H173" s="23" t="n">
        <v>17.3</v>
      </c>
      <c r="I173" s="28" t="n">
        <f aca="false">K173-F173</f>
        <v>32.46</v>
      </c>
      <c r="J173" s="28" t="n">
        <f aca="false">ROUND(H173*I173,2)</f>
        <v>561.56</v>
      </c>
      <c r="K173" s="49" t="n">
        <v>64.92</v>
      </c>
      <c r="L173" s="28" t="n">
        <f aca="false">G173+J173</f>
        <v>895.77</v>
      </c>
    </row>
    <row r="174" customFormat="false" ht="23.25" hidden="false" customHeight="true" outlineLevel="0" collapsed="false">
      <c r="A174" s="41" t="s">
        <v>311</v>
      </c>
      <c r="B174" s="42" t="s">
        <v>312</v>
      </c>
      <c r="C174" s="34" t="s">
        <v>313</v>
      </c>
      <c r="D174" s="34" t="s">
        <v>240</v>
      </c>
      <c r="E174" s="28" t="n">
        <v>14.088</v>
      </c>
      <c r="F174" s="28" t="n">
        <f aca="false">ROUND(K174/2,2)</f>
        <v>5.5</v>
      </c>
      <c r="G174" s="28" t="n">
        <f aca="false">ROUND(E174*F174,2)</f>
        <v>77.48</v>
      </c>
      <c r="H174" s="28" t="n">
        <v>45.23</v>
      </c>
      <c r="I174" s="28" t="n">
        <f aca="false">K174-F174</f>
        <v>5.5</v>
      </c>
      <c r="J174" s="28" t="n">
        <f aca="false">ROUND(H174*I174,2)</f>
        <v>248.77</v>
      </c>
      <c r="K174" s="49" t="n">
        <v>11</v>
      </c>
      <c r="L174" s="28" t="n">
        <f aca="false">G174+J174</f>
        <v>326.25</v>
      </c>
    </row>
    <row r="175" customFormat="false" ht="32.25" hidden="false" customHeight="true" outlineLevel="0" collapsed="false">
      <c r="A175" s="41"/>
      <c r="B175" s="42"/>
      <c r="C175" s="34" t="s">
        <v>314</v>
      </c>
      <c r="D175" s="34" t="s">
        <v>46</v>
      </c>
      <c r="E175" s="28" t="n">
        <v>16.056</v>
      </c>
      <c r="F175" s="28" t="n">
        <f aca="false">ROUND(K175/2,2)</f>
        <v>33.98</v>
      </c>
      <c r="G175" s="28" t="n">
        <f aca="false">ROUND(E175*F175,2)</f>
        <v>545.58</v>
      </c>
      <c r="H175" s="23" t="n">
        <v>44.54</v>
      </c>
      <c r="I175" s="28" t="n">
        <f aca="false">K175-F175</f>
        <v>33.97</v>
      </c>
      <c r="J175" s="28" t="n">
        <f aca="false">ROUND(H175*I175,2)</f>
        <v>1513.02</v>
      </c>
      <c r="K175" s="49" t="n">
        <v>67.95</v>
      </c>
      <c r="L175" s="28" t="n">
        <f aca="false">G175+J175</f>
        <v>2058.6</v>
      </c>
    </row>
    <row r="176" customFormat="false" ht="36.9" hidden="false" customHeight="true" outlineLevel="0" collapsed="false">
      <c r="A176" s="41"/>
      <c r="B176" s="42" t="s">
        <v>315</v>
      </c>
      <c r="C176" s="34" t="s">
        <v>316</v>
      </c>
      <c r="D176" s="34" t="s">
        <v>240</v>
      </c>
      <c r="E176" s="28" t="n">
        <v>14.088</v>
      </c>
      <c r="F176" s="28" t="n">
        <f aca="false">ROUND(K176/2,2)</f>
        <v>13.09</v>
      </c>
      <c r="G176" s="28" t="n">
        <f aca="false">ROUND(E176*F176,2)</f>
        <v>184.41</v>
      </c>
      <c r="H176" s="28" t="n">
        <v>45.23</v>
      </c>
      <c r="I176" s="28" t="n">
        <f aca="false">K176-F176</f>
        <v>13.08</v>
      </c>
      <c r="J176" s="28" t="n">
        <f aca="false">ROUND(H176*I176,2)</f>
        <v>591.61</v>
      </c>
      <c r="K176" s="49" t="n">
        <v>26.17</v>
      </c>
      <c r="L176" s="28" t="n">
        <f aca="false">G176+J176</f>
        <v>776.02</v>
      </c>
    </row>
    <row r="177" customFormat="false" ht="23.25" hidden="false" customHeight="true" outlineLevel="0" collapsed="false">
      <c r="A177" s="41"/>
      <c r="B177" s="42"/>
      <c r="C177" s="34" t="s">
        <v>314</v>
      </c>
      <c r="D177" s="34" t="s">
        <v>46</v>
      </c>
      <c r="E177" s="28" t="n">
        <v>16.056</v>
      </c>
      <c r="F177" s="28" t="n">
        <f aca="false">ROUND(K177/2,2)</f>
        <v>95</v>
      </c>
      <c r="G177" s="28" t="n">
        <f aca="false">ROUND(E177*F177,2)</f>
        <v>1525.32</v>
      </c>
      <c r="H177" s="23" t="n">
        <v>44.54</v>
      </c>
      <c r="I177" s="28" t="n">
        <f aca="false">K177-F177</f>
        <v>95</v>
      </c>
      <c r="J177" s="28" t="n">
        <f aca="false">ROUND(H177*I177,2)</f>
        <v>4231.3</v>
      </c>
      <c r="K177" s="49" t="n">
        <v>190</v>
      </c>
      <c r="L177" s="28" t="n">
        <f aca="false">G177+J177</f>
        <v>5756.62</v>
      </c>
    </row>
    <row r="178" customFormat="false" ht="26.25" hidden="false" customHeight="true" outlineLevel="0" collapsed="false">
      <c r="A178" s="18" t="s">
        <v>317</v>
      </c>
      <c r="B178" s="19" t="s">
        <v>318</v>
      </c>
      <c r="C178" s="30"/>
      <c r="D178" s="30"/>
      <c r="E178" s="30"/>
      <c r="F178" s="31" t="n">
        <f aca="false">SUM(F179:F192)-F182</f>
        <v>165.52</v>
      </c>
      <c r="G178" s="31" t="n">
        <f aca="false">SUM(G179:G192)-G182</f>
        <v>1693.34</v>
      </c>
      <c r="H178" s="31"/>
      <c r="I178" s="31" t="n">
        <f aca="false">SUM(I179:I192)-I182</f>
        <v>165.493</v>
      </c>
      <c r="J178" s="31" t="n">
        <f aca="false">SUM(J179:J192)-J182</f>
        <v>3079.03</v>
      </c>
      <c r="K178" s="31" t="n">
        <f aca="false">SUM(K179:K192)-K182</f>
        <v>331.013</v>
      </c>
      <c r="L178" s="31" t="n">
        <f aca="false">SUM(L179:L192)-L182</f>
        <v>4772.37</v>
      </c>
      <c r="N178" s="1" t="n">
        <f aca="false">L178+тепло!L167+ЦГВС!S69+водоразбор!U60+ХВС_!L168+Водоотведение_!L135+ТКО!L96</f>
        <v>40038.85</v>
      </c>
    </row>
    <row r="179" customFormat="false" ht="64.5" hidden="false" customHeight="true" outlineLevel="0" collapsed="false">
      <c r="A179" s="34" t="s">
        <v>319</v>
      </c>
      <c r="B179" s="33" t="s">
        <v>320</v>
      </c>
      <c r="C179" s="34" t="s">
        <v>39</v>
      </c>
      <c r="D179" s="34" t="s">
        <v>36</v>
      </c>
      <c r="E179" s="22" t="n">
        <v>10.296</v>
      </c>
      <c r="F179" s="22" t="n">
        <f aca="false">ROUND(K179/2,2)</f>
        <v>4.8</v>
      </c>
      <c r="G179" s="22" t="n">
        <f aca="false">ROUND(E179*F179,2)</f>
        <v>49.42</v>
      </c>
      <c r="H179" s="23" t="n">
        <v>17.3</v>
      </c>
      <c r="I179" s="22" t="n">
        <f aca="false">K179-F179</f>
        <v>4.809</v>
      </c>
      <c r="J179" s="22" t="n">
        <f aca="false">ROUND(H179*I179,2)</f>
        <v>83.2</v>
      </c>
      <c r="K179" s="46" t="n">
        <v>9.609</v>
      </c>
      <c r="L179" s="22" t="n">
        <f aca="false">G179+J179</f>
        <v>132.62</v>
      </c>
    </row>
    <row r="180" customFormat="false" ht="39" hidden="false" customHeight="true" outlineLevel="0" collapsed="false">
      <c r="A180" s="34" t="s">
        <v>321</v>
      </c>
      <c r="B180" s="33" t="s">
        <v>322</v>
      </c>
      <c r="C180" s="34" t="s">
        <v>39</v>
      </c>
      <c r="D180" s="45" t="s">
        <v>36</v>
      </c>
      <c r="E180" s="22" t="n">
        <v>10.296</v>
      </c>
      <c r="F180" s="23" t="n">
        <f aca="false">ROUND(K180/2,2)</f>
        <v>13.65</v>
      </c>
      <c r="G180" s="23" t="n">
        <f aca="false">ROUND(E180*F180,2)</f>
        <v>140.54</v>
      </c>
      <c r="H180" s="23" t="n">
        <v>17.3</v>
      </c>
      <c r="I180" s="23" t="n">
        <f aca="false">K180-F180</f>
        <v>13.65</v>
      </c>
      <c r="J180" s="23" t="n">
        <f aca="false">ROUND(H180*I180,2)</f>
        <v>236.15</v>
      </c>
      <c r="K180" s="46" t="n">
        <v>27.3</v>
      </c>
      <c r="L180" s="23" t="n">
        <f aca="false">G180+J180</f>
        <v>376.69</v>
      </c>
    </row>
    <row r="181" customFormat="false" ht="39.75" hidden="false" customHeight="true" outlineLevel="0" collapsed="false">
      <c r="A181" s="34"/>
      <c r="B181" s="33" t="s">
        <v>323</v>
      </c>
      <c r="C181" s="34" t="s">
        <v>77</v>
      </c>
      <c r="D181" s="34" t="s">
        <v>36</v>
      </c>
      <c r="E181" s="22" t="n">
        <v>10.296</v>
      </c>
      <c r="F181" s="23" t="n">
        <f aca="false">ROUND(K181/2,2)</f>
        <v>3.08</v>
      </c>
      <c r="G181" s="23" t="n">
        <f aca="false">ROUND(E181*F181,2)</f>
        <v>31.71</v>
      </c>
      <c r="H181" s="23" t="n">
        <v>17.3</v>
      </c>
      <c r="I181" s="23" t="n">
        <f aca="false">K181-F181</f>
        <v>3.073</v>
      </c>
      <c r="J181" s="23" t="n">
        <f aca="false">ROUND(H181*I181,2)</f>
        <v>53.16</v>
      </c>
      <c r="K181" s="46" t="n">
        <v>6.153</v>
      </c>
      <c r="L181" s="23" t="n">
        <f aca="false">G181+J181</f>
        <v>84.87</v>
      </c>
    </row>
    <row r="182" customFormat="false" ht="54" hidden="false" customHeight="true" outlineLevel="0" collapsed="false">
      <c r="A182" s="34" t="s">
        <v>324</v>
      </c>
      <c r="B182" s="51" t="s">
        <v>325</v>
      </c>
      <c r="C182" s="34"/>
      <c r="D182" s="45"/>
      <c r="E182" s="30"/>
      <c r="F182" s="30" t="n">
        <f aca="false">F183+F184</f>
        <v>47.5</v>
      </c>
      <c r="G182" s="30" t="n">
        <f aca="false">G183+G184</f>
        <v>380.34</v>
      </c>
      <c r="H182" s="30"/>
      <c r="I182" s="30" t="n">
        <f aca="false">I183+I184</f>
        <v>47.5</v>
      </c>
      <c r="J182" s="30" t="n">
        <f aca="false">J183+J184</f>
        <v>575.75</v>
      </c>
      <c r="K182" s="30" t="n">
        <f aca="false">K183+K184</f>
        <v>95</v>
      </c>
      <c r="L182" s="30" t="n">
        <f aca="false">L183+L184</f>
        <v>956.09</v>
      </c>
    </row>
    <row r="183" customFormat="false" ht="26.25" hidden="false" customHeight="true" outlineLevel="0" collapsed="false">
      <c r="A183" s="34"/>
      <c r="B183" s="56" t="s">
        <v>326</v>
      </c>
      <c r="C183" s="34" t="s">
        <v>39</v>
      </c>
      <c r="D183" s="45" t="s">
        <v>36</v>
      </c>
      <c r="E183" s="23" t="n">
        <v>4.86</v>
      </c>
      <c r="F183" s="23" t="n">
        <f aca="false">ROUND(K183/2,2)</f>
        <v>20</v>
      </c>
      <c r="G183" s="23" t="n">
        <f aca="false">ROUND(E183*F183,2)</f>
        <v>97.2</v>
      </c>
      <c r="H183" s="23" t="n">
        <v>5</v>
      </c>
      <c r="I183" s="23" t="n">
        <f aca="false">K183-F183</f>
        <v>20</v>
      </c>
      <c r="J183" s="23" t="n">
        <f aca="false">ROUND(H183*I183,2)</f>
        <v>100</v>
      </c>
      <c r="K183" s="46" t="n">
        <v>40</v>
      </c>
      <c r="L183" s="23" t="n">
        <f aca="false">G183+J183</f>
        <v>197.2</v>
      </c>
    </row>
    <row r="184" customFormat="false" ht="23.25" hidden="false" customHeight="true" outlineLevel="0" collapsed="false">
      <c r="A184" s="34"/>
      <c r="B184" s="57" t="s">
        <v>327</v>
      </c>
      <c r="C184" s="34" t="s">
        <v>39</v>
      </c>
      <c r="D184" s="45" t="s">
        <v>36</v>
      </c>
      <c r="E184" s="22" t="n">
        <v>10.296</v>
      </c>
      <c r="F184" s="23" t="n">
        <f aca="false">ROUND(K184/2,2)</f>
        <v>27.5</v>
      </c>
      <c r="G184" s="23" t="n">
        <f aca="false">ROUND(E184*F184,2)</f>
        <v>283.14</v>
      </c>
      <c r="H184" s="23" t="n">
        <v>17.3</v>
      </c>
      <c r="I184" s="23" t="n">
        <f aca="false">K184-F184</f>
        <v>27.5</v>
      </c>
      <c r="J184" s="23" t="n">
        <f aca="false">ROUND(H184*I184,2)</f>
        <v>475.75</v>
      </c>
      <c r="K184" s="46" t="n">
        <v>55</v>
      </c>
      <c r="L184" s="23" t="n">
        <f aca="false">G184+J184</f>
        <v>758.89</v>
      </c>
    </row>
    <row r="185" customFormat="false" ht="38.25" hidden="false" customHeight="true" outlineLevel="0" collapsed="false">
      <c r="A185" s="34" t="s">
        <v>328</v>
      </c>
      <c r="B185" s="33" t="s">
        <v>329</v>
      </c>
      <c r="C185" s="34" t="s">
        <v>39</v>
      </c>
      <c r="D185" s="45" t="s">
        <v>36</v>
      </c>
      <c r="E185" s="22" t="n">
        <v>10.296</v>
      </c>
      <c r="F185" s="23" t="n">
        <f aca="false">ROUND(K185/2,2)</f>
        <v>16.99</v>
      </c>
      <c r="G185" s="23" t="n">
        <f aca="false">ROUND(E185*F185,2)</f>
        <v>174.93</v>
      </c>
      <c r="H185" s="23" t="n">
        <v>17.3</v>
      </c>
      <c r="I185" s="23" t="n">
        <f aca="false">K185-F185</f>
        <v>16.982</v>
      </c>
      <c r="J185" s="23" t="n">
        <f aca="false">ROUND(H185*I185,2)</f>
        <v>293.79</v>
      </c>
      <c r="K185" s="46" t="n">
        <v>33.972</v>
      </c>
      <c r="L185" s="23" t="n">
        <f aca="false">G185+J185</f>
        <v>468.72</v>
      </c>
    </row>
    <row r="186" customFormat="false" ht="38.25" hidden="false" customHeight="true" outlineLevel="0" collapsed="false">
      <c r="A186" s="34" t="s">
        <v>330</v>
      </c>
      <c r="B186" s="33" t="s">
        <v>331</v>
      </c>
      <c r="C186" s="34" t="s">
        <v>39</v>
      </c>
      <c r="D186" s="45" t="s">
        <v>36</v>
      </c>
      <c r="E186" s="22" t="n">
        <v>10.296</v>
      </c>
      <c r="F186" s="23" t="n">
        <f aca="false">ROUND(K186/2,2)</f>
        <v>60.61</v>
      </c>
      <c r="G186" s="23" t="n">
        <f aca="false">ROUND(E186*F186,2)</f>
        <v>624.04</v>
      </c>
      <c r="H186" s="23" t="n">
        <v>17.3</v>
      </c>
      <c r="I186" s="23" t="n">
        <f aca="false">K186-F186</f>
        <v>60.617</v>
      </c>
      <c r="J186" s="23" t="n">
        <f aca="false">ROUND(H186*I186,2)</f>
        <v>1048.67</v>
      </c>
      <c r="K186" s="46" t="n">
        <v>121.227</v>
      </c>
      <c r="L186" s="23" t="n">
        <f aca="false">G186+J186</f>
        <v>1672.71</v>
      </c>
    </row>
    <row r="187" s="14" customFormat="true" ht="38.25" hidden="false" customHeight="true" outlineLevel="0" collapsed="false">
      <c r="A187" s="34" t="s">
        <v>332</v>
      </c>
      <c r="B187" s="33" t="s">
        <v>333</v>
      </c>
      <c r="C187" s="34" t="s">
        <v>39</v>
      </c>
      <c r="D187" s="45" t="s">
        <v>36</v>
      </c>
      <c r="E187" s="22" t="n">
        <v>10.296</v>
      </c>
      <c r="F187" s="23" t="n">
        <f aca="false">ROUND(K187/2,2)</f>
        <v>0.15</v>
      </c>
      <c r="G187" s="23" t="n">
        <f aca="false">ROUND(E187*F187,2)</f>
        <v>1.54</v>
      </c>
      <c r="H187" s="23" t="n">
        <v>17.3</v>
      </c>
      <c r="I187" s="23" t="n">
        <f aca="false">K187-F187</f>
        <v>0.153</v>
      </c>
      <c r="J187" s="23" t="n">
        <f aca="false">ROUND(H187*I187,2)</f>
        <v>2.65</v>
      </c>
      <c r="K187" s="46" t="n">
        <v>0.303</v>
      </c>
      <c r="L187" s="23" t="n">
        <f aca="false">G187+J187</f>
        <v>4.19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</row>
    <row r="188" s="14" customFormat="true" ht="44.25" hidden="false" customHeight="true" outlineLevel="0" collapsed="false">
      <c r="A188" s="34" t="s">
        <v>334</v>
      </c>
      <c r="B188" s="33" t="s">
        <v>335</v>
      </c>
      <c r="C188" s="34" t="s">
        <v>39</v>
      </c>
      <c r="D188" s="34" t="s">
        <v>36</v>
      </c>
      <c r="E188" s="22" t="n">
        <v>10.296</v>
      </c>
      <c r="F188" s="23" t="n">
        <f aca="false">ROUND(K188/2,2)</f>
        <v>1.75</v>
      </c>
      <c r="G188" s="23" t="n">
        <f aca="false">ROUND(E188*F188,2)</f>
        <v>18.02</v>
      </c>
      <c r="H188" s="23" t="n">
        <v>17.3</v>
      </c>
      <c r="I188" s="23" t="n">
        <f aca="false">K188-F188</f>
        <v>1.749</v>
      </c>
      <c r="J188" s="23" t="n">
        <f aca="false">ROUND(H188*I188,2)</f>
        <v>30.26</v>
      </c>
      <c r="K188" s="46" t="n">
        <v>3.499</v>
      </c>
      <c r="L188" s="23" t="n">
        <f aca="false">G188+J188</f>
        <v>48.28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</row>
    <row r="189" customFormat="false" ht="39.75" hidden="false" customHeight="true" outlineLevel="0" collapsed="false">
      <c r="A189" s="34" t="s">
        <v>336</v>
      </c>
      <c r="B189" s="33" t="s">
        <v>337</v>
      </c>
      <c r="C189" s="20" t="s">
        <v>124</v>
      </c>
      <c r="D189" s="27" t="s">
        <v>46</v>
      </c>
      <c r="E189" s="28" t="n">
        <v>16.056</v>
      </c>
      <c r="F189" s="23" t="n">
        <f aca="false">ROUND(K189/2,2)</f>
        <v>1.38</v>
      </c>
      <c r="G189" s="23" t="n">
        <f aca="false">ROUND(E189*F189,2)</f>
        <v>22.16</v>
      </c>
      <c r="H189" s="23" t="n">
        <v>44.54</v>
      </c>
      <c r="I189" s="23" t="n">
        <f aca="false">K189-F189</f>
        <v>1.38</v>
      </c>
      <c r="J189" s="23" t="n">
        <f aca="false">ROUND(H189*I189,2)</f>
        <v>61.47</v>
      </c>
      <c r="K189" s="46" t="n">
        <v>2.76</v>
      </c>
      <c r="L189" s="23" t="n">
        <f aca="false">G189+J189</f>
        <v>83.63</v>
      </c>
    </row>
    <row r="190" customFormat="false" ht="54.75" hidden="false" customHeight="true" outlineLevel="0" collapsed="false">
      <c r="A190" s="34" t="s">
        <v>338</v>
      </c>
      <c r="B190" s="33" t="s">
        <v>339</v>
      </c>
      <c r="C190" s="20" t="s">
        <v>124</v>
      </c>
      <c r="D190" s="27" t="s">
        <v>46</v>
      </c>
      <c r="E190" s="23" t="n">
        <v>16.056</v>
      </c>
      <c r="F190" s="23" t="n">
        <f aca="false">ROUND(K190/2,2)</f>
        <v>2.48</v>
      </c>
      <c r="G190" s="23" t="n">
        <f aca="false">ROUND(E190*F190,2)</f>
        <v>39.82</v>
      </c>
      <c r="H190" s="23" t="n">
        <v>44.54</v>
      </c>
      <c r="I190" s="23" t="n">
        <f aca="false">K190-F190</f>
        <v>2.47</v>
      </c>
      <c r="J190" s="23" t="n">
        <f aca="false">ROUND(H190*I190,2)</f>
        <v>110.01</v>
      </c>
      <c r="K190" s="46" t="n">
        <v>4.95</v>
      </c>
      <c r="L190" s="23" t="n">
        <f aca="false">G190+J190</f>
        <v>149.83</v>
      </c>
    </row>
    <row r="191" s="36" customFormat="true" ht="38.25" hidden="false" customHeight="true" outlineLevel="0" collapsed="false">
      <c r="A191" s="34" t="s">
        <v>340</v>
      </c>
      <c r="B191" s="33" t="s">
        <v>341</v>
      </c>
      <c r="C191" s="20" t="s">
        <v>124</v>
      </c>
      <c r="D191" s="45" t="s">
        <v>46</v>
      </c>
      <c r="E191" s="23" t="n">
        <v>16.056</v>
      </c>
      <c r="F191" s="23" t="n">
        <f aca="false">ROUND(K191/2,2)</f>
        <v>4.74</v>
      </c>
      <c r="G191" s="23" t="n">
        <f aca="false">ROUND(E191*F191,2)</f>
        <v>76.11</v>
      </c>
      <c r="H191" s="23" t="n">
        <v>44.54</v>
      </c>
      <c r="I191" s="23" t="n">
        <f aca="false">K191-F191</f>
        <v>4.73</v>
      </c>
      <c r="J191" s="23" t="n">
        <f aca="false">ROUND(H191*I191,2)</f>
        <v>210.67</v>
      </c>
      <c r="K191" s="46" t="n">
        <v>9.47</v>
      </c>
      <c r="L191" s="23" t="n">
        <f aca="false">G191+J191</f>
        <v>286.78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</row>
    <row r="192" s="36" customFormat="true" ht="38.25" hidden="false" customHeight="true" outlineLevel="0" collapsed="false">
      <c r="A192" s="34" t="s">
        <v>342</v>
      </c>
      <c r="B192" s="33" t="s">
        <v>343</v>
      </c>
      <c r="C192" s="20" t="s">
        <v>124</v>
      </c>
      <c r="D192" s="27" t="s">
        <v>46</v>
      </c>
      <c r="E192" s="23" t="n">
        <v>16.056</v>
      </c>
      <c r="F192" s="23" t="n">
        <f aca="false">ROUND(K192/2,2)</f>
        <v>8.39</v>
      </c>
      <c r="G192" s="23" t="n">
        <f aca="false">ROUND(E192*F192,2)</f>
        <v>134.71</v>
      </c>
      <c r="H192" s="23" t="n">
        <v>44.54</v>
      </c>
      <c r="I192" s="23" t="n">
        <f aca="false">K192-F192</f>
        <v>8.38</v>
      </c>
      <c r="J192" s="23" t="n">
        <f aca="false">ROUND(H192*I192,2)</f>
        <v>373.25</v>
      </c>
      <c r="K192" s="46" t="n">
        <v>16.77</v>
      </c>
      <c r="L192" s="23" t="n">
        <f aca="false">G192+J192</f>
        <v>507.96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</row>
    <row r="193" s="36" customFormat="true" ht="38.25" hidden="false" customHeight="true" outlineLevel="0" collapsed="false">
      <c r="A193" s="18" t="s">
        <v>344</v>
      </c>
      <c r="B193" s="19" t="s">
        <v>345</v>
      </c>
      <c r="C193" s="30"/>
      <c r="D193" s="30"/>
      <c r="E193" s="50"/>
      <c r="F193" s="31" t="n">
        <f aca="false">F194</f>
        <v>5.97</v>
      </c>
      <c r="G193" s="31" t="n">
        <f aca="false">G194</f>
        <v>61.47</v>
      </c>
      <c r="H193" s="58"/>
      <c r="I193" s="31" t="n">
        <f aca="false">I194</f>
        <v>5.9753333333333</v>
      </c>
      <c r="J193" s="31" t="n">
        <f aca="false">J194</f>
        <v>103.37</v>
      </c>
      <c r="K193" s="31" t="n">
        <f aca="false">K194</f>
        <v>11.9453333333333</v>
      </c>
      <c r="L193" s="31" t="n">
        <f aca="false">L194</f>
        <v>164.84</v>
      </c>
      <c r="M193" s="1"/>
      <c r="N193" s="1" t="n">
        <f aca="false">L193+тепло!L179+водоразбор!U66+ХВС_!L180+Водоотведение_!L147</f>
        <v>683.69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</row>
    <row r="194" s="36" customFormat="true" ht="63.6" hidden="false" customHeight="true" outlineLevel="0" collapsed="false">
      <c r="A194" s="59" t="s">
        <v>346</v>
      </c>
      <c r="B194" s="60" t="s">
        <v>347</v>
      </c>
      <c r="C194" s="27" t="s">
        <v>39</v>
      </c>
      <c r="D194" s="59" t="s">
        <v>36</v>
      </c>
      <c r="E194" s="22" t="n">
        <v>10.296</v>
      </c>
      <c r="F194" s="59" t="n">
        <f aca="false">ROUND(K194/2,2)</f>
        <v>5.97</v>
      </c>
      <c r="G194" s="59" t="n">
        <f aca="false">ROUND(E194*F194,2)</f>
        <v>61.47</v>
      </c>
      <c r="H194" s="23" t="n">
        <v>17.3</v>
      </c>
      <c r="I194" s="59" t="n">
        <f aca="false">K194-F194</f>
        <v>5.9753333333333</v>
      </c>
      <c r="J194" s="59" t="n">
        <f aca="false">ROUND(H194*I194,2)</f>
        <v>103.37</v>
      </c>
      <c r="K194" s="46" t="n">
        <v>11.9453333333333</v>
      </c>
      <c r="L194" s="59" t="n">
        <f aca="false">G194+J194</f>
        <v>164.84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</row>
    <row r="195" customFormat="false" ht="25.5" hidden="false" customHeight="true" outlineLevel="0" collapsed="false">
      <c r="A195" s="18" t="s">
        <v>348</v>
      </c>
      <c r="B195" s="19" t="s">
        <v>349</v>
      </c>
      <c r="C195" s="30"/>
      <c r="D195" s="30"/>
      <c r="E195" s="30"/>
      <c r="F195" s="31" t="n">
        <f aca="false">SUM(F196:F199)</f>
        <v>259.21</v>
      </c>
      <c r="G195" s="31" t="n">
        <f aca="false">SUM(G196:G199)</f>
        <v>2719.34</v>
      </c>
      <c r="H195" s="31"/>
      <c r="I195" s="31" t="n">
        <f aca="false">SUM(I196:I199)</f>
        <v>259.2</v>
      </c>
      <c r="J195" s="31" t="n">
        <f aca="false">SUM(J196:J199)</f>
        <v>4722.78</v>
      </c>
      <c r="K195" s="31" t="n">
        <f aca="false">SUM(K196:K199)</f>
        <v>518.41</v>
      </c>
      <c r="L195" s="31" t="n">
        <f aca="false">SUM(L196:L199)</f>
        <v>7442.12</v>
      </c>
      <c r="N195" s="1" t="n">
        <f aca="false">L195+тепло!L181+ЦГВС!S73+водоразбор!U68+ХВС_!L182+Водоотведение_!L149+ТКО!L104</f>
        <v>18577.29</v>
      </c>
    </row>
    <row r="196" customFormat="false" ht="45.55" hidden="false" customHeight="true" outlineLevel="0" collapsed="false">
      <c r="A196" s="32" t="s">
        <v>350</v>
      </c>
      <c r="B196" s="61" t="s">
        <v>351</v>
      </c>
      <c r="C196" s="34" t="s">
        <v>51</v>
      </c>
      <c r="D196" s="34" t="s">
        <v>36</v>
      </c>
      <c r="E196" s="22" t="n">
        <v>10.296</v>
      </c>
      <c r="F196" s="22" t="n">
        <f aca="false">ROUND(K196/2,2)</f>
        <v>75.44</v>
      </c>
      <c r="G196" s="22" t="n">
        <f aca="false">ROUND(E196*F196,2)</f>
        <v>776.73</v>
      </c>
      <c r="H196" s="23" t="n">
        <v>17.3</v>
      </c>
      <c r="I196" s="22" t="n">
        <f aca="false">K196-F196</f>
        <v>75.44</v>
      </c>
      <c r="J196" s="22" t="n">
        <f aca="false">ROUND(H196*I196,2)</f>
        <v>1305.11</v>
      </c>
      <c r="K196" s="46" t="n">
        <v>150.88</v>
      </c>
      <c r="L196" s="22" t="n">
        <f aca="false">G196+J196</f>
        <v>2081.84</v>
      </c>
    </row>
    <row r="197" customFormat="false" ht="39.75" hidden="false" customHeight="true" outlineLevel="0" collapsed="false">
      <c r="A197" s="32" t="s">
        <v>352</v>
      </c>
      <c r="B197" s="33" t="s">
        <v>353</v>
      </c>
      <c r="C197" s="20" t="s">
        <v>354</v>
      </c>
      <c r="D197" s="34" t="s">
        <v>46</v>
      </c>
      <c r="E197" s="23" t="n">
        <v>16.056</v>
      </c>
      <c r="F197" s="23" t="n">
        <f aca="false">ROUND(K197/2,2)</f>
        <v>6.61</v>
      </c>
      <c r="G197" s="23" t="n">
        <f aca="false">ROUND(E197*F197,2)</f>
        <v>106.13</v>
      </c>
      <c r="H197" s="23" t="n">
        <v>44.54</v>
      </c>
      <c r="I197" s="23" t="n">
        <f aca="false">K197-F197</f>
        <v>6.6</v>
      </c>
      <c r="J197" s="23" t="n">
        <f aca="false">ROUND(H197*I197,2)</f>
        <v>293.96</v>
      </c>
      <c r="K197" s="46" t="n">
        <v>13.21</v>
      </c>
      <c r="L197" s="23" t="n">
        <f aca="false">G197+J197</f>
        <v>400.09</v>
      </c>
    </row>
    <row r="198" customFormat="false" ht="31.4" hidden="false" customHeight="true" outlineLevel="0" collapsed="false">
      <c r="A198" s="32"/>
      <c r="B198" s="33" t="s">
        <v>355</v>
      </c>
      <c r="C198" s="34" t="s">
        <v>356</v>
      </c>
      <c r="D198" s="34" t="s">
        <v>46</v>
      </c>
      <c r="E198" s="23" t="n">
        <v>16.056</v>
      </c>
      <c r="F198" s="23" t="n">
        <f aca="false">ROUND(K198/2,2)</f>
        <v>2.16</v>
      </c>
      <c r="G198" s="23" t="n">
        <f aca="false">ROUND(E198*F198,2)</f>
        <v>34.68</v>
      </c>
      <c r="H198" s="23" t="n">
        <v>44.54</v>
      </c>
      <c r="I198" s="23" t="n">
        <f aca="false">K198-F198</f>
        <v>2.16</v>
      </c>
      <c r="J198" s="23" t="n">
        <f aca="false">ROUND(H198*I198,2)</f>
        <v>96.21</v>
      </c>
      <c r="K198" s="46" t="n">
        <v>4.32</v>
      </c>
      <c r="L198" s="23" t="n">
        <f aca="false">G198+J198</f>
        <v>130.89</v>
      </c>
    </row>
    <row r="199" customFormat="false" ht="48.75" hidden="false" customHeight="true" outlineLevel="0" collapsed="false">
      <c r="A199" s="34" t="s">
        <v>357</v>
      </c>
      <c r="B199" s="33" t="s">
        <v>358</v>
      </c>
      <c r="C199" s="34" t="s">
        <v>51</v>
      </c>
      <c r="D199" s="34" t="s">
        <v>36</v>
      </c>
      <c r="E199" s="22" t="n">
        <v>10.296</v>
      </c>
      <c r="F199" s="28" t="n">
        <f aca="false">ROUND(K199/2,2)</f>
        <v>175</v>
      </c>
      <c r="G199" s="28" t="n">
        <f aca="false">ROUND(E199*F199,2)</f>
        <v>1801.8</v>
      </c>
      <c r="H199" s="23" t="n">
        <v>17.3</v>
      </c>
      <c r="I199" s="28" t="n">
        <f aca="false">K199-F199</f>
        <v>175</v>
      </c>
      <c r="J199" s="28" t="n">
        <f aca="false">ROUND(H199*I199,2)</f>
        <v>3027.5</v>
      </c>
      <c r="K199" s="46" t="n">
        <v>350</v>
      </c>
      <c r="L199" s="28" t="n">
        <f aca="false">G199+J199</f>
        <v>4829.3</v>
      </c>
    </row>
    <row r="200" customFormat="false" ht="40.1" hidden="false" customHeight="true" outlineLevel="0" collapsed="false">
      <c r="A200" s="18" t="s">
        <v>359</v>
      </c>
      <c r="B200" s="19" t="s">
        <v>360</v>
      </c>
      <c r="C200" s="30"/>
      <c r="D200" s="30"/>
      <c r="E200" s="30"/>
      <c r="F200" s="31" t="n">
        <f aca="false">SUM(F201:F214)</f>
        <v>128.66</v>
      </c>
      <c r="G200" s="31" t="n">
        <f aca="false">SUM(G201:G214)</f>
        <v>1456.34</v>
      </c>
      <c r="H200" s="31"/>
      <c r="I200" s="31" t="n">
        <f aca="false">SUM(I201:I214)</f>
        <v>128.58</v>
      </c>
      <c r="J200" s="31" t="n">
        <f aca="false">SUM(J201:J214)</f>
        <v>2861.44</v>
      </c>
      <c r="K200" s="31" t="n">
        <f aca="false">SUM(K201:K214)</f>
        <v>257.24</v>
      </c>
      <c r="L200" s="31" t="n">
        <f aca="false">SUM(L201:L214)</f>
        <v>4466.69</v>
      </c>
      <c r="N200" s="1" t="n">
        <f aca="false">L200+тепло!L185+водоразбор!U70+ХВС_!L186+Водоотведение_!L153+ТКО!L107</f>
        <v>8989.38</v>
      </c>
    </row>
    <row r="201" s="63" customFormat="true" ht="39" hidden="false" customHeight="true" outlineLevel="0" collapsed="false">
      <c r="A201" s="32" t="s">
        <v>361</v>
      </c>
      <c r="B201" s="33" t="s">
        <v>362</v>
      </c>
      <c r="C201" s="62" t="s">
        <v>45</v>
      </c>
      <c r="D201" s="34" t="s">
        <v>46</v>
      </c>
      <c r="E201" s="22" t="n">
        <v>16.056</v>
      </c>
      <c r="F201" s="28" t="n">
        <f aca="false">ROUND(K201/2,2)</f>
        <v>0.86</v>
      </c>
      <c r="G201" s="28" t="n">
        <f aca="false">ROUND(E201*F201,2)</f>
        <v>13.81</v>
      </c>
      <c r="H201" s="23" t="n">
        <v>44.54</v>
      </c>
      <c r="I201" s="22" t="n">
        <f aca="false">K201-F201</f>
        <v>0.85</v>
      </c>
      <c r="J201" s="22" t="n">
        <f aca="false">ROUND(H201*I201,2)</f>
        <v>37.86</v>
      </c>
      <c r="K201" s="46" t="n">
        <v>1.71</v>
      </c>
      <c r="L201" s="22" t="n">
        <f aca="false">G201+J201</f>
        <v>51.67</v>
      </c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</row>
    <row r="202" customFormat="false" ht="44.25" hidden="false" customHeight="true" outlineLevel="0" collapsed="false">
      <c r="A202" s="32" t="s">
        <v>363</v>
      </c>
      <c r="B202" s="33" t="s">
        <v>364</v>
      </c>
      <c r="C202" s="34" t="s">
        <v>62</v>
      </c>
      <c r="D202" s="20" t="s">
        <v>36</v>
      </c>
      <c r="E202" s="22" t="n">
        <v>10.296</v>
      </c>
      <c r="F202" s="28" t="n">
        <f aca="false">ROUND(K202/2,2)</f>
        <v>7.76</v>
      </c>
      <c r="G202" s="28" t="n">
        <f aca="false">ROUND(E202*F202,2)</f>
        <v>79.9</v>
      </c>
      <c r="H202" s="23" t="n">
        <v>17.3</v>
      </c>
      <c r="I202" s="23" t="n">
        <f aca="false">K202-F202</f>
        <v>7.75</v>
      </c>
      <c r="J202" s="23" t="n">
        <f aca="false">ROUND(H202*I202,2)</f>
        <v>134.08</v>
      </c>
      <c r="K202" s="46" t="n">
        <v>15.51</v>
      </c>
      <c r="L202" s="23" t="n">
        <f aca="false">G202+J202</f>
        <v>213.98</v>
      </c>
    </row>
    <row r="203" customFormat="false" ht="27" hidden="false" customHeight="true" outlineLevel="0" collapsed="false">
      <c r="A203" s="32"/>
      <c r="B203" s="33"/>
      <c r="C203" s="34" t="s">
        <v>44</v>
      </c>
      <c r="D203" s="34" t="s">
        <v>36</v>
      </c>
      <c r="E203" s="23" t="n">
        <v>10.296</v>
      </c>
      <c r="F203" s="28" t="n">
        <f aca="false">ROUND(K203/2,2)</f>
        <v>11.5</v>
      </c>
      <c r="G203" s="28" t="n">
        <f aca="false">ROUND(E203*F203,2)</f>
        <v>118.4</v>
      </c>
      <c r="H203" s="23" t="n">
        <v>17.3</v>
      </c>
      <c r="I203" s="23" t="n">
        <f aca="false">K203-F203</f>
        <v>11.5</v>
      </c>
      <c r="J203" s="23" t="n">
        <f aca="false">ROUND(H203*I203,2)</f>
        <v>198.95</v>
      </c>
      <c r="K203" s="46" t="n">
        <v>23</v>
      </c>
      <c r="L203" s="23" t="n">
        <f aca="false">G203+J203</f>
        <v>317.35</v>
      </c>
    </row>
    <row r="204" customFormat="false" ht="38.25" hidden="false" customHeight="true" outlineLevel="0" collapsed="false">
      <c r="A204" s="32"/>
      <c r="B204" s="33"/>
      <c r="C204" s="34" t="s">
        <v>365</v>
      </c>
      <c r="D204" s="34" t="s">
        <v>36</v>
      </c>
      <c r="E204" s="23" t="n">
        <v>10.296</v>
      </c>
      <c r="F204" s="28" t="n">
        <f aca="false">ROUND(K204/2,2)</f>
        <v>6.11</v>
      </c>
      <c r="G204" s="28" t="n">
        <f aca="false">ROUND(E204*F204,2)</f>
        <v>62.91</v>
      </c>
      <c r="H204" s="23" t="n">
        <v>17.3</v>
      </c>
      <c r="I204" s="23" t="n">
        <f aca="false">K204-F204</f>
        <v>6.11</v>
      </c>
      <c r="J204" s="23" t="n">
        <f aca="false">ROUND(H204*I204,2)</f>
        <v>105.7</v>
      </c>
      <c r="K204" s="46" t="n">
        <v>12.22</v>
      </c>
      <c r="L204" s="59" t="n">
        <f aca="false">G204+J204</f>
        <v>168.61</v>
      </c>
    </row>
    <row r="205" customFormat="false" ht="38.25" hidden="false" customHeight="true" outlineLevel="0" collapsed="false">
      <c r="A205" s="32"/>
      <c r="B205" s="33"/>
      <c r="C205" s="34" t="s">
        <v>366</v>
      </c>
      <c r="D205" s="34" t="s">
        <v>36</v>
      </c>
      <c r="E205" s="23" t="n">
        <v>10.296</v>
      </c>
      <c r="F205" s="28" t="n">
        <f aca="false">ROUND(K205/2,2)</f>
        <v>6.33</v>
      </c>
      <c r="G205" s="28" t="n">
        <f aca="false">ROUND(E205*F205,2)</f>
        <v>65.17</v>
      </c>
      <c r="H205" s="23" t="n">
        <v>17.3</v>
      </c>
      <c r="I205" s="23" t="n">
        <f aca="false">K205-F205</f>
        <v>6.32</v>
      </c>
      <c r="J205" s="23" t="n">
        <f aca="false">ROUND(H205*I205,2)</f>
        <v>109.34</v>
      </c>
      <c r="K205" s="46" t="n">
        <v>12.65</v>
      </c>
      <c r="L205" s="23" t="n">
        <f aca="false">L206+L207</f>
        <v>323.42</v>
      </c>
    </row>
    <row r="206" customFormat="false" ht="38.25" hidden="false" customHeight="true" outlineLevel="0" collapsed="false">
      <c r="A206" s="32"/>
      <c r="B206" s="33"/>
      <c r="C206" s="34" t="s">
        <v>367</v>
      </c>
      <c r="D206" s="34" t="s">
        <v>36</v>
      </c>
      <c r="E206" s="23" t="n">
        <v>10.296</v>
      </c>
      <c r="F206" s="28" t="n">
        <f aca="false">ROUND(K206/2,2)</f>
        <v>5.88</v>
      </c>
      <c r="G206" s="28" t="n">
        <f aca="false">ROUND(E206*F206,2)</f>
        <v>60.54</v>
      </c>
      <c r="H206" s="23" t="n">
        <v>17.3</v>
      </c>
      <c r="I206" s="23" t="n">
        <f aca="false">K206-F206</f>
        <v>5.88</v>
      </c>
      <c r="J206" s="23" t="n">
        <f aca="false">ROUND(H206*I206,2)</f>
        <v>101.72</v>
      </c>
      <c r="K206" s="46" t="n">
        <v>11.76</v>
      </c>
      <c r="L206" s="23" t="n">
        <f aca="false">G206+J206</f>
        <v>162.26</v>
      </c>
    </row>
    <row r="207" customFormat="false" ht="42.75" hidden="false" customHeight="true" outlineLevel="0" collapsed="false">
      <c r="A207" s="32"/>
      <c r="B207" s="33"/>
      <c r="C207" s="34" t="s">
        <v>368</v>
      </c>
      <c r="D207" s="34" t="s">
        <v>36</v>
      </c>
      <c r="E207" s="23" t="n">
        <v>10.296</v>
      </c>
      <c r="F207" s="28" t="n">
        <f aca="false">ROUND(K207/2,2)</f>
        <v>5.84</v>
      </c>
      <c r="G207" s="28" t="n">
        <f aca="false">ROUND(E207*F207,2)</f>
        <v>60.13</v>
      </c>
      <c r="H207" s="23" t="n">
        <v>17.3</v>
      </c>
      <c r="I207" s="23" t="n">
        <f aca="false">K207-F207</f>
        <v>5.84</v>
      </c>
      <c r="J207" s="23" t="n">
        <f aca="false">ROUND(H207*I207,2)</f>
        <v>101.03</v>
      </c>
      <c r="K207" s="46" t="n">
        <v>11.68</v>
      </c>
      <c r="L207" s="28" t="n">
        <f aca="false">G207+J207</f>
        <v>161.16</v>
      </c>
    </row>
    <row r="208" customFormat="false" ht="34.5" hidden="false" customHeight="true" outlineLevel="0" collapsed="false">
      <c r="A208" s="32"/>
      <c r="B208" s="33"/>
      <c r="C208" s="34" t="s">
        <v>369</v>
      </c>
      <c r="D208" s="34" t="s">
        <v>36</v>
      </c>
      <c r="E208" s="23" t="n">
        <v>10.296</v>
      </c>
      <c r="F208" s="28" t="n">
        <f aca="false">ROUND(K208/2,2)</f>
        <v>5.97</v>
      </c>
      <c r="G208" s="28" t="n">
        <f aca="false">ROUND(E208*F208,2)</f>
        <v>61.47</v>
      </c>
      <c r="H208" s="23" t="n">
        <v>17.3</v>
      </c>
      <c r="I208" s="28" t="n">
        <f aca="false">K208-F208</f>
        <v>5.97</v>
      </c>
      <c r="J208" s="28" t="n">
        <f aca="false">ROUND(H208*I208,2)</f>
        <v>103.28</v>
      </c>
      <c r="K208" s="46" t="n">
        <v>11.94</v>
      </c>
      <c r="L208" s="28" t="n">
        <f aca="false">G208+J208</f>
        <v>164.75</v>
      </c>
    </row>
    <row r="209" customFormat="false" ht="38.25" hidden="false" customHeight="true" outlineLevel="0" collapsed="false">
      <c r="A209" s="32" t="s">
        <v>370</v>
      </c>
      <c r="B209" s="33" t="s">
        <v>371</v>
      </c>
      <c r="C209" s="34" t="s">
        <v>77</v>
      </c>
      <c r="D209" s="34" t="s">
        <v>36</v>
      </c>
      <c r="E209" s="23" t="n">
        <v>10.296</v>
      </c>
      <c r="F209" s="28" t="n">
        <f aca="false">ROUND(K209/2,2)</f>
        <v>4.84</v>
      </c>
      <c r="G209" s="28" t="n">
        <f aca="false">ROUND(E209*F209,2)</f>
        <v>49.83</v>
      </c>
      <c r="H209" s="23" t="n">
        <v>17.3</v>
      </c>
      <c r="I209" s="28" t="n">
        <f aca="false">K209-F209</f>
        <v>4.84</v>
      </c>
      <c r="J209" s="28" t="n">
        <f aca="false">ROUND(H209*I209,2)</f>
        <v>83.73</v>
      </c>
      <c r="K209" s="46" t="n">
        <v>9.68</v>
      </c>
      <c r="L209" s="28" t="n">
        <f aca="false">G209+J209</f>
        <v>133.56</v>
      </c>
    </row>
    <row r="210" customFormat="false" ht="31.6" hidden="false" customHeight="true" outlineLevel="0" collapsed="false">
      <c r="A210" s="32" t="s">
        <v>372</v>
      </c>
      <c r="B210" s="33" t="s">
        <v>373</v>
      </c>
      <c r="C210" s="34" t="s">
        <v>39</v>
      </c>
      <c r="D210" s="34" t="s">
        <v>36</v>
      </c>
      <c r="E210" s="23" t="n">
        <v>10.296</v>
      </c>
      <c r="F210" s="28" t="n">
        <f aca="false">ROUND(K210/2,2)</f>
        <v>4.39</v>
      </c>
      <c r="G210" s="28" t="n">
        <f aca="false">ROUND(E210*F210,2)</f>
        <v>45.2</v>
      </c>
      <c r="H210" s="23" t="n">
        <v>17.3</v>
      </c>
      <c r="I210" s="28" t="n">
        <f aca="false">K210-F210</f>
        <v>4.38</v>
      </c>
      <c r="J210" s="28" t="n">
        <f aca="false">ROUND(H210*I210,2)</f>
        <v>75.77</v>
      </c>
      <c r="K210" s="46" t="n">
        <v>8.77</v>
      </c>
      <c r="L210" s="28" t="n">
        <f aca="false">G210+J210</f>
        <v>120.97</v>
      </c>
    </row>
    <row r="211" customFormat="false" ht="28.05" hidden="false" customHeight="true" outlineLevel="0" collapsed="false">
      <c r="A211" s="32" t="s">
        <v>374</v>
      </c>
      <c r="B211" s="33" t="s">
        <v>375</v>
      </c>
      <c r="C211" s="34" t="s">
        <v>211</v>
      </c>
      <c r="D211" s="34" t="s">
        <v>36</v>
      </c>
      <c r="E211" s="23" t="n">
        <v>10.296</v>
      </c>
      <c r="F211" s="28" t="n">
        <f aca="false">ROUND(K211/2,2)</f>
        <v>25.2</v>
      </c>
      <c r="G211" s="28" t="n">
        <f aca="false">ROUND(E211*F211,2)</f>
        <v>259.46</v>
      </c>
      <c r="H211" s="23" t="n">
        <v>17.3</v>
      </c>
      <c r="I211" s="28" t="n">
        <f aca="false">K211-F211</f>
        <v>25.19</v>
      </c>
      <c r="J211" s="28" t="n">
        <f aca="false">ROUND(H211*I211,2)</f>
        <v>435.79</v>
      </c>
      <c r="K211" s="46" t="n">
        <v>50.39</v>
      </c>
      <c r="L211" s="28" t="n">
        <f aca="false">G211+J211</f>
        <v>695.25</v>
      </c>
    </row>
    <row r="212" customFormat="false" ht="29.85" hidden="false" customHeight="true" outlineLevel="0" collapsed="false">
      <c r="A212" s="32"/>
      <c r="B212" s="33"/>
      <c r="C212" s="34" t="s">
        <v>267</v>
      </c>
      <c r="D212" s="34" t="s">
        <v>36</v>
      </c>
      <c r="E212" s="28" t="n">
        <v>11.544</v>
      </c>
      <c r="F212" s="28" t="n">
        <f aca="false">ROUND(K212/2,2)</f>
        <v>3.3</v>
      </c>
      <c r="G212" s="28" t="n">
        <f aca="false">ROUND(E212*F212,2)</f>
        <v>38.1</v>
      </c>
      <c r="H212" s="28" t="n">
        <v>27.91</v>
      </c>
      <c r="I212" s="28" t="n">
        <f aca="false">K212-F212</f>
        <v>3.3</v>
      </c>
      <c r="J212" s="28" t="n">
        <f aca="false">ROUND(H212*I212,2)</f>
        <v>92.1</v>
      </c>
      <c r="K212" s="46" t="n">
        <v>6.6</v>
      </c>
      <c r="L212" s="28" t="n">
        <f aca="false">G212+J212</f>
        <v>130.2</v>
      </c>
    </row>
    <row r="213" customFormat="false" ht="28.05" hidden="false" customHeight="true" outlineLevel="0" collapsed="false">
      <c r="A213" s="34" t="s">
        <v>376</v>
      </c>
      <c r="B213" s="33" t="s">
        <v>377</v>
      </c>
      <c r="C213" s="34" t="s">
        <v>295</v>
      </c>
      <c r="D213" s="27" t="s">
        <v>46</v>
      </c>
      <c r="E213" s="28" t="n">
        <v>16.056</v>
      </c>
      <c r="F213" s="28" t="n">
        <f aca="false">ROUND(K213/2,2)</f>
        <v>6.47</v>
      </c>
      <c r="G213" s="28" t="n">
        <f aca="false">ROUND(E213*F213,2)</f>
        <v>103.88</v>
      </c>
      <c r="H213" s="23" t="n">
        <v>44.54</v>
      </c>
      <c r="I213" s="28" t="n">
        <f aca="false">K213-F213</f>
        <v>6.47</v>
      </c>
      <c r="J213" s="28" t="n">
        <f aca="false">ROUND(H213*I213,2)</f>
        <v>288.17</v>
      </c>
      <c r="K213" s="46" t="n">
        <v>12.94</v>
      </c>
      <c r="L213" s="28" t="n">
        <f aca="false">G213+J213</f>
        <v>392.05</v>
      </c>
    </row>
    <row r="214" customFormat="false" ht="41.25" hidden="false" customHeight="true" outlineLevel="0" collapsed="false">
      <c r="A214" s="64" t="s">
        <v>378</v>
      </c>
      <c r="B214" s="40" t="s">
        <v>379</v>
      </c>
      <c r="C214" s="30"/>
      <c r="D214" s="30"/>
      <c r="E214" s="30"/>
      <c r="F214" s="30" t="n">
        <f aca="false">SUM(F215:F219)</f>
        <v>34.21</v>
      </c>
      <c r="G214" s="30" t="n">
        <f aca="false">SUM(G215:G219)</f>
        <v>437.54</v>
      </c>
      <c r="H214" s="30"/>
      <c r="I214" s="30" t="n">
        <f aca="false">SUM(I215:I219)</f>
        <v>34.18</v>
      </c>
      <c r="J214" s="30" t="n">
        <f aca="false">SUM(J215:J219)</f>
        <v>993.92</v>
      </c>
      <c r="K214" s="30" t="n">
        <f aca="false">SUM(K215:K219)</f>
        <v>68.39</v>
      </c>
      <c r="L214" s="30" t="n">
        <f aca="false">SUM(L215:L219)</f>
        <v>1431.46</v>
      </c>
    </row>
    <row r="215" customFormat="false" ht="54.75" hidden="false" customHeight="true" outlineLevel="0" collapsed="false">
      <c r="A215" s="64"/>
      <c r="B215" s="21" t="s">
        <v>380</v>
      </c>
      <c r="C215" s="20" t="s">
        <v>39</v>
      </c>
      <c r="D215" s="20" t="s">
        <v>36</v>
      </c>
      <c r="E215" s="28" t="n">
        <v>10.296</v>
      </c>
      <c r="F215" s="28" t="n">
        <f aca="false">ROUND(K215/2,2)</f>
        <v>19.4</v>
      </c>
      <c r="G215" s="28" t="n">
        <f aca="false">ROUND(E215*F215,2)</f>
        <v>199.74</v>
      </c>
      <c r="H215" s="23" t="n">
        <v>17.3</v>
      </c>
      <c r="I215" s="28" t="n">
        <f aca="false">K215-F215</f>
        <v>19.4</v>
      </c>
      <c r="J215" s="28" t="n">
        <f aca="false">ROUND(H215*I215,2)</f>
        <v>335.62</v>
      </c>
      <c r="K215" s="46" t="n">
        <v>38.8</v>
      </c>
      <c r="L215" s="28" t="n">
        <f aca="false">G215+J215</f>
        <v>535.36</v>
      </c>
    </row>
    <row r="216" customFormat="false" ht="43.85" hidden="false" customHeight="true" outlineLevel="0" collapsed="false">
      <c r="A216" s="64"/>
      <c r="B216" s="21" t="s">
        <v>381</v>
      </c>
      <c r="C216" s="20" t="s">
        <v>354</v>
      </c>
      <c r="D216" s="20" t="s">
        <v>46</v>
      </c>
      <c r="E216" s="28" t="n">
        <v>16.056</v>
      </c>
      <c r="F216" s="23" t="n">
        <f aca="false">ROUND(K216/2,2)</f>
        <v>0.84</v>
      </c>
      <c r="G216" s="23" t="n">
        <f aca="false">ROUND(E216*F216,2)</f>
        <v>13.49</v>
      </c>
      <c r="H216" s="23" t="n">
        <v>44.54</v>
      </c>
      <c r="I216" s="23" t="n">
        <f aca="false">K216-F216</f>
        <v>0.83</v>
      </c>
      <c r="J216" s="23" t="n">
        <f aca="false">ROUND(H216*I216,2)</f>
        <v>36.97</v>
      </c>
      <c r="K216" s="46" t="n">
        <v>1.67</v>
      </c>
      <c r="L216" s="23" t="n">
        <f aca="false">G216+J216</f>
        <v>50.46</v>
      </c>
    </row>
    <row r="217" customFormat="false" ht="33.75" hidden="false" customHeight="true" outlineLevel="0" collapsed="false">
      <c r="A217" s="64"/>
      <c r="B217" s="21" t="s">
        <v>382</v>
      </c>
      <c r="C217" s="20" t="s">
        <v>383</v>
      </c>
      <c r="D217" s="20" t="s">
        <v>46</v>
      </c>
      <c r="E217" s="28" t="n">
        <v>16.056</v>
      </c>
      <c r="F217" s="28" t="n">
        <f aca="false">ROUND(K217/2,2)</f>
        <v>2.28</v>
      </c>
      <c r="G217" s="28" t="n">
        <f aca="false">ROUND(E217*F217,2)</f>
        <v>36.61</v>
      </c>
      <c r="H217" s="23" t="n">
        <v>44.54</v>
      </c>
      <c r="I217" s="28" t="n">
        <f aca="false">K217-F217</f>
        <v>2.28</v>
      </c>
      <c r="J217" s="28" t="n">
        <f aca="false">ROUND(H217*I217,2)</f>
        <v>101.55</v>
      </c>
      <c r="K217" s="46" t="n">
        <v>4.56</v>
      </c>
      <c r="L217" s="28" t="n">
        <f aca="false">G217+J217</f>
        <v>138.16</v>
      </c>
    </row>
    <row r="218" customFormat="false" ht="33.75" hidden="false" customHeight="true" outlineLevel="0" collapsed="false">
      <c r="A218" s="64"/>
      <c r="B218" s="21" t="s">
        <v>384</v>
      </c>
      <c r="C218" s="20" t="s">
        <v>385</v>
      </c>
      <c r="D218" s="20" t="s">
        <v>46</v>
      </c>
      <c r="E218" s="28" t="n">
        <v>16.056</v>
      </c>
      <c r="F218" s="28" t="n">
        <f aca="false">ROUND(K218/2,2)</f>
        <v>10.29</v>
      </c>
      <c r="G218" s="28" t="n">
        <f aca="false">ROUND(E218*F218,2)</f>
        <v>165.22</v>
      </c>
      <c r="H218" s="23" t="n">
        <v>44.54</v>
      </c>
      <c r="I218" s="28" t="n">
        <f aca="false">K218-F218</f>
        <v>10.28</v>
      </c>
      <c r="J218" s="28" t="n">
        <f aca="false">ROUND(H218*I218,2)</f>
        <v>457.87</v>
      </c>
      <c r="K218" s="46" t="n">
        <v>20.57</v>
      </c>
      <c r="L218" s="28" t="n">
        <f aca="false">G218+J218</f>
        <v>623.09</v>
      </c>
    </row>
    <row r="219" customFormat="false" ht="33.75" hidden="false" customHeight="true" outlineLevel="0" collapsed="false">
      <c r="A219" s="64"/>
      <c r="B219" s="21" t="s">
        <v>386</v>
      </c>
      <c r="C219" s="20" t="s">
        <v>159</v>
      </c>
      <c r="D219" s="20" t="s">
        <v>46</v>
      </c>
      <c r="E219" s="28" t="n">
        <v>16.056</v>
      </c>
      <c r="F219" s="28" t="n">
        <f aca="false">ROUND(K219/2,2)</f>
        <v>1.4</v>
      </c>
      <c r="G219" s="28" t="n">
        <f aca="false">ROUND(E219*F219,2)</f>
        <v>22.48</v>
      </c>
      <c r="H219" s="23" t="n">
        <v>44.54</v>
      </c>
      <c r="I219" s="28" t="n">
        <f aca="false">K219-F219</f>
        <v>1.39</v>
      </c>
      <c r="J219" s="28" t="n">
        <f aca="false">ROUND(H219*I219,2)</f>
        <v>61.91</v>
      </c>
      <c r="K219" s="46" t="n">
        <v>2.79</v>
      </c>
      <c r="L219" s="28" t="n">
        <f aca="false">G219+J219</f>
        <v>84.39</v>
      </c>
    </row>
    <row r="220" customFormat="false" ht="38.25" hidden="false" customHeight="true" outlineLevel="0" collapsed="false">
      <c r="A220" s="65" t="s">
        <v>387</v>
      </c>
      <c r="B220" s="19" t="s">
        <v>388</v>
      </c>
      <c r="C220" s="30"/>
      <c r="D220" s="30"/>
      <c r="E220" s="30"/>
      <c r="F220" s="31" t="n">
        <f aca="false">F221</f>
        <v>2.54</v>
      </c>
      <c r="G220" s="31" t="n">
        <f aca="false">G221</f>
        <v>40.78</v>
      </c>
      <c r="H220" s="31"/>
      <c r="I220" s="31" t="n">
        <f aca="false">I221</f>
        <v>2.54</v>
      </c>
      <c r="J220" s="31" t="n">
        <f aca="false">J221</f>
        <v>113.13</v>
      </c>
      <c r="K220" s="31" t="n">
        <f aca="false">K221</f>
        <v>5.08</v>
      </c>
      <c r="L220" s="31" t="n">
        <f aca="false">L221</f>
        <v>153.91</v>
      </c>
      <c r="M220" s="14"/>
      <c r="N220" s="1" t="n">
        <f aca="false">L220+тепло!L197+ЦГВС!S75+ХВС_!L208+Водоотведение_!L162</f>
        <v>797.13</v>
      </c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  <c r="EC220" s="14"/>
      <c r="ED220" s="14"/>
      <c r="EE220" s="14"/>
      <c r="EF220" s="14"/>
      <c r="EG220" s="14"/>
      <c r="EH220" s="14"/>
      <c r="EI220" s="14"/>
      <c r="EJ220" s="14"/>
      <c r="EK220" s="14"/>
      <c r="EL220" s="14"/>
      <c r="EM220" s="14"/>
      <c r="EN220" s="14"/>
      <c r="EO220" s="14"/>
      <c r="EP220" s="14"/>
      <c r="EQ220" s="14"/>
      <c r="ER220" s="14"/>
      <c r="ES220" s="14"/>
      <c r="ET220" s="14"/>
      <c r="EU220" s="14"/>
      <c r="EV220" s="14"/>
      <c r="EW220" s="14"/>
      <c r="EX220" s="14"/>
      <c r="EY220" s="14"/>
      <c r="EZ220" s="14"/>
      <c r="FA220" s="14"/>
      <c r="FB220" s="14"/>
      <c r="FC220" s="14"/>
      <c r="FD220" s="14"/>
      <c r="FE220" s="14"/>
      <c r="FF220" s="14"/>
      <c r="FG220" s="14"/>
      <c r="FH220" s="14"/>
      <c r="FI220" s="14"/>
      <c r="FJ220" s="14"/>
      <c r="FK220" s="14"/>
      <c r="FL220" s="14"/>
      <c r="FM220" s="14"/>
      <c r="FN220" s="14"/>
      <c r="FO220" s="14"/>
      <c r="FP220" s="14"/>
      <c r="FQ220" s="14"/>
      <c r="FR220" s="14"/>
      <c r="FS220" s="14"/>
      <c r="FT220" s="14"/>
      <c r="FU220" s="14"/>
      <c r="FV220" s="14"/>
      <c r="FW220" s="14"/>
      <c r="FX220" s="14"/>
      <c r="FY220" s="14"/>
      <c r="FZ220" s="14"/>
      <c r="GA220" s="14"/>
      <c r="GB220" s="14"/>
      <c r="GC220" s="14"/>
      <c r="GD220" s="14"/>
      <c r="GE220" s="14"/>
      <c r="GF220" s="14"/>
      <c r="GG220" s="14"/>
      <c r="GH220" s="14"/>
      <c r="GI220" s="14"/>
      <c r="GJ220" s="14"/>
      <c r="GK220" s="14"/>
      <c r="GL220" s="14"/>
      <c r="GM220" s="14"/>
      <c r="GN220" s="14"/>
      <c r="GO220" s="14"/>
      <c r="GP220" s="14"/>
      <c r="GQ220" s="14"/>
      <c r="GR220" s="14"/>
      <c r="GS220" s="14"/>
      <c r="GT220" s="14"/>
      <c r="GU220" s="14"/>
      <c r="GV220" s="14"/>
      <c r="GW220" s="14"/>
      <c r="GX220" s="14"/>
      <c r="GY220" s="14"/>
      <c r="GZ220" s="14"/>
      <c r="HA220" s="14"/>
      <c r="HB220" s="14"/>
      <c r="HC220" s="14"/>
      <c r="HD220" s="14"/>
      <c r="HE220" s="14"/>
      <c r="HF220" s="14"/>
      <c r="HG220" s="14"/>
      <c r="HH220" s="14"/>
      <c r="HI220" s="14"/>
      <c r="HJ220" s="14"/>
      <c r="HK220" s="14"/>
      <c r="HL220" s="14"/>
      <c r="HM220" s="14"/>
      <c r="HN220" s="14"/>
      <c r="HO220" s="14"/>
      <c r="HP220" s="14"/>
      <c r="HQ220" s="14"/>
      <c r="HR220" s="14"/>
      <c r="HS220" s="14"/>
      <c r="HT220" s="14"/>
      <c r="HU220" s="14"/>
      <c r="HV220" s="14"/>
      <c r="HW220" s="14"/>
      <c r="HX220" s="14"/>
      <c r="HY220" s="14"/>
      <c r="HZ220" s="14"/>
      <c r="IA220" s="14"/>
      <c r="IB220" s="14"/>
      <c r="IC220" s="14"/>
      <c r="ID220" s="14"/>
      <c r="IE220" s="14"/>
      <c r="IF220" s="14"/>
      <c r="IG220" s="14"/>
      <c r="IH220" s="14"/>
      <c r="II220" s="14"/>
      <c r="IJ220" s="14"/>
      <c r="IK220" s="14"/>
      <c r="IL220" s="14"/>
      <c r="IM220" s="14"/>
      <c r="IN220" s="14"/>
      <c r="IO220" s="14"/>
      <c r="IP220" s="14"/>
      <c r="IQ220" s="14"/>
      <c r="IR220" s="14"/>
      <c r="IS220" s="14"/>
      <c r="IT220" s="14"/>
      <c r="IU220" s="14"/>
      <c r="IV220" s="14"/>
      <c r="IW220" s="14"/>
    </row>
    <row r="221" s="67" customFormat="true" ht="50.25" hidden="false" customHeight="true" outlineLevel="0" collapsed="false">
      <c r="A221" s="66" t="s">
        <v>389</v>
      </c>
      <c r="B221" s="60" t="s">
        <v>390</v>
      </c>
      <c r="C221" s="20" t="s">
        <v>354</v>
      </c>
      <c r="D221" s="59" t="s">
        <v>46</v>
      </c>
      <c r="E221" s="28" t="n">
        <v>16.056</v>
      </c>
      <c r="F221" s="59" t="n">
        <f aca="false">ROUND(K221/2,2)</f>
        <v>2.54</v>
      </c>
      <c r="G221" s="59" t="n">
        <f aca="false">ROUND(E221*F221,2)</f>
        <v>40.78</v>
      </c>
      <c r="H221" s="23" t="n">
        <v>44.54</v>
      </c>
      <c r="I221" s="59" t="n">
        <f aca="false">K221-F221</f>
        <v>2.54</v>
      </c>
      <c r="J221" s="59" t="n">
        <f aca="false">ROUND(H221*I221,2)</f>
        <v>113.13</v>
      </c>
      <c r="K221" s="46" t="n">
        <v>5.08</v>
      </c>
      <c r="L221" s="59" t="n">
        <f aca="false">G221+J221</f>
        <v>153.91</v>
      </c>
      <c r="M221" s="14"/>
      <c r="N221" s="1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  <c r="EC221" s="14"/>
      <c r="ED221" s="14"/>
      <c r="EE221" s="14"/>
      <c r="EF221" s="14"/>
      <c r="EG221" s="14"/>
      <c r="EH221" s="14"/>
      <c r="EI221" s="14"/>
      <c r="EJ221" s="14"/>
      <c r="EK221" s="14"/>
      <c r="EL221" s="14"/>
      <c r="EM221" s="14"/>
      <c r="EN221" s="14"/>
      <c r="EO221" s="14"/>
      <c r="EP221" s="14"/>
      <c r="EQ221" s="14"/>
      <c r="ER221" s="14"/>
      <c r="ES221" s="14"/>
      <c r="ET221" s="14"/>
      <c r="EU221" s="14"/>
      <c r="EV221" s="14"/>
      <c r="EW221" s="14"/>
      <c r="EX221" s="14"/>
      <c r="EY221" s="14"/>
      <c r="EZ221" s="14"/>
      <c r="FA221" s="14"/>
      <c r="FB221" s="14"/>
      <c r="FC221" s="14"/>
      <c r="FD221" s="14"/>
      <c r="FE221" s="14"/>
      <c r="FF221" s="14"/>
      <c r="FG221" s="14"/>
      <c r="FH221" s="14"/>
      <c r="FI221" s="14"/>
      <c r="FJ221" s="14"/>
      <c r="FK221" s="14"/>
      <c r="FL221" s="14"/>
      <c r="FM221" s="14"/>
      <c r="FN221" s="14"/>
      <c r="FO221" s="14"/>
      <c r="FP221" s="14"/>
      <c r="FQ221" s="14"/>
      <c r="FR221" s="14"/>
      <c r="FS221" s="14"/>
      <c r="FT221" s="14"/>
      <c r="FU221" s="14"/>
      <c r="FV221" s="14"/>
      <c r="FW221" s="14"/>
      <c r="FX221" s="14"/>
      <c r="FY221" s="14"/>
      <c r="FZ221" s="14"/>
      <c r="GA221" s="14"/>
      <c r="GB221" s="14"/>
      <c r="GC221" s="14"/>
      <c r="GD221" s="14"/>
      <c r="GE221" s="14"/>
      <c r="GF221" s="14"/>
      <c r="GG221" s="14"/>
      <c r="GH221" s="14"/>
      <c r="GI221" s="14"/>
      <c r="GJ221" s="14"/>
      <c r="GK221" s="14"/>
      <c r="GL221" s="14"/>
      <c r="GM221" s="14"/>
      <c r="GN221" s="14"/>
      <c r="GO221" s="14"/>
      <c r="GP221" s="14"/>
      <c r="GQ221" s="14"/>
      <c r="GR221" s="14"/>
      <c r="GS221" s="14"/>
      <c r="GT221" s="14"/>
      <c r="GU221" s="14"/>
      <c r="GV221" s="14"/>
      <c r="GW221" s="14"/>
      <c r="GX221" s="14"/>
      <c r="GY221" s="14"/>
      <c r="GZ221" s="14"/>
      <c r="HA221" s="14"/>
      <c r="HB221" s="14"/>
      <c r="HC221" s="14"/>
      <c r="HD221" s="14"/>
      <c r="HE221" s="14"/>
      <c r="HF221" s="14"/>
      <c r="HG221" s="14"/>
      <c r="HH221" s="14"/>
      <c r="HI221" s="14"/>
      <c r="HJ221" s="14"/>
      <c r="HK221" s="14"/>
      <c r="HL221" s="14"/>
      <c r="HM221" s="14"/>
      <c r="HN221" s="14"/>
      <c r="HO221" s="14"/>
      <c r="HP221" s="14"/>
      <c r="HQ221" s="14"/>
      <c r="HR221" s="14"/>
      <c r="HS221" s="14"/>
      <c r="HT221" s="14"/>
      <c r="HU221" s="14"/>
      <c r="HV221" s="14"/>
      <c r="HW221" s="14"/>
      <c r="HX221" s="14"/>
      <c r="HY221" s="14"/>
      <c r="HZ221" s="14"/>
      <c r="IA221" s="14"/>
      <c r="IB221" s="14"/>
      <c r="IC221" s="14"/>
      <c r="ID221" s="14"/>
      <c r="IE221" s="14"/>
      <c r="IF221" s="14"/>
      <c r="IG221" s="14"/>
      <c r="IH221" s="14"/>
      <c r="II221" s="14"/>
      <c r="IJ221" s="14"/>
      <c r="IK221" s="14"/>
      <c r="IL221" s="14"/>
      <c r="IM221" s="14"/>
      <c r="IN221" s="14"/>
      <c r="IO221" s="14"/>
      <c r="IP221" s="14"/>
      <c r="IQ221" s="14"/>
      <c r="IR221" s="14"/>
      <c r="IS221" s="14"/>
      <c r="IT221" s="14"/>
      <c r="IU221" s="14"/>
      <c r="IV221" s="14"/>
      <c r="IW221" s="14"/>
    </row>
    <row r="222" s="67" customFormat="true" ht="38.25" hidden="false" customHeight="true" outlineLevel="0" collapsed="false">
      <c r="A222" s="65" t="s">
        <v>391</v>
      </c>
      <c r="B222" s="19" t="s">
        <v>392</v>
      </c>
      <c r="C222" s="30"/>
      <c r="D222" s="30"/>
      <c r="E222" s="30"/>
      <c r="F222" s="31" t="n">
        <f aca="false">F223</f>
        <v>7.62</v>
      </c>
      <c r="G222" s="31" t="n">
        <f aca="false">G223</f>
        <v>122.35</v>
      </c>
      <c r="H222" s="31"/>
      <c r="I222" s="31" t="n">
        <f aca="false">I223</f>
        <v>7.62</v>
      </c>
      <c r="J222" s="31" t="n">
        <f aca="false">J223</f>
        <v>339.39</v>
      </c>
      <c r="K222" s="31" t="n">
        <f aca="false">K223</f>
        <v>15.24</v>
      </c>
      <c r="L222" s="31" t="n">
        <f aca="false">L223</f>
        <v>461.74</v>
      </c>
      <c r="M222" s="14"/>
      <c r="N222" s="1" t="n">
        <f aca="false">L222+тепло!L199+ЦГВС!S77+ХВС_!L210+Водоотведение_!L164</f>
        <v>2391.25</v>
      </c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  <c r="EC222" s="14"/>
      <c r="ED222" s="14"/>
      <c r="EE222" s="14"/>
      <c r="EF222" s="14"/>
      <c r="EG222" s="14"/>
      <c r="EH222" s="14"/>
      <c r="EI222" s="14"/>
      <c r="EJ222" s="14"/>
      <c r="EK222" s="14"/>
      <c r="EL222" s="14"/>
      <c r="EM222" s="14"/>
      <c r="EN222" s="14"/>
      <c r="EO222" s="14"/>
      <c r="EP222" s="14"/>
      <c r="EQ222" s="14"/>
      <c r="ER222" s="14"/>
      <c r="ES222" s="14"/>
      <c r="ET222" s="14"/>
      <c r="EU222" s="14"/>
      <c r="EV222" s="14"/>
      <c r="EW222" s="14"/>
      <c r="EX222" s="14"/>
      <c r="EY222" s="14"/>
      <c r="EZ222" s="14"/>
      <c r="FA222" s="14"/>
      <c r="FB222" s="14"/>
      <c r="FC222" s="14"/>
      <c r="FD222" s="14"/>
      <c r="FE222" s="14"/>
      <c r="FF222" s="14"/>
      <c r="FG222" s="14"/>
      <c r="FH222" s="14"/>
      <c r="FI222" s="14"/>
      <c r="FJ222" s="14"/>
      <c r="FK222" s="14"/>
      <c r="FL222" s="14"/>
      <c r="FM222" s="14"/>
      <c r="FN222" s="14"/>
      <c r="FO222" s="14"/>
      <c r="FP222" s="14"/>
      <c r="FQ222" s="14"/>
      <c r="FR222" s="14"/>
      <c r="FS222" s="14"/>
      <c r="FT222" s="14"/>
      <c r="FU222" s="14"/>
      <c r="FV222" s="14"/>
      <c r="FW222" s="14"/>
      <c r="FX222" s="14"/>
      <c r="FY222" s="14"/>
      <c r="FZ222" s="14"/>
      <c r="GA222" s="14"/>
      <c r="GB222" s="14"/>
      <c r="GC222" s="14"/>
      <c r="GD222" s="14"/>
      <c r="GE222" s="14"/>
      <c r="GF222" s="14"/>
      <c r="GG222" s="14"/>
      <c r="GH222" s="14"/>
      <c r="GI222" s="14"/>
      <c r="GJ222" s="14"/>
      <c r="GK222" s="14"/>
      <c r="GL222" s="14"/>
      <c r="GM222" s="14"/>
      <c r="GN222" s="14"/>
      <c r="GO222" s="14"/>
      <c r="GP222" s="14"/>
      <c r="GQ222" s="14"/>
      <c r="GR222" s="14"/>
      <c r="GS222" s="14"/>
      <c r="GT222" s="14"/>
      <c r="GU222" s="14"/>
      <c r="GV222" s="14"/>
      <c r="GW222" s="14"/>
      <c r="GX222" s="14"/>
      <c r="GY222" s="14"/>
      <c r="GZ222" s="14"/>
      <c r="HA222" s="14"/>
      <c r="HB222" s="14"/>
      <c r="HC222" s="14"/>
      <c r="HD222" s="14"/>
      <c r="HE222" s="14"/>
      <c r="HF222" s="14"/>
      <c r="HG222" s="14"/>
      <c r="HH222" s="14"/>
      <c r="HI222" s="14"/>
      <c r="HJ222" s="14"/>
      <c r="HK222" s="14"/>
      <c r="HL222" s="14"/>
      <c r="HM222" s="14"/>
      <c r="HN222" s="14"/>
      <c r="HO222" s="14"/>
      <c r="HP222" s="14"/>
      <c r="HQ222" s="14"/>
      <c r="HR222" s="14"/>
      <c r="HS222" s="14"/>
      <c r="HT222" s="14"/>
      <c r="HU222" s="14"/>
      <c r="HV222" s="14"/>
      <c r="HW222" s="14"/>
      <c r="HX222" s="14"/>
      <c r="HY222" s="14"/>
      <c r="HZ222" s="14"/>
      <c r="IA222" s="14"/>
      <c r="IB222" s="14"/>
      <c r="IC222" s="14"/>
      <c r="ID222" s="14"/>
      <c r="IE222" s="14"/>
      <c r="IF222" s="14"/>
      <c r="IG222" s="14"/>
      <c r="IH222" s="14"/>
      <c r="II222" s="14"/>
      <c r="IJ222" s="14"/>
      <c r="IK222" s="14"/>
      <c r="IL222" s="14"/>
      <c r="IM222" s="14"/>
      <c r="IN222" s="14"/>
      <c r="IO222" s="14"/>
      <c r="IP222" s="14"/>
      <c r="IQ222" s="14"/>
      <c r="IR222" s="14"/>
      <c r="IS222" s="14"/>
      <c r="IT222" s="14"/>
      <c r="IU222" s="14"/>
      <c r="IV222" s="14"/>
      <c r="IW222" s="14"/>
    </row>
    <row r="223" customFormat="false" ht="50.25" hidden="false" customHeight="true" outlineLevel="0" collapsed="false">
      <c r="A223" s="66" t="s">
        <v>393</v>
      </c>
      <c r="B223" s="60" t="s">
        <v>390</v>
      </c>
      <c r="C223" s="20" t="s">
        <v>354</v>
      </c>
      <c r="D223" s="59" t="s">
        <v>46</v>
      </c>
      <c r="E223" s="28" t="n">
        <v>16.056</v>
      </c>
      <c r="F223" s="59" t="n">
        <f aca="false">ROUND(K223/2,2)</f>
        <v>7.62</v>
      </c>
      <c r="G223" s="59" t="n">
        <f aca="false">ROUND(E223*F223,2)</f>
        <v>122.35</v>
      </c>
      <c r="H223" s="23" t="n">
        <v>44.54</v>
      </c>
      <c r="I223" s="59" t="n">
        <f aca="false">K223-F223</f>
        <v>7.62</v>
      </c>
      <c r="J223" s="59" t="n">
        <f aca="false">ROUND(H223*I223,2)</f>
        <v>339.39</v>
      </c>
      <c r="K223" s="46" t="n">
        <v>15.24</v>
      </c>
      <c r="L223" s="59" t="n">
        <f aca="false">G223+J223</f>
        <v>461.74</v>
      </c>
      <c r="M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  <c r="EC223" s="14"/>
      <c r="ED223" s="14"/>
      <c r="EE223" s="14"/>
      <c r="EF223" s="14"/>
      <c r="EG223" s="14"/>
      <c r="EH223" s="14"/>
      <c r="EI223" s="14"/>
      <c r="EJ223" s="14"/>
      <c r="EK223" s="14"/>
      <c r="EL223" s="14"/>
      <c r="EM223" s="14"/>
      <c r="EN223" s="14"/>
      <c r="EO223" s="14"/>
      <c r="EP223" s="14"/>
      <c r="EQ223" s="14"/>
      <c r="ER223" s="14"/>
      <c r="ES223" s="14"/>
      <c r="ET223" s="14"/>
      <c r="EU223" s="14"/>
      <c r="EV223" s="14"/>
      <c r="EW223" s="14"/>
      <c r="EX223" s="14"/>
      <c r="EY223" s="14"/>
      <c r="EZ223" s="14"/>
      <c r="FA223" s="14"/>
      <c r="FB223" s="14"/>
      <c r="FC223" s="14"/>
      <c r="FD223" s="14"/>
      <c r="FE223" s="14"/>
      <c r="FF223" s="14"/>
      <c r="FG223" s="14"/>
      <c r="FH223" s="14"/>
      <c r="FI223" s="14"/>
      <c r="FJ223" s="14"/>
      <c r="FK223" s="14"/>
      <c r="FL223" s="14"/>
      <c r="FM223" s="14"/>
      <c r="FN223" s="14"/>
      <c r="FO223" s="14"/>
      <c r="FP223" s="14"/>
      <c r="FQ223" s="14"/>
      <c r="FR223" s="14"/>
      <c r="FS223" s="14"/>
      <c r="FT223" s="14"/>
      <c r="FU223" s="14"/>
      <c r="FV223" s="14"/>
      <c r="FW223" s="14"/>
      <c r="FX223" s="14"/>
      <c r="FY223" s="14"/>
      <c r="FZ223" s="14"/>
      <c r="GA223" s="14"/>
      <c r="GB223" s="14"/>
      <c r="GC223" s="14"/>
      <c r="GD223" s="14"/>
      <c r="GE223" s="14"/>
      <c r="GF223" s="14"/>
      <c r="GG223" s="14"/>
      <c r="GH223" s="14"/>
      <c r="GI223" s="14"/>
      <c r="GJ223" s="14"/>
      <c r="GK223" s="14"/>
      <c r="GL223" s="14"/>
      <c r="GM223" s="14"/>
      <c r="GN223" s="14"/>
      <c r="GO223" s="14"/>
      <c r="GP223" s="14"/>
      <c r="GQ223" s="14"/>
      <c r="GR223" s="14"/>
      <c r="GS223" s="14"/>
      <c r="GT223" s="14"/>
      <c r="GU223" s="14"/>
      <c r="GV223" s="14"/>
      <c r="GW223" s="14"/>
      <c r="GX223" s="14"/>
      <c r="GY223" s="14"/>
      <c r="GZ223" s="14"/>
      <c r="HA223" s="14"/>
      <c r="HB223" s="14"/>
      <c r="HC223" s="14"/>
      <c r="HD223" s="14"/>
      <c r="HE223" s="14"/>
      <c r="HF223" s="14"/>
      <c r="HG223" s="14"/>
      <c r="HH223" s="14"/>
      <c r="HI223" s="14"/>
      <c r="HJ223" s="14"/>
      <c r="HK223" s="14"/>
      <c r="HL223" s="14"/>
      <c r="HM223" s="14"/>
      <c r="HN223" s="14"/>
      <c r="HO223" s="14"/>
      <c r="HP223" s="14"/>
      <c r="HQ223" s="14"/>
      <c r="HR223" s="14"/>
      <c r="HS223" s="14"/>
      <c r="HT223" s="14"/>
      <c r="HU223" s="14"/>
      <c r="HV223" s="14"/>
      <c r="HW223" s="14"/>
      <c r="HX223" s="14"/>
      <c r="HY223" s="14"/>
      <c r="HZ223" s="14"/>
      <c r="IA223" s="14"/>
      <c r="IB223" s="14"/>
      <c r="IC223" s="14"/>
      <c r="ID223" s="14"/>
      <c r="IE223" s="14"/>
      <c r="IF223" s="14"/>
      <c r="IG223" s="14"/>
      <c r="IH223" s="14"/>
      <c r="II223" s="14"/>
      <c r="IJ223" s="14"/>
      <c r="IK223" s="14"/>
      <c r="IL223" s="14"/>
      <c r="IM223" s="14"/>
      <c r="IN223" s="14"/>
      <c r="IO223" s="14"/>
      <c r="IP223" s="14"/>
      <c r="IQ223" s="14"/>
      <c r="IR223" s="14"/>
      <c r="IS223" s="14"/>
      <c r="IT223" s="14"/>
      <c r="IU223" s="14"/>
      <c r="IV223" s="14"/>
      <c r="IW223" s="14"/>
    </row>
    <row r="224" customFormat="false" ht="37.5" hidden="false" customHeight="true" outlineLevel="0" collapsed="false">
      <c r="A224" s="65" t="s">
        <v>394</v>
      </c>
      <c r="B224" s="19" t="s">
        <v>395</v>
      </c>
      <c r="C224" s="30"/>
      <c r="D224" s="30"/>
      <c r="E224" s="30"/>
      <c r="F224" s="31" t="n">
        <f aca="false">SUM(F225:F227)</f>
        <v>132.47</v>
      </c>
      <c r="G224" s="31" t="n">
        <f aca="false">SUM(G225:G227)</f>
        <v>1703.12</v>
      </c>
      <c r="H224" s="31"/>
      <c r="I224" s="31" t="n">
        <f aca="false">SUM(I225:I227)</f>
        <v>132.47</v>
      </c>
      <c r="J224" s="31" t="n">
        <f aca="false">SUM(J225:J227)</f>
        <v>3895.89</v>
      </c>
      <c r="K224" s="31" t="n">
        <f aca="false">SUM(K225:K227)</f>
        <v>264.94</v>
      </c>
      <c r="L224" s="31" t="n">
        <f aca="false">SUM(L225:L227)</f>
        <v>5599.01</v>
      </c>
      <c r="N224" s="1" t="n">
        <f aca="false">L224+тепло!L201+ЦГВС!S79+водоразбор!U73+ХВС_!L212+Водоотведение_!L166+ТКО!L116</f>
        <v>36180.7</v>
      </c>
    </row>
    <row r="225" customFormat="false" ht="42" hidden="false" customHeight="true" outlineLevel="0" collapsed="false">
      <c r="A225" s="68" t="s">
        <v>396</v>
      </c>
      <c r="B225" s="33" t="s">
        <v>397</v>
      </c>
      <c r="C225" s="34" t="s">
        <v>39</v>
      </c>
      <c r="D225" s="20" t="s">
        <v>36</v>
      </c>
      <c r="E225" s="22" t="n">
        <v>10.296</v>
      </c>
      <c r="F225" s="22" t="n">
        <f aca="false">ROUND(K225/2,2)</f>
        <v>33.47</v>
      </c>
      <c r="G225" s="22" t="n">
        <f aca="false">ROUND(E225*F225,2)</f>
        <v>344.61</v>
      </c>
      <c r="H225" s="23" t="n">
        <v>17.3</v>
      </c>
      <c r="I225" s="22" t="n">
        <f aca="false">K225-F225</f>
        <v>33.47</v>
      </c>
      <c r="J225" s="22" t="n">
        <f aca="false">ROUND(H225*I225,2)</f>
        <v>579.03</v>
      </c>
      <c r="K225" s="46" t="n">
        <v>66.94</v>
      </c>
      <c r="L225" s="22" t="n">
        <f aca="false">G225+J225</f>
        <v>923.64</v>
      </c>
    </row>
    <row r="226" customFormat="false" ht="40.05" hidden="false" customHeight="true" outlineLevel="0" collapsed="false">
      <c r="A226" s="55" t="s">
        <v>398</v>
      </c>
      <c r="B226" s="33" t="s">
        <v>399</v>
      </c>
      <c r="C226" s="34" t="s">
        <v>400</v>
      </c>
      <c r="D226" s="34" t="s">
        <v>46</v>
      </c>
      <c r="E226" s="23" t="n">
        <v>16.056</v>
      </c>
      <c r="F226" s="23" t="n">
        <f aca="false">ROUND(K226/2,2)</f>
        <v>58.89</v>
      </c>
      <c r="G226" s="23" t="n">
        <f aca="false">ROUND(E226*F226,2)</f>
        <v>945.54</v>
      </c>
      <c r="H226" s="23" t="n">
        <v>44.54</v>
      </c>
      <c r="I226" s="23" t="n">
        <f aca="false">K226-F226</f>
        <v>58.89</v>
      </c>
      <c r="J226" s="23" t="n">
        <f aca="false">ROUND(H226*I226,2)</f>
        <v>2622.96</v>
      </c>
      <c r="K226" s="46" t="n">
        <v>117.78</v>
      </c>
      <c r="L226" s="23" t="n">
        <f aca="false">G226+J226</f>
        <v>3568.5</v>
      </c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  <c r="CF226" s="36"/>
      <c r="CG226" s="36"/>
      <c r="CH226" s="36"/>
      <c r="CI226" s="36"/>
      <c r="CJ226" s="36"/>
      <c r="CK226" s="36"/>
      <c r="CL226" s="36"/>
      <c r="CM226" s="36"/>
      <c r="CN226" s="36"/>
      <c r="CO226" s="36"/>
      <c r="CP226" s="36"/>
      <c r="CQ226" s="36"/>
      <c r="CR226" s="36"/>
      <c r="CS226" s="36"/>
      <c r="CT226" s="36"/>
      <c r="CU226" s="36"/>
      <c r="CV226" s="36"/>
      <c r="CW226" s="36"/>
      <c r="CX226" s="36"/>
      <c r="CY226" s="36"/>
      <c r="CZ226" s="36"/>
      <c r="DA226" s="36"/>
      <c r="DB226" s="36"/>
      <c r="DC226" s="36"/>
      <c r="DD226" s="36"/>
      <c r="DE226" s="36"/>
      <c r="DF226" s="36"/>
      <c r="DG226" s="36"/>
      <c r="DH226" s="36"/>
      <c r="DI226" s="36"/>
      <c r="DJ226" s="36"/>
      <c r="DK226" s="36"/>
      <c r="DL226" s="36"/>
      <c r="DM226" s="36"/>
      <c r="DN226" s="36"/>
      <c r="DO226" s="36"/>
      <c r="DP226" s="36"/>
      <c r="DQ226" s="36"/>
      <c r="DR226" s="36"/>
      <c r="DS226" s="36"/>
      <c r="DT226" s="36"/>
      <c r="DU226" s="36"/>
      <c r="DV226" s="36"/>
      <c r="DW226" s="36"/>
      <c r="DX226" s="36"/>
      <c r="DY226" s="36"/>
      <c r="DZ226" s="36"/>
      <c r="EA226" s="36"/>
      <c r="EB226" s="36"/>
      <c r="EC226" s="36"/>
      <c r="ED226" s="36"/>
      <c r="EE226" s="36"/>
      <c r="EF226" s="36"/>
      <c r="EG226" s="36"/>
      <c r="EH226" s="36"/>
      <c r="EI226" s="36"/>
      <c r="EJ226" s="36"/>
      <c r="EK226" s="36"/>
      <c r="EL226" s="36"/>
      <c r="EM226" s="36"/>
      <c r="EN226" s="36"/>
      <c r="EO226" s="36"/>
      <c r="EP226" s="36"/>
      <c r="EQ226" s="36"/>
      <c r="ER226" s="36"/>
      <c r="ES226" s="36"/>
      <c r="ET226" s="36"/>
      <c r="EU226" s="36"/>
      <c r="EV226" s="36"/>
      <c r="EW226" s="36"/>
      <c r="EX226" s="36"/>
      <c r="EY226" s="36"/>
      <c r="EZ226" s="36"/>
      <c r="FA226" s="36"/>
      <c r="FB226" s="36"/>
      <c r="FC226" s="36"/>
      <c r="FD226" s="36"/>
      <c r="FE226" s="36"/>
      <c r="FF226" s="36"/>
      <c r="FG226" s="36"/>
      <c r="FH226" s="36"/>
      <c r="FI226" s="36"/>
      <c r="FJ226" s="36"/>
      <c r="FK226" s="36"/>
      <c r="FL226" s="36"/>
      <c r="FM226" s="36"/>
      <c r="FN226" s="36"/>
      <c r="FO226" s="36"/>
      <c r="FP226" s="36"/>
      <c r="FQ226" s="36"/>
      <c r="FR226" s="36"/>
      <c r="FS226" s="36"/>
      <c r="FT226" s="36"/>
      <c r="FU226" s="36"/>
      <c r="FV226" s="36"/>
      <c r="FW226" s="36"/>
      <c r="FX226" s="36"/>
      <c r="FY226" s="36"/>
      <c r="FZ226" s="36"/>
      <c r="GA226" s="36"/>
      <c r="GB226" s="36"/>
      <c r="GC226" s="36"/>
      <c r="GD226" s="36"/>
      <c r="GE226" s="36"/>
      <c r="GF226" s="36"/>
      <c r="GG226" s="36"/>
      <c r="GH226" s="36"/>
      <c r="GI226" s="36"/>
      <c r="GJ226" s="36"/>
      <c r="GK226" s="36"/>
      <c r="GL226" s="36"/>
      <c r="GM226" s="36"/>
      <c r="GN226" s="36"/>
      <c r="GO226" s="36"/>
      <c r="GP226" s="36"/>
      <c r="GQ226" s="36"/>
      <c r="GR226" s="36"/>
      <c r="GS226" s="36"/>
      <c r="GT226" s="36"/>
      <c r="GU226" s="36"/>
      <c r="GV226" s="36"/>
      <c r="GW226" s="36"/>
      <c r="GX226" s="36"/>
      <c r="GY226" s="36"/>
      <c r="GZ226" s="36"/>
      <c r="HA226" s="36"/>
      <c r="HB226" s="36"/>
      <c r="HC226" s="36"/>
      <c r="HD226" s="36"/>
      <c r="HE226" s="36"/>
      <c r="HF226" s="36"/>
      <c r="HG226" s="36"/>
      <c r="HH226" s="36"/>
      <c r="HI226" s="36"/>
      <c r="HJ226" s="36"/>
      <c r="HK226" s="36"/>
      <c r="HL226" s="36"/>
      <c r="HM226" s="36"/>
      <c r="HN226" s="36"/>
      <c r="HO226" s="36"/>
      <c r="HP226" s="36"/>
      <c r="HQ226" s="36"/>
      <c r="HR226" s="36"/>
      <c r="HS226" s="36"/>
      <c r="HT226" s="36"/>
      <c r="HU226" s="36"/>
      <c r="HV226" s="36"/>
      <c r="HW226" s="36"/>
      <c r="HX226" s="36"/>
      <c r="HY226" s="36"/>
      <c r="HZ226" s="36"/>
      <c r="IA226" s="36"/>
      <c r="IB226" s="36"/>
      <c r="IC226" s="36"/>
      <c r="ID226" s="36"/>
      <c r="IE226" s="36"/>
      <c r="IF226" s="36"/>
      <c r="IG226" s="36"/>
      <c r="IH226" s="36"/>
      <c r="II226" s="36"/>
      <c r="IJ226" s="36"/>
      <c r="IK226" s="36"/>
      <c r="IL226" s="36"/>
      <c r="IM226" s="36"/>
      <c r="IN226" s="36"/>
      <c r="IO226" s="36"/>
      <c r="IP226" s="36"/>
      <c r="IQ226" s="36"/>
      <c r="IR226" s="36"/>
      <c r="IS226" s="36"/>
      <c r="IT226" s="36"/>
      <c r="IU226" s="36"/>
      <c r="IV226" s="36"/>
      <c r="IW226" s="36"/>
    </row>
    <row r="227" customFormat="false" ht="38.45" hidden="false" customHeight="true" outlineLevel="0" collapsed="false">
      <c r="A227" s="55" t="s">
        <v>401</v>
      </c>
      <c r="B227" s="33" t="s">
        <v>402</v>
      </c>
      <c r="C227" s="34" t="s">
        <v>39</v>
      </c>
      <c r="D227" s="20" t="s">
        <v>36</v>
      </c>
      <c r="E227" s="23" t="n">
        <v>10.296</v>
      </c>
      <c r="F227" s="23" t="n">
        <f aca="false">ROUND(K227/2,2)</f>
        <v>40.11</v>
      </c>
      <c r="G227" s="23" t="n">
        <f aca="false">ROUND(E227*F227,2)</f>
        <v>412.97</v>
      </c>
      <c r="H227" s="23" t="n">
        <v>17.3</v>
      </c>
      <c r="I227" s="23" t="n">
        <f aca="false">K227-F227</f>
        <v>40.11</v>
      </c>
      <c r="J227" s="23" t="n">
        <f aca="false">ROUND(H227*I227,2)</f>
        <v>693.9</v>
      </c>
      <c r="K227" s="46" t="n">
        <v>80.22</v>
      </c>
      <c r="L227" s="23" t="n">
        <f aca="false">G227+J227</f>
        <v>1106.87</v>
      </c>
      <c r="M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  <c r="CF227" s="36"/>
      <c r="CG227" s="36"/>
      <c r="CH227" s="36"/>
      <c r="CI227" s="36"/>
      <c r="CJ227" s="36"/>
      <c r="CK227" s="36"/>
      <c r="CL227" s="36"/>
      <c r="CM227" s="36"/>
      <c r="CN227" s="36"/>
      <c r="CO227" s="36"/>
      <c r="CP227" s="36"/>
      <c r="CQ227" s="36"/>
      <c r="CR227" s="36"/>
      <c r="CS227" s="36"/>
      <c r="CT227" s="36"/>
      <c r="CU227" s="36"/>
      <c r="CV227" s="36"/>
      <c r="CW227" s="36"/>
      <c r="CX227" s="36"/>
      <c r="CY227" s="36"/>
      <c r="CZ227" s="36"/>
      <c r="DA227" s="36"/>
      <c r="DB227" s="36"/>
      <c r="DC227" s="36"/>
      <c r="DD227" s="36"/>
      <c r="DE227" s="36"/>
      <c r="DF227" s="36"/>
      <c r="DG227" s="36"/>
      <c r="DH227" s="36"/>
      <c r="DI227" s="36"/>
      <c r="DJ227" s="36"/>
      <c r="DK227" s="36"/>
      <c r="DL227" s="36"/>
      <c r="DM227" s="36"/>
      <c r="DN227" s="36"/>
      <c r="DO227" s="36"/>
      <c r="DP227" s="36"/>
      <c r="DQ227" s="36"/>
      <c r="DR227" s="36"/>
      <c r="DS227" s="36"/>
      <c r="DT227" s="36"/>
      <c r="DU227" s="36"/>
      <c r="DV227" s="36"/>
      <c r="DW227" s="36"/>
      <c r="DX227" s="36"/>
      <c r="DY227" s="36"/>
      <c r="DZ227" s="36"/>
      <c r="EA227" s="36"/>
      <c r="EB227" s="36"/>
      <c r="EC227" s="36"/>
      <c r="ED227" s="36"/>
      <c r="EE227" s="36"/>
      <c r="EF227" s="36"/>
      <c r="EG227" s="36"/>
      <c r="EH227" s="36"/>
      <c r="EI227" s="36"/>
      <c r="EJ227" s="36"/>
      <c r="EK227" s="36"/>
      <c r="EL227" s="36"/>
      <c r="EM227" s="36"/>
      <c r="EN227" s="36"/>
      <c r="EO227" s="36"/>
      <c r="EP227" s="36"/>
      <c r="EQ227" s="36"/>
      <c r="ER227" s="36"/>
      <c r="ES227" s="36"/>
      <c r="ET227" s="36"/>
      <c r="EU227" s="36"/>
      <c r="EV227" s="36"/>
      <c r="EW227" s="36"/>
      <c r="EX227" s="36"/>
      <c r="EY227" s="36"/>
      <c r="EZ227" s="36"/>
      <c r="FA227" s="36"/>
      <c r="FB227" s="36"/>
      <c r="FC227" s="36"/>
      <c r="FD227" s="36"/>
      <c r="FE227" s="36"/>
      <c r="FF227" s="36"/>
      <c r="FG227" s="36"/>
      <c r="FH227" s="36"/>
      <c r="FI227" s="36"/>
      <c r="FJ227" s="36"/>
      <c r="FK227" s="36"/>
      <c r="FL227" s="36"/>
      <c r="FM227" s="36"/>
      <c r="FN227" s="36"/>
      <c r="FO227" s="36"/>
      <c r="FP227" s="36"/>
      <c r="FQ227" s="36"/>
      <c r="FR227" s="36"/>
      <c r="FS227" s="36"/>
      <c r="FT227" s="36"/>
      <c r="FU227" s="36"/>
      <c r="FV227" s="36"/>
      <c r="FW227" s="36"/>
      <c r="FX227" s="36"/>
      <c r="FY227" s="36"/>
      <c r="FZ227" s="36"/>
      <c r="GA227" s="36"/>
      <c r="GB227" s="36"/>
      <c r="GC227" s="36"/>
      <c r="GD227" s="36"/>
      <c r="GE227" s="36"/>
      <c r="GF227" s="36"/>
      <c r="GG227" s="36"/>
      <c r="GH227" s="36"/>
      <c r="GI227" s="36"/>
      <c r="GJ227" s="36"/>
      <c r="GK227" s="36"/>
      <c r="GL227" s="36"/>
      <c r="GM227" s="36"/>
      <c r="GN227" s="36"/>
      <c r="GO227" s="36"/>
      <c r="GP227" s="36"/>
      <c r="GQ227" s="36"/>
      <c r="GR227" s="36"/>
      <c r="GS227" s="36"/>
      <c r="GT227" s="36"/>
      <c r="GU227" s="36"/>
      <c r="GV227" s="36"/>
      <c r="GW227" s="36"/>
      <c r="GX227" s="36"/>
      <c r="GY227" s="36"/>
      <c r="GZ227" s="36"/>
      <c r="HA227" s="36"/>
      <c r="HB227" s="36"/>
      <c r="HC227" s="36"/>
      <c r="HD227" s="36"/>
      <c r="HE227" s="36"/>
      <c r="HF227" s="36"/>
      <c r="HG227" s="36"/>
      <c r="HH227" s="36"/>
      <c r="HI227" s="36"/>
      <c r="HJ227" s="36"/>
      <c r="HK227" s="36"/>
      <c r="HL227" s="36"/>
      <c r="HM227" s="36"/>
      <c r="HN227" s="36"/>
      <c r="HO227" s="36"/>
      <c r="HP227" s="36"/>
      <c r="HQ227" s="36"/>
      <c r="HR227" s="36"/>
      <c r="HS227" s="36"/>
      <c r="HT227" s="36"/>
      <c r="HU227" s="36"/>
      <c r="HV227" s="36"/>
      <c r="HW227" s="36"/>
      <c r="HX227" s="36"/>
      <c r="HY227" s="36"/>
      <c r="HZ227" s="36"/>
      <c r="IA227" s="36"/>
      <c r="IB227" s="36"/>
      <c r="IC227" s="36"/>
      <c r="ID227" s="36"/>
      <c r="IE227" s="36"/>
      <c r="IF227" s="36"/>
      <c r="IG227" s="36"/>
      <c r="IH227" s="36"/>
      <c r="II227" s="36"/>
      <c r="IJ227" s="36"/>
      <c r="IK227" s="36"/>
      <c r="IL227" s="36"/>
      <c r="IM227" s="36"/>
      <c r="IN227" s="36"/>
      <c r="IO227" s="36"/>
      <c r="IP227" s="36"/>
      <c r="IQ227" s="36"/>
      <c r="IR227" s="36"/>
      <c r="IS227" s="36"/>
      <c r="IT227" s="36"/>
      <c r="IU227" s="36"/>
      <c r="IV227" s="36"/>
      <c r="IW227" s="36"/>
    </row>
    <row r="228" customFormat="false" ht="45.75" hidden="false" customHeight="true" outlineLevel="0" collapsed="false">
      <c r="A228" s="65" t="s">
        <v>403</v>
      </c>
      <c r="B228" s="19" t="s">
        <v>404</v>
      </c>
      <c r="C228" s="30"/>
      <c r="D228" s="30"/>
      <c r="E228" s="30"/>
      <c r="F228" s="31" t="n">
        <f aca="false">F229</f>
        <v>15.19</v>
      </c>
      <c r="G228" s="31" t="n">
        <f aca="false">G229</f>
        <v>156.4</v>
      </c>
      <c r="H228" s="31"/>
      <c r="I228" s="31" t="n">
        <f aca="false">I229</f>
        <v>15.18</v>
      </c>
      <c r="J228" s="31" t="n">
        <f aca="false">J229</f>
        <v>262.61</v>
      </c>
      <c r="K228" s="31" t="n">
        <f aca="false">K229</f>
        <v>30.37</v>
      </c>
      <c r="L228" s="31" t="n">
        <f aca="false">L229</f>
        <v>419.01</v>
      </c>
      <c r="M228" s="36"/>
      <c r="N228" s="1" t="n">
        <f aca="false">L228+тепло!L205+ЦГВС!S82+ХВС_!L216+Водоотведение_!L170</f>
        <v>1989.31</v>
      </c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  <c r="BR228" s="36"/>
      <c r="BS228" s="36"/>
      <c r="BT228" s="36"/>
      <c r="BU228" s="36"/>
      <c r="BV228" s="36"/>
      <c r="BW228" s="36"/>
      <c r="BX228" s="36"/>
      <c r="BY228" s="36"/>
      <c r="BZ228" s="36"/>
      <c r="CA228" s="36"/>
      <c r="CB228" s="36"/>
      <c r="CC228" s="36"/>
      <c r="CD228" s="36"/>
      <c r="CE228" s="36"/>
      <c r="CF228" s="36"/>
      <c r="CG228" s="36"/>
      <c r="CH228" s="36"/>
      <c r="CI228" s="36"/>
      <c r="CJ228" s="36"/>
      <c r="CK228" s="36"/>
      <c r="CL228" s="36"/>
      <c r="CM228" s="36"/>
      <c r="CN228" s="36"/>
      <c r="CO228" s="36"/>
      <c r="CP228" s="36"/>
      <c r="CQ228" s="36"/>
      <c r="CR228" s="36"/>
      <c r="CS228" s="36"/>
      <c r="CT228" s="36"/>
      <c r="CU228" s="36"/>
      <c r="CV228" s="36"/>
      <c r="CW228" s="36"/>
      <c r="CX228" s="36"/>
      <c r="CY228" s="36"/>
      <c r="CZ228" s="36"/>
      <c r="DA228" s="36"/>
      <c r="DB228" s="36"/>
      <c r="DC228" s="36"/>
      <c r="DD228" s="36"/>
      <c r="DE228" s="36"/>
      <c r="DF228" s="36"/>
      <c r="DG228" s="36"/>
      <c r="DH228" s="36"/>
      <c r="DI228" s="36"/>
      <c r="DJ228" s="36"/>
      <c r="DK228" s="36"/>
      <c r="DL228" s="36"/>
      <c r="DM228" s="36"/>
      <c r="DN228" s="36"/>
      <c r="DO228" s="36"/>
      <c r="DP228" s="36"/>
      <c r="DQ228" s="36"/>
      <c r="DR228" s="36"/>
      <c r="DS228" s="36"/>
      <c r="DT228" s="36"/>
      <c r="DU228" s="36"/>
      <c r="DV228" s="36"/>
      <c r="DW228" s="36"/>
      <c r="DX228" s="36"/>
      <c r="DY228" s="36"/>
      <c r="DZ228" s="36"/>
      <c r="EA228" s="36"/>
      <c r="EB228" s="36"/>
      <c r="EC228" s="36"/>
      <c r="ED228" s="36"/>
      <c r="EE228" s="36"/>
      <c r="EF228" s="36"/>
      <c r="EG228" s="36"/>
      <c r="EH228" s="36"/>
      <c r="EI228" s="36"/>
      <c r="EJ228" s="36"/>
      <c r="EK228" s="36"/>
      <c r="EL228" s="36"/>
      <c r="EM228" s="36"/>
      <c r="EN228" s="36"/>
      <c r="EO228" s="36"/>
      <c r="EP228" s="36"/>
      <c r="EQ228" s="36"/>
      <c r="ER228" s="36"/>
      <c r="ES228" s="36"/>
      <c r="ET228" s="36"/>
      <c r="EU228" s="36"/>
      <c r="EV228" s="36"/>
      <c r="EW228" s="36"/>
      <c r="EX228" s="36"/>
      <c r="EY228" s="36"/>
      <c r="EZ228" s="36"/>
      <c r="FA228" s="36"/>
      <c r="FB228" s="36"/>
      <c r="FC228" s="36"/>
      <c r="FD228" s="36"/>
      <c r="FE228" s="36"/>
      <c r="FF228" s="36"/>
      <c r="FG228" s="36"/>
      <c r="FH228" s="36"/>
      <c r="FI228" s="36"/>
      <c r="FJ228" s="36"/>
      <c r="FK228" s="36"/>
      <c r="FL228" s="36"/>
      <c r="FM228" s="36"/>
      <c r="FN228" s="36"/>
      <c r="FO228" s="36"/>
      <c r="FP228" s="36"/>
      <c r="FQ228" s="36"/>
      <c r="FR228" s="36"/>
      <c r="FS228" s="36"/>
      <c r="FT228" s="36"/>
      <c r="FU228" s="36"/>
      <c r="FV228" s="36"/>
      <c r="FW228" s="36"/>
      <c r="FX228" s="36"/>
      <c r="FY228" s="36"/>
      <c r="FZ228" s="36"/>
      <c r="GA228" s="36"/>
      <c r="GB228" s="36"/>
      <c r="GC228" s="36"/>
      <c r="GD228" s="36"/>
      <c r="GE228" s="36"/>
      <c r="GF228" s="36"/>
      <c r="GG228" s="36"/>
      <c r="GH228" s="36"/>
      <c r="GI228" s="36"/>
      <c r="GJ228" s="36"/>
      <c r="GK228" s="36"/>
      <c r="GL228" s="36"/>
      <c r="GM228" s="36"/>
      <c r="GN228" s="36"/>
      <c r="GO228" s="36"/>
      <c r="GP228" s="36"/>
      <c r="GQ228" s="36"/>
      <c r="GR228" s="36"/>
      <c r="GS228" s="36"/>
      <c r="GT228" s="36"/>
      <c r="GU228" s="36"/>
      <c r="GV228" s="36"/>
      <c r="GW228" s="36"/>
      <c r="GX228" s="36"/>
      <c r="GY228" s="36"/>
      <c r="GZ228" s="36"/>
      <c r="HA228" s="36"/>
      <c r="HB228" s="36"/>
      <c r="HC228" s="36"/>
      <c r="HD228" s="36"/>
      <c r="HE228" s="36"/>
      <c r="HF228" s="36"/>
      <c r="HG228" s="36"/>
      <c r="HH228" s="36"/>
      <c r="HI228" s="36"/>
      <c r="HJ228" s="36"/>
      <c r="HK228" s="36"/>
      <c r="HL228" s="36"/>
      <c r="HM228" s="36"/>
      <c r="HN228" s="36"/>
      <c r="HO228" s="36"/>
      <c r="HP228" s="36"/>
      <c r="HQ228" s="36"/>
      <c r="HR228" s="36"/>
      <c r="HS228" s="36"/>
      <c r="HT228" s="36"/>
      <c r="HU228" s="36"/>
      <c r="HV228" s="36"/>
      <c r="HW228" s="36"/>
      <c r="HX228" s="36"/>
      <c r="HY228" s="36"/>
      <c r="HZ228" s="36"/>
      <c r="IA228" s="36"/>
      <c r="IB228" s="36"/>
      <c r="IC228" s="36"/>
      <c r="ID228" s="36"/>
      <c r="IE228" s="36"/>
      <c r="IF228" s="36"/>
      <c r="IG228" s="36"/>
      <c r="IH228" s="36"/>
      <c r="II228" s="36"/>
      <c r="IJ228" s="36"/>
      <c r="IK228" s="36"/>
      <c r="IL228" s="36"/>
      <c r="IM228" s="36"/>
      <c r="IN228" s="36"/>
      <c r="IO228" s="36"/>
      <c r="IP228" s="36"/>
      <c r="IQ228" s="36"/>
      <c r="IR228" s="36"/>
      <c r="IS228" s="36"/>
      <c r="IT228" s="36"/>
      <c r="IU228" s="36"/>
      <c r="IV228" s="36"/>
      <c r="IW228" s="36"/>
    </row>
    <row r="229" customFormat="false" ht="45.75" hidden="false" customHeight="true" outlineLevel="0" collapsed="false">
      <c r="A229" s="55" t="s">
        <v>405</v>
      </c>
      <c r="B229" s="21" t="s">
        <v>406</v>
      </c>
      <c r="C229" s="20" t="s">
        <v>39</v>
      </c>
      <c r="D229" s="20" t="s">
        <v>36</v>
      </c>
      <c r="E229" s="23" t="n">
        <v>10.296</v>
      </c>
      <c r="F229" s="23" t="n">
        <f aca="false">ROUND(K229/2,2)</f>
        <v>15.19</v>
      </c>
      <c r="G229" s="23" t="n">
        <f aca="false">ROUND(E229*F229,2)</f>
        <v>156.4</v>
      </c>
      <c r="H229" s="23" t="n">
        <v>17.3</v>
      </c>
      <c r="I229" s="23" t="n">
        <f aca="false">K229-F229</f>
        <v>15.18</v>
      </c>
      <c r="J229" s="23" t="n">
        <f aca="false">ROUND(H229*I229,2)</f>
        <v>262.61</v>
      </c>
      <c r="K229" s="46" t="n">
        <v>30.37</v>
      </c>
      <c r="L229" s="23" t="n">
        <f aca="false">G229+J229</f>
        <v>419.01</v>
      </c>
      <c r="M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  <c r="CF229" s="36"/>
      <c r="CG229" s="36"/>
      <c r="CH229" s="36"/>
      <c r="CI229" s="36"/>
      <c r="CJ229" s="36"/>
      <c r="CK229" s="36"/>
      <c r="CL229" s="36"/>
      <c r="CM229" s="36"/>
      <c r="CN229" s="36"/>
      <c r="CO229" s="36"/>
      <c r="CP229" s="36"/>
      <c r="CQ229" s="36"/>
      <c r="CR229" s="36"/>
      <c r="CS229" s="36"/>
      <c r="CT229" s="36"/>
      <c r="CU229" s="36"/>
      <c r="CV229" s="36"/>
      <c r="CW229" s="36"/>
      <c r="CX229" s="36"/>
      <c r="CY229" s="36"/>
      <c r="CZ229" s="36"/>
      <c r="DA229" s="36"/>
      <c r="DB229" s="36"/>
      <c r="DC229" s="36"/>
      <c r="DD229" s="36"/>
      <c r="DE229" s="36"/>
      <c r="DF229" s="36"/>
      <c r="DG229" s="36"/>
      <c r="DH229" s="36"/>
      <c r="DI229" s="36"/>
      <c r="DJ229" s="36"/>
      <c r="DK229" s="36"/>
      <c r="DL229" s="36"/>
      <c r="DM229" s="36"/>
      <c r="DN229" s="36"/>
      <c r="DO229" s="36"/>
      <c r="DP229" s="36"/>
      <c r="DQ229" s="36"/>
      <c r="DR229" s="36"/>
      <c r="DS229" s="36"/>
      <c r="DT229" s="36"/>
      <c r="DU229" s="36"/>
      <c r="DV229" s="36"/>
      <c r="DW229" s="36"/>
      <c r="DX229" s="36"/>
      <c r="DY229" s="36"/>
      <c r="DZ229" s="36"/>
      <c r="EA229" s="36"/>
      <c r="EB229" s="36"/>
      <c r="EC229" s="36"/>
      <c r="ED229" s="36"/>
      <c r="EE229" s="36"/>
      <c r="EF229" s="36"/>
      <c r="EG229" s="36"/>
      <c r="EH229" s="36"/>
      <c r="EI229" s="36"/>
      <c r="EJ229" s="36"/>
      <c r="EK229" s="36"/>
      <c r="EL229" s="36"/>
      <c r="EM229" s="36"/>
      <c r="EN229" s="36"/>
      <c r="EO229" s="36"/>
      <c r="EP229" s="36"/>
      <c r="EQ229" s="36"/>
      <c r="ER229" s="36"/>
      <c r="ES229" s="36"/>
      <c r="ET229" s="36"/>
      <c r="EU229" s="36"/>
      <c r="EV229" s="36"/>
      <c r="EW229" s="36"/>
      <c r="EX229" s="36"/>
      <c r="EY229" s="36"/>
      <c r="EZ229" s="36"/>
      <c r="FA229" s="36"/>
      <c r="FB229" s="36"/>
      <c r="FC229" s="36"/>
      <c r="FD229" s="36"/>
      <c r="FE229" s="36"/>
      <c r="FF229" s="36"/>
      <c r="FG229" s="36"/>
      <c r="FH229" s="36"/>
      <c r="FI229" s="36"/>
      <c r="FJ229" s="36"/>
      <c r="FK229" s="36"/>
      <c r="FL229" s="36"/>
      <c r="FM229" s="36"/>
      <c r="FN229" s="36"/>
      <c r="FO229" s="36"/>
      <c r="FP229" s="36"/>
      <c r="FQ229" s="36"/>
      <c r="FR229" s="36"/>
      <c r="FS229" s="36"/>
      <c r="FT229" s="36"/>
      <c r="FU229" s="36"/>
      <c r="FV229" s="36"/>
      <c r="FW229" s="36"/>
      <c r="FX229" s="36"/>
      <c r="FY229" s="36"/>
      <c r="FZ229" s="36"/>
      <c r="GA229" s="36"/>
      <c r="GB229" s="36"/>
      <c r="GC229" s="36"/>
      <c r="GD229" s="36"/>
      <c r="GE229" s="36"/>
      <c r="GF229" s="36"/>
      <c r="GG229" s="36"/>
      <c r="GH229" s="36"/>
      <c r="GI229" s="36"/>
      <c r="GJ229" s="36"/>
      <c r="GK229" s="36"/>
      <c r="GL229" s="36"/>
      <c r="GM229" s="36"/>
      <c r="GN229" s="36"/>
      <c r="GO229" s="36"/>
      <c r="GP229" s="36"/>
      <c r="GQ229" s="36"/>
      <c r="GR229" s="36"/>
      <c r="GS229" s="36"/>
      <c r="GT229" s="36"/>
      <c r="GU229" s="36"/>
      <c r="GV229" s="36"/>
      <c r="GW229" s="36"/>
      <c r="GX229" s="36"/>
      <c r="GY229" s="36"/>
      <c r="GZ229" s="36"/>
      <c r="HA229" s="36"/>
      <c r="HB229" s="36"/>
      <c r="HC229" s="36"/>
      <c r="HD229" s="36"/>
      <c r="HE229" s="36"/>
      <c r="HF229" s="36"/>
      <c r="HG229" s="36"/>
      <c r="HH229" s="36"/>
      <c r="HI229" s="36"/>
      <c r="HJ229" s="36"/>
      <c r="HK229" s="36"/>
      <c r="HL229" s="36"/>
      <c r="HM229" s="36"/>
      <c r="HN229" s="36"/>
      <c r="HO229" s="36"/>
      <c r="HP229" s="36"/>
      <c r="HQ229" s="36"/>
      <c r="HR229" s="36"/>
      <c r="HS229" s="36"/>
      <c r="HT229" s="36"/>
      <c r="HU229" s="36"/>
      <c r="HV229" s="36"/>
      <c r="HW229" s="36"/>
      <c r="HX229" s="36"/>
      <c r="HY229" s="36"/>
      <c r="HZ229" s="36"/>
      <c r="IA229" s="36"/>
      <c r="IB229" s="36"/>
      <c r="IC229" s="36"/>
      <c r="ID229" s="36"/>
      <c r="IE229" s="36"/>
      <c r="IF229" s="36"/>
      <c r="IG229" s="36"/>
      <c r="IH229" s="36"/>
      <c r="II229" s="36"/>
      <c r="IJ229" s="36"/>
      <c r="IK229" s="36"/>
      <c r="IL229" s="36"/>
      <c r="IM229" s="36"/>
      <c r="IN229" s="36"/>
      <c r="IO229" s="36"/>
      <c r="IP229" s="36"/>
      <c r="IQ229" s="36"/>
      <c r="IR229" s="36"/>
      <c r="IS229" s="36"/>
      <c r="IT229" s="36"/>
      <c r="IU229" s="36"/>
      <c r="IV229" s="36"/>
      <c r="IW229" s="36"/>
    </row>
    <row r="230" customFormat="false" ht="14.25" hidden="false" customHeight="true" outlineLevel="0" collapsed="false">
      <c r="A230" s="30"/>
      <c r="B230" s="19" t="s">
        <v>407</v>
      </c>
      <c r="C230" s="31"/>
      <c r="D230" s="31"/>
      <c r="E230" s="31"/>
      <c r="F230" s="31" t="n">
        <f aca="false">F231+F232</f>
        <v>10491.22</v>
      </c>
      <c r="G230" s="31" t="n">
        <f aca="false">G231+G232</f>
        <v>118839.58</v>
      </c>
      <c r="H230" s="31"/>
      <c r="I230" s="31" t="n">
        <f aca="false">I231+I232</f>
        <v>10490.7156666667</v>
      </c>
      <c r="J230" s="31" t="n">
        <f aca="false">J231+J232</f>
        <v>235600.6346</v>
      </c>
      <c r="K230" s="31" t="n">
        <f aca="false">K231+K232</f>
        <v>20981.9356666667</v>
      </c>
      <c r="L230" s="31" t="n">
        <f aca="false">L231+L232</f>
        <v>354589.1246</v>
      </c>
    </row>
    <row r="231" customFormat="false" ht="14.25" hidden="false" customHeight="true" outlineLevel="0" collapsed="false">
      <c r="A231" s="30"/>
      <c r="B231" s="19" t="s">
        <v>108</v>
      </c>
      <c r="C231" s="31"/>
      <c r="D231" s="31"/>
      <c r="E231" s="31"/>
      <c r="F231" s="31" t="n">
        <f aca="false">F228+F224+F220+F222+F200+F195+F193+F178+F52+F23+F20+F17</f>
        <v>4404.18</v>
      </c>
      <c r="G231" s="31" t="n">
        <f aca="false">G228+G224+G220+G222+G200+G195+G193+G178+G52+G23+G20+G17</f>
        <v>49795.73</v>
      </c>
      <c r="H231" s="31"/>
      <c r="I231" s="31" t="n">
        <f aca="false">I228+I224+I220+I222+I200+I195+I193+I178+I52+I23+I20+I17</f>
        <v>4403.87566666667</v>
      </c>
      <c r="J231" s="31" t="n">
        <f aca="false">J228+J224+J220+J222+J200+J195+J193+J178+J52+J23+J20+J17</f>
        <v>98922.33</v>
      </c>
      <c r="K231" s="31" t="n">
        <f aca="false">K228+K224+K220+K222+K200+K195+K193+K178+K52+K23+K20+K17</f>
        <v>8808.05566666667</v>
      </c>
      <c r="L231" s="31" t="n">
        <f aca="false">L228+L224+L220+L222+L200+L195+L193+L178+L52+L23+L20+L17</f>
        <v>148866.97</v>
      </c>
      <c r="N231" s="31" t="n">
        <f aca="false">N228+N224+N220+N222+N200+N195+N193+N178+N52+N23+N20+N17</f>
        <v>748013.43</v>
      </c>
    </row>
    <row r="232" customFormat="false" ht="15" hidden="false" customHeight="true" outlineLevel="0" collapsed="false">
      <c r="A232" s="30"/>
      <c r="B232" s="19" t="s">
        <v>408</v>
      </c>
      <c r="C232" s="31"/>
      <c r="D232" s="31"/>
      <c r="E232" s="31"/>
      <c r="F232" s="31" t="n">
        <f aca="false">F53</f>
        <v>6087.04</v>
      </c>
      <c r="G232" s="31" t="n">
        <f aca="false">G53</f>
        <v>69043.85</v>
      </c>
      <c r="H232" s="31"/>
      <c r="I232" s="31" t="n">
        <f aca="false">I53</f>
        <v>6086.84</v>
      </c>
      <c r="J232" s="31" t="n">
        <f aca="false">J53</f>
        <v>136678.3046</v>
      </c>
      <c r="K232" s="31" t="n">
        <f aca="false">K53</f>
        <v>12173.88</v>
      </c>
      <c r="L232" s="31" t="n">
        <f aca="false">L53</f>
        <v>205722.1546</v>
      </c>
    </row>
    <row r="234" customFormat="false" ht="12.75" hidden="false" customHeight="false" outlineLevel="0" collapsed="false">
      <c r="L234" s="1" t="n">
        <f aca="false">L231+тепло!L209+тепло!L211+ЦГВС!S85+водоразбор!U76+ХВС_!L219+Водоотведение_!L173+ТКО!L120</f>
        <v>748013.43</v>
      </c>
    </row>
    <row r="235" customFormat="false" ht="12.75" hidden="false" customHeight="false" outlineLevel="0" collapsed="false">
      <c r="A235" s="63"/>
      <c r="C235" s="4"/>
      <c r="D235" s="69"/>
      <c r="E235" s="63"/>
      <c r="F235" s="63"/>
      <c r="G235" s="63"/>
      <c r="H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  <c r="BO235" s="63"/>
      <c r="BP235" s="63"/>
      <c r="BQ235" s="63"/>
      <c r="BR235" s="63"/>
      <c r="BS235" s="63"/>
      <c r="BT235" s="63"/>
      <c r="BU235" s="63"/>
      <c r="BV235" s="63"/>
      <c r="BW235" s="63"/>
      <c r="BX235" s="63"/>
      <c r="BY235" s="63"/>
      <c r="BZ235" s="63"/>
      <c r="CA235" s="63"/>
      <c r="CB235" s="63"/>
      <c r="CC235" s="63"/>
      <c r="CD235" s="63"/>
      <c r="CE235" s="63"/>
      <c r="CF235" s="63"/>
      <c r="CG235" s="63"/>
      <c r="CH235" s="63"/>
      <c r="CI235" s="63"/>
      <c r="CJ235" s="63"/>
      <c r="CK235" s="63"/>
      <c r="CL235" s="63"/>
      <c r="CM235" s="63"/>
      <c r="CN235" s="63"/>
      <c r="CO235" s="63"/>
      <c r="CP235" s="63"/>
      <c r="CQ235" s="63"/>
      <c r="CR235" s="63"/>
      <c r="CS235" s="63"/>
      <c r="CT235" s="63"/>
      <c r="CU235" s="63"/>
      <c r="CV235" s="63"/>
      <c r="CW235" s="63"/>
      <c r="CX235" s="63"/>
      <c r="CY235" s="63"/>
      <c r="CZ235" s="63"/>
      <c r="DA235" s="63"/>
      <c r="DB235" s="63"/>
      <c r="DC235" s="63"/>
      <c r="DD235" s="63"/>
      <c r="DE235" s="63"/>
      <c r="DF235" s="63"/>
      <c r="DG235" s="63"/>
      <c r="DH235" s="63"/>
      <c r="DI235" s="63"/>
      <c r="DJ235" s="63"/>
      <c r="DK235" s="63"/>
      <c r="DL235" s="63"/>
      <c r="DM235" s="63"/>
      <c r="DN235" s="63"/>
      <c r="DO235" s="63"/>
      <c r="DP235" s="63"/>
      <c r="DQ235" s="63"/>
      <c r="DR235" s="63"/>
      <c r="DS235" s="63"/>
      <c r="DT235" s="63"/>
      <c r="DU235" s="63"/>
      <c r="DV235" s="63"/>
      <c r="DW235" s="63"/>
      <c r="DX235" s="63"/>
      <c r="DY235" s="63"/>
      <c r="DZ235" s="63"/>
      <c r="EA235" s="63"/>
      <c r="EB235" s="63"/>
      <c r="EC235" s="63"/>
      <c r="ED235" s="63"/>
      <c r="EE235" s="63"/>
      <c r="EF235" s="63"/>
      <c r="EG235" s="63"/>
      <c r="EH235" s="63"/>
      <c r="EI235" s="63"/>
      <c r="EJ235" s="63"/>
      <c r="EK235" s="63"/>
      <c r="EL235" s="63"/>
      <c r="EM235" s="63"/>
      <c r="EN235" s="63"/>
      <c r="EO235" s="63"/>
      <c r="EP235" s="63"/>
      <c r="EQ235" s="63"/>
      <c r="ER235" s="63"/>
      <c r="ES235" s="63"/>
      <c r="ET235" s="63"/>
      <c r="EU235" s="63"/>
      <c r="EV235" s="63"/>
      <c r="EW235" s="63"/>
      <c r="EX235" s="63"/>
      <c r="EY235" s="63"/>
      <c r="EZ235" s="63"/>
      <c r="FA235" s="63"/>
      <c r="FB235" s="63"/>
      <c r="FC235" s="63"/>
      <c r="FD235" s="63"/>
      <c r="FE235" s="63"/>
      <c r="FF235" s="63"/>
      <c r="FG235" s="63"/>
      <c r="FH235" s="63"/>
      <c r="FI235" s="63"/>
      <c r="FJ235" s="63"/>
      <c r="FK235" s="63"/>
      <c r="FL235" s="63"/>
      <c r="FM235" s="63"/>
      <c r="FN235" s="63"/>
      <c r="FO235" s="63"/>
      <c r="FP235" s="63"/>
      <c r="FQ235" s="63"/>
      <c r="FR235" s="63"/>
      <c r="FS235" s="63"/>
      <c r="FT235" s="63"/>
      <c r="FU235" s="63"/>
      <c r="FV235" s="63"/>
      <c r="FW235" s="63"/>
      <c r="FX235" s="63"/>
      <c r="FY235" s="63"/>
      <c r="FZ235" s="63"/>
      <c r="GA235" s="63"/>
      <c r="GB235" s="63"/>
      <c r="GC235" s="63"/>
      <c r="GD235" s="63"/>
      <c r="GE235" s="63"/>
      <c r="GF235" s="63"/>
      <c r="GG235" s="63"/>
      <c r="GH235" s="63"/>
      <c r="GI235" s="63"/>
      <c r="GJ235" s="63"/>
      <c r="GK235" s="63"/>
      <c r="GL235" s="63"/>
      <c r="GM235" s="63"/>
      <c r="GN235" s="63"/>
      <c r="GO235" s="63"/>
      <c r="GP235" s="63"/>
      <c r="GQ235" s="63"/>
      <c r="GR235" s="63"/>
      <c r="GS235" s="63"/>
      <c r="GT235" s="63"/>
      <c r="GU235" s="63"/>
      <c r="GV235" s="63"/>
      <c r="GW235" s="63"/>
      <c r="GX235" s="63"/>
      <c r="GY235" s="63"/>
      <c r="GZ235" s="63"/>
      <c r="HA235" s="63"/>
      <c r="HB235" s="63"/>
      <c r="HC235" s="63"/>
      <c r="HD235" s="63"/>
      <c r="HE235" s="63"/>
      <c r="HF235" s="63"/>
      <c r="HG235" s="63"/>
      <c r="HH235" s="63"/>
      <c r="HI235" s="63"/>
      <c r="HJ235" s="63"/>
      <c r="HK235" s="63"/>
      <c r="HL235" s="63"/>
      <c r="HM235" s="63"/>
      <c r="HN235" s="63"/>
      <c r="HO235" s="63"/>
      <c r="HP235" s="63"/>
      <c r="HQ235" s="63"/>
      <c r="HR235" s="63"/>
      <c r="HS235" s="63"/>
      <c r="HT235" s="63"/>
      <c r="HU235" s="63"/>
      <c r="HV235" s="63"/>
      <c r="HW235" s="63"/>
      <c r="HX235" s="63"/>
      <c r="HY235" s="63"/>
      <c r="HZ235" s="63"/>
      <c r="IA235" s="63"/>
      <c r="IB235" s="63"/>
      <c r="IC235" s="63"/>
      <c r="ID235" s="63"/>
      <c r="IE235" s="63"/>
      <c r="IF235" s="63"/>
      <c r="IG235" s="63"/>
      <c r="IH235" s="63"/>
      <c r="II235" s="63"/>
      <c r="IJ235" s="63"/>
      <c r="IK235" s="63"/>
      <c r="IL235" s="63"/>
      <c r="IM235" s="63"/>
      <c r="IN235" s="63"/>
      <c r="IO235" s="63"/>
      <c r="IP235" s="63"/>
      <c r="IQ235" s="63"/>
      <c r="IR235" s="63"/>
      <c r="IS235" s="63"/>
      <c r="IT235" s="63"/>
      <c r="IU235" s="63"/>
      <c r="IV235" s="63"/>
      <c r="IW235" s="63"/>
    </row>
    <row r="237" customFormat="false" ht="12.75" hidden="false" customHeight="false" outlineLevel="0" collapsed="false">
      <c r="L237" s="1" t="n">
        <f aca="false">L234+[1]электро!L181+[2]электро!L83</f>
        <v>1547344.69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6:L1048576"/>
  <mergeCells count="70">
    <mergeCell ref="I10:L10"/>
    <mergeCell ref="A11:L11"/>
    <mergeCell ref="A12:L12"/>
    <mergeCell ref="A13:A15"/>
    <mergeCell ref="B13:B15"/>
    <mergeCell ref="C13:C15"/>
    <mergeCell ref="D13:D15"/>
    <mergeCell ref="E13:G13"/>
    <mergeCell ref="H13:J13"/>
    <mergeCell ref="K13:L13"/>
    <mergeCell ref="E14:E15"/>
    <mergeCell ref="F14:F15"/>
    <mergeCell ref="G14:G15"/>
    <mergeCell ref="H14:H15"/>
    <mergeCell ref="I14:I15"/>
    <mergeCell ref="J14:J15"/>
    <mergeCell ref="K14:K15"/>
    <mergeCell ref="L14:L15"/>
    <mergeCell ref="A21:A22"/>
    <mergeCell ref="B21:B22"/>
    <mergeCell ref="A27:A29"/>
    <mergeCell ref="C27:C29"/>
    <mergeCell ref="D27:D29"/>
    <mergeCell ref="A32:A34"/>
    <mergeCell ref="A36:A37"/>
    <mergeCell ref="A54:A55"/>
    <mergeCell ref="A56:A57"/>
    <mergeCell ref="A59:A62"/>
    <mergeCell ref="A65:A66"/>
    <mergeCell ref="A67:A68"/>
    <mergeCell ref="A69:A70"/>
    <mergeCell ref="A71:A72"/>
    <mergeCell ref="A73:A74"/>
    <mergeCell ref="A75:A76"/>
    <mergeCell ref="A82:A83"/>
    <mergeCell ref="C82:C83"/>
    <mergeCell ref="A84:A85"/>
    <mergeCell ref="A86:A87"/>
    <mergeCell ref="A88:A89"/>
    <mergeCell ref="A90:A91"/>
    <mergeCell ref="A93:A95"/>
    <mergeCell ref="A98:A99"/>
    <mergeCell ref="A100:A101"/>
    <mergeCell ref="A104:A105"/>
    <mergeCell ref="A106:A107"/>
    <mergeCell ref="A108:A109"/>
    <mergeCell ref="A110:A118"/>
    <mergeCell ref="A119:A126"/>
    <mergeCell ref="A127:A142"/>
    <mergeCell ref="A143:A144"/>
    <mergeCell ref="A145:A146"/>
    <mergeCell ref="A147:A148"/>
    <mergeCell ref="A149:A150"/>
    <mergeCell ref="A151:A152"/>
    <mergeCell ref="C151:C152"/>
    <mergeCell ref="A153:A161"/>
    <mergeCell ref="A162:A164"/>
    <mergeCell ref="A165:A166"/>
    <mergeCell ref="A167:A172"/>
    <mergeCell ref="A174:A177"/>
    <mergeCell ref="B174:B175"/>
    <mergeCell ref="B176:B177"/>
    <mergeCell ref="A180:A181"/>
    <mergeCell ref="A182:A184"/>
    <mergeCell ref="A197:A198"/>
    <mergeCell ref="A202:A208"/>
    <mergeCell ref="B202:B208"/>
    <mergeCell ref="A211:A212"/>
    <mergeCell ref="B211:B212"/>
    <mergeCell ref="A214:A219"/>
  </mergeCells>
  <printOptions headings="false" gridLines="false" gridLinesSet="true" horizontalCentered="false" verticalCentered="false"/>
  <pageMargins left="0.25" right="0.25" top="1.04513888888889" bottom="1.04513888888889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rowBreaks count="10" manualBreakCount="10">
    <brk id="76" man="true" max="16383" min="0"/>
    <brk id="102" man="true" max="16383" min="0"/>
    <brk id="112" man="true" max="16383" min="0"/>
    <brk id="122" man="true" max="16383" min="0"/>
    <brk id="137" man="true" max="16383" min="0"/>
    <brk id="161" man="true" max="16383" min="0"/>
    <brk id="179" man="true" max="16383" min="0"/>
    <brk id="189" man="true" max="16383" min="0"/>
    <brk id="196" man="true" max="16383" min="0"/>
    <brk id="206" man="true" max="16383" min="0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W1048576"/>
  <sheetViews>
    <sheetView showFormulas="false" showGridLines="true" showRowColHeaders="true" showZeros="true" rightToLeft="false" tabSelected="false" showOutlineSymbols="true" defaultGridColor="true" view="normal" topLeftCell="A198" colorId="64" zoomScale="80" zoomScaleNormal="80" zoomScalePageLayoutView="100" workbookViewId="0">
      <selection pane="topLeft" activeCell="L209" activeCellId="0" sqref="L209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6.85"/>
    <col collapsed="false" customWidth="true" hidden="false" outlineLevel="0" max="2" min="2" style="1" width="59.89"/>
    <col collapsed="false" customWidth="true" hidden="false" outlineLevel="0" max="3" min="3" style="3" width="25.91"/>
    <col collapsed="false" customWidth="true" hidden="false" outlineLevel="0" max="4" min="4" style="3" width="28.26"/>
    <col collapsed="false" customWidth="true" hidden="false" outlineLevel="0" max="5" min="5" style="1" width="14"/>
    <col collapsed="false" customWidth="true" hidden="false" outlineLevel="0" max="6" min="6" style="4" width="14"/>
    <col collapsed="false" customWidth="true" hidden="false" outlineLevel="0" max="7" min="7" style="4" width="12.15"/>
    <col collapsed="false" customWidth="true" hidden="false" outlineLevel="0" max="8" min="8" style="4" width="13.71"/>
    <col collapsed="false" customWidth="true" hidden="false" outlineLevel="0" max="9" min="9" style="4" width="12.15"/>
    <col collapsed="false" customWidth="true" hidden="false" outlineLevel="0" max="10" min="10" style="4" width="11.14"/>
    <col collapsed="false" customWidth="true" hidden="false" outlineLevel="0" max="11" min="11" style="4" width="17.8"/>
    <col collapsed="false" customWidth="true" hidden="false" outlineLevel="0" max="12" min="12" style="16" width="13.91"/>
    <col collapsed="false" customWidth="true" hidden="false" outlineLevel="0" max="13" min="13" style="1" width="14.48"/>
    <col collapsed="false" customWidth="true" hidden="false" outlineLevel="0" max="14" min="14" style="1" width="19.3"/>
    <col collapsed="false" customWidth="false" hidden="false" outlineLevel="0" max="15" min="15" style="1" width="9.42"/>
    <col collapsed="false" customWidth="true" hidden="false" outlineLevel="0" max="16" min="16" style="1" width="23.47"/>
    <col collapsed="false" customWidth="false" hidden="false" outlineLevel="0" max="257" min="17" style="1" width="9.42"/>
    <col collapsed="false" customWidth="false" hidden="false" outlineLevel="0" max="16384" min="258" style="5" width="9.42"/>
  </cols>
  <sheetData>
    <row r="2" customFormat="false" ht="12.75" hidden="false" customHeight="true" outlineLevel="0" collapsed="false">
      <c r="J2" s="70" t="s">
        <v>409</v>
      </c>
      <c r="K2" s="70"/>
      <c r="L2" s="70"/>
    </row>
    <row r="3" customFormat="false" ht="15" hidden="false" customHeight="true" outlineLevel="0" collapsed="false">
      <c r="I3" s="3"/>
      <c r="J3" s="71" t="s">
        <v>1</v>
      </c>
      <c r="K3" s="71"/>
      <c r="L3" s="71"/>
    </row>
    <row r="4" customFormat="false" ht="12.75" hidden="false" customHeight="true" outlineLevel="0" collapsed="false">
      <c r="I4" s="3"/>
      <c r="J4" s="71" t="s">
        <v>2</v>
      </c>
      <c r="K4" s="71"/>
      <c r="L4" s="71"/>
    </row>
    <row r="5" customFormat="false" ht="17.25" hidden="false" customHeight="true" outlineLevel="0" collapsed="false">
      <c r="I5" s="3"/>
      <c r="J5" s="8" t="s">
        <v>5</v>
      </c>
      <c r="K5" s="72"/>
      <c r="L5" s="72"/>
    </row>
    <row r="6" customFormat="false" ht="21.95" hidden="false" customHeight="true" outlineLevel="0" collapsed="false">
      <c r="A6" s="11" t="s">
        <v>410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customFormat="false" ht="24.75" hidden="false" customHeight="true" outlineLevel="0" collapsed="false">
      <c r="A7" s="73" t="s">
        <v>411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customFormat="false" ht="15" hidden="false" customHeight="true" outlineLevel="0" collapsed="false">
      <c r="A8" s="18" t="s">
        <v>8</v>
      </c>
      <c r="B8" s="18" t="s">
        <v>9</v>
      </c>
      <c r="C8" s="18" t="s">
        <v>10</v>
      </c>
      <c r="D8" s="18" t="s">
        <v>11</v>
      </c>
      <c r="E8" s="18" t="s">
        <v>12</v>
      </c>
      <c r="F8" s="18"/>
      <c r="G8" s="18"/>
      <c r="H8" s="18" t="s">
        <v>13</v>
      </c>
      <c r="I8" s="18"/>
      <c r="J8" s="18"/>
      <c r="K8" s="18" t="s">
        <v>14</v>
      </c>
      <c r="L8" s="18"/>
    </row>
    <row r="9" customFormat="false" ht="12.75" hidden="false" customHeight="true" outlineLevel="0" collapsed="false">
      <c r="A9" s="18"/>
      <c r="B9" s="18"/>
      <c r="C9" s="18"/>
      <c r="D9" s="18"/>
      <c r="E9" s="74" t="s">
        <v>412</v>
      </c>
      <c r="F9" s="74" t="s">
        <v>413</v>
      </c>
      <c r="G9" s="18" t="s">
        <v>414</v>
      </c>
      <c r="H9" s="74" t="s">
        <v>412</v>
      </c>
      <c r="I9" s="74" t="s">
        <v>413</v>
      </c>
      <c r="J9" s="18" t="s">
        <v>415</v>
      </c>
      <c r="K9" s="74" t="s">
        <v>416</v>
      </c>
      <c r="L9" s="18" t="s">
        <v>417</v>
      </c>
    </row>
    <row r="10" customFormat="false" ht="46.5" hidden="false" customHeight="true" outlineLevel="0" collapsed="false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="75" customFormat="true" ht="12" hidden="false" customHeight="true" outlineLevel="0" collapsed="false">
      <c r="A11" s="15" t="s">
        <v>19</v>
      </c>
      <c r="B11" s="15" t="s">
        <v>20</v>
      </c>
      <c r="C11" s="15" t="s">
        <v>21</v>
      </c>
      <c r="D11" s="15" t="s">
        <v>22</v>
      </c>
      <c r="E11" s="15" t="s">
        <v>23</v>
      </c>
      <c r="F11" s="15" t="s">
        <v>24</v>
      </c>
      <c r="G11" s="15" t="s">
        <v>25</v>
      </c>
      <c r="H11" s="15" t="s">
        <v>26</v>
      </c>
      <c r="I11" s="15" t="s">
        <v>27</v>
      </c>
      <c r="J11" s="15" t="s">
        <v>28</v>
      </c>
      <c r="K11" s="15" t="s">
        <v>29</v>
      </c>
      <c r="L11" s="15" t="s">
        <v>30</v>
      </c>
    </row>
    <row r="12" s="36" customFormat="true" ht="30" hidden="false" customHeight="true" outlineLevel="0" collapsed="false">
      <c r="A12" s="18" t="s">
        <v>31</v>
      </c>
      <c r="B12" s="19" t="s">
        <v>32</v>
      </c>
      <c r="C12" s="18"/>
      <c r="D12" s="18"/>
      <c r="E12" s="31"/>
      <c r="F12" s="31" t="n">
        <f aca="false">F14+F13</f>
        <v>1753.77</v>
      </c>
      <c r="G12" s="31" t="n">
        <f aca="false">G14+G13</f>
        <v>12043.83</v>
      </c>
      <c r="H12" s="31"/>
      <c r="I12" s="31" t="n">
        <f aca="false">I14+I13</f>
        <v>1074.89</v>
      </c>
      <c r="J12" s="31" t="n">
        <f aca="false">J14+J13</f>
        <v>8995.76</v>
      </c>
      <c r="K12" s="31" t="n">
        <f aca="false">K14+K13</f>
        <v>2828.66</v>
      </c>
      <c r="L12" s="31" t="n">
        <f aca="false">L14+L13</f>
        <v>21039.59</v>
      </c>
      <c r="M12" s="76"/>
    </row>
    <row r="13" s="36" customFormat="true" ht="51.65" hidden="false" customHeight="true" outlineLevel="0" collapsed="false">
      <c r="A13" s="25" t="s">
        <v>418</v>
      </c>
      <c r="B13" s="33" t="s">
        <v>419</v>
      </c>
      <c r="C13" s="34" t="s">
        <v>420</v>
      </c>
      <c r="D13" s="34" t="s">
        <v>421</v>
      </c>
      <c r="E13" s="22" t="n">
        <v>5061.46</v>
      </c>
      <c r="F13" s="22" t="n">
        <f aca="false">ROUND(K13*0.62,2)</f>
        <v>1246.05</v>
      </c>
      <c r="G13" s="22" t="n">
        <f aca="false">ROUND(E13*F13/1000,2)</f>
        <v>6306.83</v>
      </c>
      <c r="H13" s="23" t="n">
        <v>6318.98</v>
      </c>
      <c r="I13" s="22" t="n">
        <f aca="false">K13-F13</f>
        <v>763.7</v>
      </c>
      <c r="J13" s="22" t="n">
        <f aca="false">ROUND(H13*I13/1000,2)</f>
        <v>4825.81</v>
      </c>
      <c r="K13" s="24" t="n">
        <v>2009.75</v>
      </c>
      <c r="L13" s="77" t="n">
        <f aca="false">J13+G13</f>
        <v>11132.64</v>
      </c>
      <c r="M13" s="76"/>
    </row>
    <row r="14" s="36" customFormat="true" ht="36" hidden="false" customHeight="true" outlineLevel="0" collapsed="false">
      <c r="A14" s="20" t="s">
        <v>37</v>
      </c>
      <c r="B14" s="33" t="s">
        <v>38</v>
      </c>
      <c r="C14" s="34" t="s">
        <v>39</v>
      </c>
      <c r="D14" s="34" t="s">
        <v>36</v>
      </c>
      <c r="E14" s="28" t="n">
        <v>11299.53</v>
      </c>
      <c r="F14" s="23" t="n">
        <f aca="false">ROUND(K14*0.62,2)</f>
        <v>507.72</v>
      </c>
      <c r="G14" s="23" t="n">
        <f aca="false">ROUND(E14*F14/1000,2)</f>
        <v>5737</v>
      </c>
      <c r="H14" s="23" t="n">
        <v>13400</v>
      </c>
      <c r="I14" s="23" t="n">
        <f aca="false">K14-F14</f>
        <v>311.19</v>
      </c>
      <c r="J14" s="23" t="n">
        <f aca="false">ROUND(H14*I14/1000,2)</f>
        <v>4169.95</v>
      </c>
      <c r="K14" s="24" t="n">
        <v>818.91</v>
      </c>
      <c r="L14" s="30" t="n">
        <f aca="false">J14+G14</f>
        <v>9906.95</v>
      </c>
      <c r="M14" s="76"/>
    </row>
    <row r="15" s="36" customFormat="true" ht="31.8" hidden="false" customHeight="true" outlineLevel="0" collapsed="false">
      <c r="A15" s="18" t="s">
        <v>40</v>
      </c>
      <c r="B15" s="19" t="s">
        <v>41</v>
      </c>
      <c r="C15" s="31"/>
      <c r="D15" s="31"/>
      <c r="E15" s="31"/>
      <c r="F15" s="31" t="n">
        <f aca="false">F16</f>
        <v>86.23</v>
      </c>
      <c r="G15" s="31" t="n">
        <f aca="false">G16</f>
        <v>188.41</v>
      </c>
      <c r="H15" s="31"/>
      <c r="I15" s="31" t="n">
        <f aca="false">I16</f>
        <v>52.852</v>
      </c>
      <c r="J15" s="31" t="n">
        <f aca="false">J16</f>
        <v>158.72</v>
      </c>
      <c r="K15" s="31" t="n">
        <f aca="false">K16</f>
        <v>139.082</v>
      </c>
      <c r="L15" s="31" t="n">
        <f aca="false">L16</f>
        <v>347.13</v>
      </c>
      <c r="M15" s="76"/>
    </row>
    <row r="16" s="36" customFormat="true" ht="32.25" hidden="false" customHeight="true" outlineLevel="0" collapsed="false">
      <c r="A16" s="59" t="s">
        <v>422</v>
      </c>
      <c r="B16" s="60" t="s">
        <v>43</v>
      </c>
      <c r="C16" s="34" t="s">
        <v>423</v>
      </c>
      <c r="D16" s="59" t="s">
        <v>421</v>
      </c>
      <c r="E16" s="78" t="n">
        <v>2184.98</v>
      </c>
      <c r="F16" s="59" t="n">
        <f aca="false">ROUND(K16*0.62,2)</f>
        <v>86.23</v>
      </c>
      <c r="G16" s="59" t="n">
        <f aca="false">ROUND(E16*F16/1000,2)</f>
        <v>188.41</v>
      </c>
      <c r="H16" s="23" t="n">
        <v>3003.04</v>
      </c>
      <c r="I16" s="59" t="n">
        <f aca="false">K16-F16</f>
        <v>52.852</v>
      </c>
      <c r="J16" s="59" t="n">
        <f aca="false">ROUND(H16*I16/1000,2)</f>
        <v>158.72</v>
      </c>
      <c r="K16" s="78" t="n">
        <v>139.082</v>
      </c>
      <c r="L16" s="79" t="n">
        <f aca="false">J16+G16</f>
        <v>347.13</v>
      </c>
      <c r="M16" s="76"/>
    </row>
    <row r="17" s="36" customFormat="true" ht="27.75" hidden="false" customHeight="true" outlineLevel="0" collapsed="false">
      <c r="A17" s="18" t="s">
        <v>47</v>
      </c>
      <c r="B17" s="19" t="s">
        <v>424</v>
      </c>
      <c r="C17" s="31"/>
      <c r="D17" s="31"/>
      <c r="E17" s="31"/>
      <c r="F17" s="31" t="n">
        <f aca="false">SUM(F18:F38)</f>
        <v>9650</v>
      </c>
      <c r="G17" s="31" t="n">
        <f aca="false">SUM(G18:G38)</f>
        <v>133728.66</v>
      </c>
      <c r="H17" s="31"/>
      <c r="I17" s="31" t="n">
        <f aca="false">SUM(I18:I38)</f>
        <v>5914.5</v>
      </c>
      <c r="J17" s="31" t="n">
        <f aca="false">SUM(J18:J38)</f>
        <v>109003.69</v>
      </c>
      <c r="K17" s="31" t="n">
        <f aca="false">SUM(K18:K38)</f>
        <v>15564.5</v>
      </c>
      <c r="L17" s="31" t="n">
        <f aca="false">SUM(L18:L38)</f>
        <v>242732.35</v>
      </c>
      <c r="M17" s="76"/>
    </row>
    <row r="18" s="36" customFormat="true" ht="47.9" hidden="false" customHeight="true" outlineLevel="0" collapsed="false">
      <c r="A18" s="32" t="s">
        <v>425</v>
      </c>
      <c r="B18" s="33" t="s">
        <v>426</v>
      </c>
      <c r="C18" s="34" t="s">
        <v>51</v>
      </c>
      <c r="D18" s="34" t="s">
        <v>36</v>
      </c>
      <c r="E18" s="28" t="n">
        <v>11299.53</v>
      </c>
      <c r="F18" s="22" t="n">
        <f aca="false">ROUND(K18*0.62,2)</f>
        <v>355.2</v>
      </c>
      <c r="G18" s="22" t="n">
        <f aca="false">ROUND(E18*F18/1000,2)</f>
        <v>4013.59</v>
      </c>
      <c r="H18" s="28" t="n">
        <v>13400</v>
      </c>
      <c r="I18" s="22" t="n">
        <f aca="false">K18-F18</f>
        <v>217.71</v>
      </c>
      <c r="J18" s="22" t="n">
        <f aca="false">ROUND(H18*I18/1000,2)</f>
        <v>2917.31</v>
      </c>
      <c r="K18" s="24" t="n">
        <v>572.91</v>
      </c>
      <c r="L18" s="77" t="n">
        <f aca="false">J18+G18</f>
        <v>6930.9</v>
      </c>
      <c r="M18" s="76"/>
    </row>
    <row r="19" s="36" customFormat="true" ht="57.3" hidden="false" customHeight="true" outlineLevel="0" collapsed="false">
      <c r="A19" s="32" t="s">
        <v>427</v>
      </c>
      <c r="B19" s="33" t="s">
        <v>53</v>
      </c>
      <c r="C19" s="34" t="s">
        <v>51</v>
      </c>
      <c r="D19" s="34" t="s">
        <v>36</v>
      </c>
      <c r="E19" s="28" t="n">
        <v>11299.53</v>
      </c>
      <c r="F19" s="20" t="n">
        <f aca="false">ROUND(K19*0.62,2)</f>
        <v>367.7</v>
      </c>
      <c r="G19" s="20" t="n">
        <f aca="false">ROUND(E19*F19/1000,2)</f>
        <v>4154.84</v>
      </c>
      <c r="H19" s="28" t="n">
        <v>13400</v>
      </c>
      <c r="I19" s="20" t="n">
        <f aca="false">K19-F19</f>
        <v>225.37</v>
      </c>
      <c r="J19" s="20" t="n">
        <f aca="false">ROUND(H19*I19/1000,2)</f>
        <v>3019.96</v>
      </c>
      <c r="K19" s="24" t="n">
        <v>593.07</v>
      </c>
      <c r="L19" s="30" t="n">
        <f aca="false">J19+G19</f>
        <v>7174.8</v>
      </c>
      <c r="M19" s="76"/>
    </row>
    <row r="20" s="36" customFormat="true" ht="35.05" hidden="false" customHeight="false" outlineLevel="0" collapsed="false">
      <c r="A20" s="32" t="s">
        <v>428</v>
      </c>
      <c r="B20" s="33" t="s">
        <v>55</v>
      </c>
      <c r="C20" s="34" t="s">
        <v>51</v>
      </c>
      <c r="D20" s="34" t="s">
        <v>36</v>
      </c>
      <c r="E20" s="28" t="n">
        <v>11299.53</v>
      </c>
      <c r="F20" s="20" t="n">
        <f aca="false">ROUND(K20*0.62,2)</f>
        <v>78.44</v>
      </c>
      <c r="G20" s="20" t="n">
        <f aca="false">ROUND(E20*F20/1000,2)</f>
        <v>886.34</v>
      </c>
      <c r="H20" s="28" t="n">
        <v>13400</v>
      </c>
      <c r="I20" s="20" t="n">
        <f aca="false">K20-F20</f>
        <v>48.07</v>
      </c>
      <c r="J20" s="20" t="n">
        <f aca="false">ROUND(H20*I20/1000,2)</f>
        <v>644.14</v>
      </c>
      <c r="K20" s="24" t="n">
        <v>126.51</v>
      </c>
      <c r="L20" s="30" t="n">
        <f aca="false">J20+G20</f>
        <v>1530.48</v>
      </c>
      <c r="M20" s="76"/>
    </row>
    <row r="21" s="36" customFormat="true" ht="42" hidden="false" customHeight="true" outlineLevel="0" collapsed="false">
      <c r="A21" s="32" t="s">
        <v>429</v>
      </c>
      <c r="B21" s="33" t="s">
        <v>430</v>
      </c>
      <c r="C21" s="34" t="s">
        <v>51</v>
      </c>
      <c r="D21" s="34" t="s">
        <v>36</v>
      </c>
      <c r="E21" s="28" t="n">
        <v>11299.53</v>
      </c>
      <c r="F21" s="20" t="n">
        <f aca="false">ROUND(K21*0.62,2)</f>
        <v>795.48</v>
      </c>
      <c r="G21" s="20" t="n">
        <f aca="false">ROUND(E21*F21/1000,2)</f>
        <v>8988.55</v>
      </c>
      <c r="H21" s="28" t="n">
        <v>13400</v>
      </c>
      <c r="I21" s="20" t="n">
        <f aca="false">K21-F21</f>
        <v>487.55</v>
      </c>
      <c r="J21" s="20" t="n">
        <f aca="false">ROUND(H21*I21/1000,2)</f>
        <v>6533.17</v>
      </c>
      <c r="K21" s="24" t="n">
        <v>1283.03</v>
      </c>
      <c r="L21" s="30" t="n">
        <f aca="false">J21+G21</f>
        <v>15521.72</v>
      </c>
      <c r="M21" s="76"/>
    </row>
    <row r="22" s="36" customFormat="true" ht="46.5" hidden="false" customHeight="true" outlineLevel="0" collapsed="false">
      <c r="A22" s="32" t="s">
        <v>431</v>
      </c>
      <c r="B22" s="33" t="s">
        <v>432</v>
      </c>
      <c r="C22" s="34" t="s">
        <v>433</v>
      </c>
      <c r="D22" s="80" t="s">
        <v>434</v>
      </c>
      <c r="E22" s="28" t="n">
        <v>12706.44</v>
      </c>
      <c r="F22" s="20" t="n">
        <f aca="false">ROUND(K22*0.62,2)</f>
        <v>894.86</v>
      </c>
      <c r="G22" s="20" t="n">
        <f aca="false">ROUND(E22*F22/1000,2)</f>
        <v>11370.48</v>
      </c>
      <c r="H22" s="23" t="n">
        <v>30626.78</v>
      </c>
      <c r="I22" s="20" t="n">
        <f aca="false">K22-F22</f>
        <v>548.46</v>
      </c>
      <c r="J22" s="20" t="n">
        <f aca="false">ROUND(H22*I22/1000,2)</f>
        <v>16797.56</v>
      </c>
      <c r="K22" s="24" t="n">
        <v>1443.32</v>
      </c>
      <c r="L22" s="30" t="n">
        <f aca="false">J22+G22</f>
        <v>28168.04</v>
      </c>
      <c r="M22" s="76"/>
    </row>
    <row r="23" s="36" customFormat="true" ht="40.5" hidden="false" customHeight="true" outlineLevel="0" collapsed="false">
      <c r="A23" s="32" t="s">
        <v>435</v>
      </c>
      <c r="B23" s="33" t="s">
        <v>436</v>
      </c>
      <c r="C23" s="34" t="s">
        <v>44</v>
      </c>
      <c r="D23" s="34" t="s">
        <v>36</v>
      </c>
      <c r="E23" s="23" t="n">
        <v>12302.58</v>
      </c>
      <c r="F23" s="20" t="n">
        <f aca="false">ROUND(K23*0.62,2)</f>
        <v>1149.18</v>
      </c>
      <c r="G23" s="20" t="n">
        <f aca="false">ROUND(E23*F23/1000,2)</f>
        <v>14137.88</v>
      </c>
      <c r="H23" s="28" t="n">
        <v>14994.49</v>
      </c>
      <c r="I23" s="20" t="n">
        <f aca="false">K23-F23</f>
        <v>704.33</v>
      </c>
      <c r="J23" s="20" t="n">
        <f aca="false">ROUND(H23*I23/1000,2)</f>
        <v>10561.07</v>
      </c>
      <c r="K23" s="24" t="n">
        <v>1853.51</v>
      </c>
      <c r="L23" s="30" t="n">
        <f aca="false">J23+G23</f>
        <v>24698.95</v>
      </c>
      <c r="M23" s="76"/>
    </row>
    <row r="24" s="36" customFormat="true" ht="39.75" hidden="false" customHeight="true" outlineLevel="0" collapsed="false">
      <c r="A24" s="32" t="s">
        <v>437</v>
      </c>
      <c r="B24" s="33" t="s">
        <v>74</v>
      </c>
      <c r="C24" s="34" t="s">
        <v>75</v>
      </c>
      <c r="D24" s="34" t="s">
        <v>438</v>
      </c>
      <c r="E24" s="23" t="n">
        <v>15764.54</v>
      </c>
      <c r="F24" s="20" t="n">
        <f aca="false">ROUND(K24*0.62,2)</f>
        <v>1081.48</v>
      </c>
      <c r="G24" s="20" t="n">
        <f aca="false">ROUND(E24*F24/1000,2)</f>
        <v>17049.03</v>
      </c>
      <c r="H24" s="23" t="n">
        <v>18209.56</v>
      </c>
      <c r="I24" s="20" t="n">
        <f aca="false">K24-F24</f>
        <v>662.84</v>
      </c>
      <c r="J24" s="20" t="n">
        <f aca="false">ROUND(H24*I24/1000,2)</f>
        <v>12070.02</v>
      </c>
      <c r="K24" s="24" t="n">
        <v>1744.32</v>
      </c>
      <c r="L24" s="30" t="n">
        <f aca="false">J24+G24</f>
        <v>29119.05</v>
      </c>
      <c r="M24" s="76"/>
    </row>
    <row r="25" s="36" customFormat="true" ht="52.5" hidden="false" customHeight="true" outlineLevel="0" collapsed="false">
      <c r="A25" s="32"/>
      <c r="B25" s="33" t="s">
        <v>76</v>
      </c>
      <c r="C25" s="34" t="s">
        <v>439</v>
      </c>
      <c r="D25" s="34" t="s">
        <v>438</v>
      </c>
      <c r="E25" s="23" t="n">
        <v>17122.68</v>
      </c>
      <c r="F25" s="20" t="n">
        <f aca="false">ROUND(K25*0.62,2)</f>
        <v>411.22</v>
      </c>
      <c r="G25" s="20" t="n">
        <f aca="false">ROUND(E25*F25/1000,2)</f>
        <v>7041.19</v>
      </c>
      <c r="H25" s="23" t="n">
        <v>21823.58</v>
      </c>
      <c r="I25" s="20" t="n">
        <f aca="false">K25-F25</f>
        <v>252.04</v>
      </c>
      <c r="J25" s="20" t="n">
        <f aca="false">ROUND(H25*I25/1000,2)</f>
        <v>5500.42</v>
      </c>
      <c r="K25" s="24" t="n">
        <v>663.26</v>
      </c>
      <c r="L25" s="30" t="n">
        <f aca="false">J25+G25</f>
        <v>12541.61</v>
      </c>
      <c r="M25" s="76"/>
    </row>
    <row r="26" s="36" customFormat="true" ht="55.5" hidden="false" customHeight="true" outlineLevel="0" collapsed="false">
      <c r="A26" s="32" t="s">
        <v>71</v>
      </c>
      <c r="B26" s="33" t="s">
        <v>440</v>
      </c>
      <c r="C26" s="34" t="s">
        <v>44</v>
      </c>
      <c r="D26" s="34" t="s">
        <v>36</v>
      </c>
      <c r="E26" s="23" t="n">
        <v>12302.58</v>
      </c>
      <c r="F26" s="20" t="n">
        <f aca="false">ROUND(K26*0.62,2)</f>
        <v>410.51</v>
      </c>
      <c r="G26" s="20" t="n">
        <f aca="false">ROUND(E26*F26/1000,2)</f>
        <v>5050.33</v>
      </c>
      <c r="H26" s="28" t="n">
        <v>14994.49</v>
      </c>
      <c r="I26" s="20" t="n">
        <f aca="false">K26-F26</f>
        <v>251.6</v>
      </c>
      <c r="J26" s="20" t="n">
        <f aca="false">ROUND(H26*I26/1000,2)</f>
        <v>3772.61</v>
      </c>
      <c r="K26" s="24" t="n">
        <v>662.11</v>
      </c>
      <c r="L26" s="30" t="n">
        <f aca="false">J26+G26</f>
        <v>8822.94</v>
      </c>
      <c r="M26" s="76"/>
    </row>
    <row r="27" s="36" customFormat="true" ht="52.5" hidden="false" customHeight="true" outlineLevel="0" collapsed="false">
      <c r="A27" s="32" t="s">
        <v>73</v>
      </c>
      <c r="B27" s="33" t="s">
        <v>441</v>
      </c>
      <c r="C27" s="34" t="s">
        <v>51</v>
      </c>
      <c r="D27" s="34" t="s">
        <v>36</v>
      </c>
      <c r="E27" s="28" t="n">
        <v>11299.53</v>
      </c>
      <c r="F27" s="20" t="n">
        <f aca="false">ROUND(K27*0.62,2)</f>
        <v>187.98</v>
      </c>
      <c r="G27" s="20" t="n">
        <f aca="false">ROUND(E27*F27/1000,2)</f>
        <v>2124.09</v>
      </c>
      <c r="H27" s="28" t="n">
        <v>13400</v>
      </c>
      <c r="I27" s="20" t="n">
        <f aca="false">K27-F27</f>
        <v>115.22</v>
      </c>
      <c r="J27" s="20" t="n">
        <f aca="false">ROUND(H27*I27/1000,2)</f>
        <v>1543.95</v>
      </c>
      <c r="K27" s="24" t="n">
        <v>303.2</v>
      </c>
      <c r="L27" s="30" t="n">
        <f aca="false">G27+J27</f>
        <v>3668.04</v>
      </c>
      <c r="M27" s="76"/>
    </row>
    <row r="28" s="36" customFormat="true" ht="48.75" hidden="false" customHeight="true" outlineLevel="0" collapsed="false">
      <c r="A28" s="32" t="s">
        <v>78</v>
      </c>
      <c r="B28" s="33" t="s">
        <v>442</v>
      </c>
      <c r="C28" s="81" t="s">
        <v>443</v>
      </c>
      <c r="D28" s="34" t="s">
        <v>444</v>
      </c>
      <c r="E28" s="23" t="n">
        <v>12509.15</v>
      </c>
      <c r="F28" s="20" t="n">
        <f aca="false">ROUND(K28*0.62,2)</f>
        <v>142.89</v>
      </c>
      <c r="G28" s="20" t="n">
        <f aca="false">ROUND(E28*F28/1000,2)</f>
        <v>1787.43</v>
      </c>
      <c r="H28" s="23" t="n">
        <v>19534.82</v>
      </c>
      <c r="I28" s="20" t="n">
        <f aca="false">K28-F28</f>
        <v>87.58</v>
      </c>
      <c r="J28" s="20" t="n">
        <f aca="false">ROUND(H28*I28/1000,2)</f>
        <v>1710.86</v>
      </c>
      <c r="K28" s="24" t="n">
        <v>230.47</v>
      </c>
      <c r="L28" s="30" t="n">
        <f aca="false">G28+J28</f>
        <v>3498.29</v>
      </c>
      <c r="M28" s="76"/>
    </row>
    <row r="29" s="36" customFormat="true" ht="50.25" hidden="false" customHeight="true" outlineLevel="0" collapsed="false">
      <c r="A29" s="32" t="s">
        <v>80</v>
      </c>
      <c r="B29" s="33" t="s">
        <v>445</v>
      </c>
      <c r="C29" s="34" t="s">
        <v>44</v>
      </c>
      <c r="D29" s="34" t="s">
        <v>36</v>
      </c>
      <c r="E29" s="23" t="n">
        <v>12302.58</v>
      </c>
      <c r="F29" s="20" t="n">
        <f aca="false">ROUND(K29*0.62,2)</f>
        <v>814.78</v>
      </c>
      <c r="G29" s="20" t="n">
        <f aca="false">ROUND(E29*F29/1000,2)</f>
        <v>10023.9</v>
      </c>
      <c r="H29" s="28" t="n">
        <v>14994.49</v>
      </c>
      <c r="I29" s="20" t="n">
        <f aca="false">K29-F29</f>
        <v>499.38</v>
      </c>
      <c r="J29" s="20" t="n">
        <f aca="false">ROUND(H29*I29/1000,2)</f>
        <v>7487.95</v>
      </c>
      <c r="K29" s="24" t="n">
        <v>1314.16</v>
      </c>
      <c r="L29" s="30" t="n">
        <f aca="false">G29+J29</f>
        <v>17511.85</v>
      </c>
      <c r="M29" s="76"/>
    </row>
    <row r="30" s="36" customFormat="true" ht="64.5" hidden="false" customHeight="true" outlineLevel="0" collapsed="false">
      <c r="A30" s="32" t="s">
        <v>85</v>
      </c>
      <c r="B30" s="33" t="s">
        <v>91</v>
      </c>
      <c r="C30" s="34" t="s">
        <v>51</v>
      </c>
      <c r="D30" s="34" t="s">
        <v>36</v>
      </c>
      <c r="E30" s="28" t="n">
        <v>11299.53</v>
      </c>
      <c r="F30" s="20" t="n">
        <f aca="false">ROUND(K30*0.62,2)</f>
        <v>491.65</v>
      </c>
      <c r="G30" s="20" t="n">
        <f aca="false">ROUND(E30*F30/1000,2)</f>
        <v>5555.41</v>
      </c>
      <c r="H30" s="28" t="n">
        <v>13400</v>
      </c>
      <c r="I30" s="20" t="n">
        <f aca="false">K30-F30</f>
        <v>301.34</v>
      </c>
      <c r="J30" s="20" t="n">
        <f aca="false">ROUND(H30*I30/1000,2)</f>
        <v>4037.96</v>
      </c>
      <c r="K30" s="24" t="n">
        <v>792.99</v>
      </c>
      <c r="L30" s="30" t="n">
        <f aca="false">G30+J30</f>
        <v>9593.37</v>
      </c>
      <c r="M30" s="76"/>
    </row>
    <row r="31" s="36" customFormat="true" ht="53.25" hidden="false" customHeight="true" outlineLevel="0" collapsed="false">
      <c r="A31" s="32" t="s">
        <v>94</v>
      </c>
      <c r="B31" s="33" t="s">
        <v>93</v>
      </c>
      <c r="C31" s="34" t="s">
        <v>51</v>
      </c>
      <c r="D31" s="34" t="s">
        <v>36</v>
      </c>
      <c r="E31" s="28" t="n">
        <v>11299.53</v>
      </c>
      <c r="F31" s="20" t="n">
        <f aca="false">ROUND(K31*0.62,2)</f>
        <v>82.59</v>
      </c>
      <c r="G31" s="20" t="n">
        <f aca="false">ROUND(E31*F31/1000,2)</f>
        <v>933.23</v>
      </c>
      <c r="H31" s="28" t="n">
        <v>13400</v>
      </c>
      <c r="I31" s="20" t="n">
        <f aca="false">K31-F31</f>
        <v>50.62</v>
      </c>
      <c r="J31" s="20" t="n">
        <f aca="false">ROUND(H31*I31/1000,2)</f>
        <v>678.31</v>
      </c>
      <c r="K31" s="24" t="n">
        <v>133.21</v>
      </c>
      <c r="L31" s="30" t="n">
        <f aca="false">G31+J31</f>
        <v>1611.54</v>
      </c>
      <c r="M31" s="76"/>
    </row>
    <row r="32" s="36" customFormat="true" ht="54.75" hidden="false" customHeight="true" outlineLevel="0" collapsed="false">
      <c r="A32" s="32" t="s">
        <v>98</v>
      </c>
      <c r="B32" s="33" t="s">
        <v>88</v>
      </c>
      <c r="C32" s="34" t="s">
        <v>156</v>
      </c>
      <c r="D32" s="34" t="s">
        <v>240</v>
      </c>
      <c r="E32" s="23" t="n">
        <v>33429.14</v>
      </c>
      <c r="F32" s="20" t="n">
        <f aca="false">ROUND(K32*0.62,2)</f>
        <v>245.68</v>
      </c>
      <c r="G32" s="20" t="n">
        <f aca="false">ROUND(E32*F32/1000,2)</f>
        <v>8212.87</v>
      </c>
      <c r="H32" s="23" t="n">
        <v>45518.21</v>
      </c>
      <c r="I32" s="20" t="n">
        <f aca="false">K32-F32</f>
        <v>150.57</v>
      </c>
      <c r="J32" s="20" t="n">
        <f aca="false">ROUND(H32*I32/1000,2)</f>
        <v>6853.68</v>
      </c>
      <c r="K32" s="24" t="n">
        <v>396.25</v>
      </c>
      <c r="L32" s="30" t="n">
        <f aca="false">G32+J32</f>
        <v>15066.55</v>
      </c>
      <c r="M32" s="76"/>
    </row>
    <row r="33" s="36" customFormat="true" ht="39.75" hidden="false" customHeight="true" outlineLevel="0" collapsed="false">
      <c r="A33" s="82" t="s">
        <v>100</v>
      </c>
      <c r="B33" s="33" t="s">
        <v>95</v>
      </c>
      <c r="C33" s="34" t="s">
        <v>439</v>
      </c>
      <c r="D33" s="34" t="s">
        <v>438</v>
      </c>
      <c r="E33" s="23" t="n">
        <v>17122.68</v>
      </c>
      <c r="F33" s="20" t="n">
        <f aca="false">ROUND(K33*0.62,2)</f>
        <v>781.7</v>
      </c>
      <c r="G33" s="20" t="n">
        <f aca="false">ROUND(E33*F33/1000,2)</f>
        <v>13384.8</v>
      </c>
      <c r="H33" s="23" t="n">
        <v>21823.58</v>
      </c>
      <c r="I33" s="20" t="n">
        <f aca="false">K33-F33</f>
        <v>479.11</v>
      </c>
      <c r="J33" s="20" t="n">
        <f aca="false">ROUND(H33*I33/1000,2)</f>
        <v>10455.9</v>
      </c>
      <c r="K33" s="24" t="n">
        <v>1260.81</v>
      </c>
      <c r="L33" s="30" t="n">
        <f aca="false">G33+J33</f>
        <v>23840.7</v>
      </c>
      <c r="M33" s="76"/>
    </row>
    <row r="34" s="36" customFormat="true" ht="39.75" hidden="false" customHeight="true" outlineLevel="0" collapsed="false">
      <c r="A34" s="82" t="s">
        <v>102</v>
      </c>
      <c r="B34" s="33" t="s">
        <v>97</v>
      </c>
      <c r="C34" s="34" t="s">
        <v>439</v>
      </c>
      <c r="D34" s="34" t="s">
        <v>438</v>
      </c>
      <c r="E34" s="23" t="n">
        <v>17122.68</v>
      </c>
      <c r="F34" s="20" t="n">
        <f aca="false">ROUND(K34*0.62,2)</f>
        <v>480.98</v>
      </c>
      <c r="G34" s="20" t="n">
        <f aca="false">ROUND(E34*F34/1000,2)</f>
        <v>8235.67</v>
      </c>
      <c r="H34" s="23" t="n">
        <v>21823.58</v>
      </c>
      <c r="I34" s="20" t="n">
        <f aca="false">K34-F34</f>
        <v>294.79</v>
      </c>
      <c r="J34" s="20" t="n">
        <f aca="false">ROUND(H34*I34/1000,2)</f>
        <v>6433.37</v>
      </c>
      <c r="K34" s="24" t="n">
        <v>775.77</v>
      </c>
      <c r="L34" s="30" t="n">
        <f aca="false">G34+J34</f>
        <v>14669.04</v>
      </c>
      <c r="M34" s="76"/>
    </row>
    <row r="35" s="36" customFormat="true" ht="39.75" hidden="false" customHeight="true" outlineLevel="0" collapsed="false">
      <c r="A35" s="82" t="s">
        <v>104</v>
      </c>
      <c r="B35" s="33" t="s">
        <v>99</v>
      </c>
      <c r="C35" s="34" t="s">
        <v>439</v>
      </c>
      <c r="D35" s="34" t="s">
        <v>438</v>
      </c>
      <c r="E35" s="23" t="n">
        <v>17122.68</v>
      </c>
      <c r="F35" s="20" t="n">
        <f aca="false">ROUND(K35*0.62,2)</f>
        <v>121.71</v>
      </c>
      <c r="G35" s="20" t="n">
        <f aca="false">ROUND(E35*F35/1000,2)</f>
        <v>2084</v>
      </c>
      <c r="H35" s="23" t="n">
        <v>21823.58</v>
      </c>
      <c r="I35" s="20" t="n">
        <f aca="false">K35-F35</f>
        <v>74.59</v>
      </c>
      <c r="J35" s="20" t="n">
        <f aca="false">ROUND(H35*I35/1000,2)</f>
        <v>1627.82</v>
      </c>
      <c r="K35" s="24" t="n">
        <v>196.3</v>
      </c>
      <c r="L35" s="30" t="n">
        <f aca="false">G35+J35</f>
        <v>3711.82</v>
      </c>
      <c r="M35" s="76"/>
    </row>
    <row r="36" s="1" customFormat="true" ht="39.75" hidden="false" customHeight="true" outlineLevel="0" collapsed="false">
      <c r="A36" s="82" t="s">
        <v>446</v>
      </c>
      <c r="B36" s="33" t="s">
        <v>101</v>
      </c>
      <c r="C36" s="34" t="s">
        <v>44</v>
      </c>
      <c r="D36" s="34" t="s">
        <v>36</v>
      </c>
      <c r="E36" s="23" t="n">
        <v>12302.58</v>
      </c>
      <c r="F36" s="20" t="n">
        <f aca="false">ROUND(K36*0.62,2)</f>
        <v>152.46</v>
      </c>
      <c r="G36" s="20" t="n">
        <f aca="false">ROUND(E36*F36/1000,2)</f>
        <v>1875.65</v>
      </c>
      <c r="H36" s="28" t="n">
        <v>14994.49</v>
      </c>
      <c r="I36" s="20" t="n">
        <f aca="false">K36-F36</f>
        <v>93.45</v>
      </c>
      <c r="J36" s="20" t="n">
        <f aca="false">ROUND(H36*I36/1000,2)</f>
        <v>1401.24</v>
      </c>
      <c r="K36" s="24" t="n">
        <v>245.91</v>
      </c>
      <c r="L36" s="30" t="n">
        <f aca="false">G36+J36</f>
        <v>3276.89</v>
      </c>
      <c r="M36" s="7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</row>
    <row r="37" s="1" customFormat="true" ht="39.75" hidden="false" customHeight="true" outlineLevel="0" collapsed="false">
      <c r="A37" s="82" t="s">
        <v>447</v>
      </c>
      <c r="B37" s="33" t="s">
        <v>103</v>
      </c>
      <c r="C37" s="34" t="s">
        <v>51</v>
      </c>
      <c r="D37" s="34" t="s">
        <v>36</v>
      </c>
      <c r="E37" s="28" t="n">
        <v>11299.53</v>
      </c>
      <c r="F37" s="20" t="n">
        <f aca="false">ROUND(K37*0.62,2)</f>
        <v>488.13</v>
      </c>
      <c r="G37" s="20" t="n">
        <f aca="false">ROUND(E37*F37/1000,2)</f>
        <v>5515.64</v>
      </c>
      <c r="H37" s="28" t="n">
        <v>13400</v>
      </c>
      <c r="I37" s="20" t="n">
        <f aca="false">K37-F37</f>
        <v>299.17</v>
      </c>
      <c r="J37" s="20" t="n">
        <f aca="false">ROUND(H37*I37/1000,2)</f>
        <v>4008.88</v>
      </c>
      <c r="K37" s="24" t="n">
        <v>787.3</v>
      </c>
      <c r="L37" s="30" t="n">
        <f aca="false">G37+J37</f>
        <v>9524.52</v>
      </c>
      <c r="M37" s="7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</row>
    <row r="38" s="1" customFormat="true" ht="44.75" hidden="false" customHeight="true" outlineLevel="0" collapsed="false">
      <c r="A38" s="83" t="s">
        <v>448</v>
      </c>
      <c r="B38" s="84" t="s">
        <v>105</v>
      </c>
      <c r="C38" s="34" t="s">
        <v>51</v>
      </c>
      <c r="D38" s="34" t="s">
        <v>36</v>
      </c>
      <c r="E38" s="28" t="n">
        <v>11299.53</v>
      </c>
      <c r="F38" s="23" t="n">
        <f aca="false">ROUND(K38*0.62,2)</f>
        <v>115.38</v>
      </c>
      <c r="G38" s="23" t="n">
        <f aca="false">ROUND(E38*F38/1000,2)</f>
        <v>1303.74</v>
      </c>
      <c r="H38" s="28" t="n">
        <v>13400</v>
      </c>
      <c r="I38" s="23" t="n">
        <f aca="false">K38-F38</f>
        <v>70.71</v>
      </c>
      <c r="J38" s="23" t="n">
        <f aca="false">ROUND(H38*I38/1000,2)</f>
        <v>947.51</v>
      </c>
      <c r="K38" s="24" t="n">
        <v>186.09</v>
      </c>
      <c r="L38" s="30" t="n">
        <f aca="false">G38+J38</f>
        <v>2251.25</v>
      </c>
      <c r="M38" s="7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</row>
    <row r="39" s="36" customFormat="true" ht="28.5" hidden="false" customHeight="true" outlineLevel="0" collapsed="false">
      <c r="A39" s="18" t="s">
        <v>106</v>
      </c>
      <c r="B39" s="19" t="s">
        <v>107</v>
      </c>
      <c r="C39" s="31"/>
      <c r="D39" s="31"/>
      <c r="E39" s="31"/>
      <c r="F39" s="31" t="n">
        <f aca="false">F40+F41</f>
        <v>23126.95</v>
      </c>
      <c r="G39" s="31" t="n">
        <f aca="false">G40+G41</f>
        <v>300469.52</v>
      </c>
      <c r="H39" s="31"/>
      <c r="I39" s="31" t="n">
        <f aca="false">I40+I41</f>
        <v>14174.599</v>
      </c>
      <c r="J39" s="31" t="n">
        <f aca="false">J40+J41</f>
        <v>248564.21</v>
      </c>
      <c r="K39" s="31" t="n">
        <f aca="false">K40+K41</f>
        <v>37337.549</v>
      </c>
      <c r="L39" s="31" t="n">
        <f aca="false">L40+L41</f>
        <v>549033.73</v>
      </c>
      <c r="M39" s="7"/>
      <c r="O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="36" customFormat="true" ht="16.5" hidden="false" customHeight="true" outlineLevel="0" collapsed="false">
      <c r="A40" s="30"/>
      <c r="B40" s="39" t="s">
        <v>108</v>
      </c>
      <c r="C40" s="30"/>
      <c r="D40" s="30"/>
      <c r="E40" s="30"/>
      <c r="F40" s="30" t="n">
        <f aca="false">F42+F44+F46+F47+F48+F49+F50+F51+F53+F55+F57+F59+F60+F61+F63+F65+F66+F67+F69+F71+F73+F75+F78+F79+F84+F86+F90+F92+F94+F96+F105+F112+F124+F126+F128+F130+F131+F133+F141+F143+F146+F147+F161+F163+F162</f>
        <v>6235.88</v>
      </c>
      <c r="G40" s="30" t="n">
        <f aca="false">G42+G44+G46+G47+G48+G49+G50+G51+G53+G55+G57+G59+G60+G61+G63+G65+G66+G67+G69+G71+G73+G75+G78+G79+G84+G86+G90+G92+G94+G96+G105+G112+G124+G126+G128+G130+G131+G133+G141+G143+G146+G147+G161+G163+G162</f>
        <v>87288.42</v>
      </c>
      <c r="H40" s="30"/>
      <c r="I40" s="30" t="n">
        <f aca="false">I42+I44+I46+I47+I48+I49+I50+I51+I53+I55+I57+I59+I60+I61+I63+I65+I66+I67+I69+I71+I73+I75+I78+I79+I84+I86+I90+I92+I94+I96+I105+I112+I124+I126+I128+I130+I131+I133+I141+I143+I146+I147+I161+I163+I162</f>
        <v>3821.98</v>
      </c>
      <c r="J40" s="30" t="n">
        <f aca="false">J42+J44+J46+J47+J48+J49+J50+J51+J53+J55+J57+J59+J60+J61+J63+J65+J66+J67+J69+J71+J73+J75+J78+J79+J84+J86+J90+J92+J94+J96+J105+J112+J124+J126+J128+J130+J131+J133+J141+J143+J146+J147+J161+J163+J162</f>
        <v>77791.31</v>
      </c>
      <c r="K40" s="30" t="n">
        <f aca="false">K42+K44+K46+K47+K48+K49+K50+K51+K53+K55+K57+K59+K60+K61+K63+K65+K66+K67+K69+K71+K73+K75+K78+K79+K84+K86+K90+K92+K94+K96+K105+K112+K124+K126+K128+K130+K131+K133+K141+K143+K146+K147+K161+K163+K162</f>
        <v>10057.86</v>
      </c>
      <c r="L40" s="30" t="n">
        <f aca="false">L42+L44+L46+L47+L48+L49+L50+L51+L53+L55+L57+L59+L60+L61+L63+L65+L66+L67+L69+L71+L73+L75+L78+L79+L84+L86+L90+L92+L94+L96+L105+L112+L124+L126+L128+L130+L131+L133+L141+L143+L146+L147+L161+L163+L162</f>
        <v>165079.73</v>
      </c>
      <c r="M40" s="7"/>
      <c r="O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="36" customFormat="true" ht="15.75" hidden="false" customHeight="true" outlineLevel="0" collapsed="false">
      <c r="A41" s="30"/>
      <c r="B41" s="40" t="s">
        <v>408</v>
      </c>
      <c r="C41" s="30"/>
      <c r="D41" s="30"/>
      <c r="E41" s="30"/>
      <c r="F41" s="30" t="n">
        <f aca="false">F43+F45+F52+F54+F56+F58+F62+F64+F68+F70+F72+F74+F76+F77+F80+F81+F82+F83+F85+F87+F88+F89+F91+F93+F95+F100+F107+F118+F125+F127+F129+F132+F137+F142+F144+F145+F151+F160+F164+F166+F165</f>
        <v>16891.07</v>
      </c>
      <c r="G41" s="30" t="n">
        <f aca="false">G43+G45+G52+G54+G56+G58+G62+G64+G68+G70+G72+G74+G76+G77+G80+G81+G82+G83+G85+G87+G88+G89+G91+G93+G95+G100+G107+G118+G125+G127+G129+G132+G137+G142+G144+G145+G151+G160+G164+G166+G165</f>
        <v>213181.1</v>
      </c>
      <c r="H41" s="30"/>
      <c r="I41" s="30" t="n">
        <f aca="false">I43+I45+I52+I54+I56+I58+I62+I64+I68+I70+I72+I74+I76+I77+I80+I81+I82+I83+I85+I87+I88+I89+I91+I93+I95+I100+I107+I118+I125+I127+I129+I132+I137+I142+I144+I145+I151+I160+I164+I166+I165</f>
        <v>10352.619</v>
      </c>
      <c r="J41" s="30" t="n">
        <f aca="false">J43+J45+J52+J54+J56+J58+J62+J64+J68+J70+J72+J74+J76+J77+J80+J81+J82+J83+J85+J87+J88+J89+J91+J93+J95+J100+J107+J118+J125+J127+J129+J132+J137+J142+J144+J145+J151+J160+J164+J166+J165</f>
        <v>170772.9</v>
      </c>
      <c r="K41" s="30" t="n">
        <f aca="false">K43+K45+K52+K54+K56+K58+K62+K64+K68+K70+K72+K74+K76+K77+K80+K81+K82+K83+K85+K87+K88+K89+K91+K93+K95+K100+K107+K118+K125+K127+K129+K132+K137+K142+K144+K145+K151+K160+K164+K166+K165</f>
        <v>27279.689</v>
      </c>
      <c r="L41" s="30" t="n">
        <f aca="false">L43+L45+L52+L54+L56+L58+L62+L64+L68+L70+L72+L74+L76+L77+L80+L81+L82+L83+L85+L87+L88+L89+L91+L93+L95+L100+L107+L118+L125+L127+L129+L132+L137+L142+L144+L145+L151+L160+L164+L166+L165</f>
        <v>383954</v>
      </c>
      <c r="M41" s="7"/>
      <c r="O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="36" customFormat="true" ht="45.75" hidden="false" customHeight="true" outlineLevel="0" collapsed="false">
      <c r="A42" s="41" t="s">
        <v>449</v>
      </c>
      <c r="B42" s="42" t="s">
        <v>450</v>
      </c>
      <c r="C42" s="34" t="s">
        <v>112</v>
      </c>
      <c r="D42" s="34" t="s">
        <v>36</v>
      </c>
      <c r="E42" s="28" t="n">
        <v>11299.53</v>
      </c>
      <c r="F42" s="22" t="n">
        <f aca="false">ROUND(K42*0.62,2)</f>
        <v>50.69</v>
      </c>
      <c r="G42" s="22" t="n">
        <f aca="false">ROUND(E42*F42/1000,2)</f>
        <v>572.77</v>
      </c>
      <c r="H42" s="28" t="n">
        <v>13400</v>
      </c>
      <c r="I42" s="22" t="n">
        <f aca="false">K42-F42</f>
        <v>31.06</v>
      </c>
      <c r="J42" s="22" t="n">
        <f aca="false">ROUND(H42*I42/1000,2)</f>
        <v>416.2</v>
      </c>
      <c r="K42" s="24" t="n">
        <v>81.75</v>
      </c>
      <c r="L42" s="77" t="n">
        <f aca="false">J42+G42</f>
        <v>988.97</v>
      </c>
      <c r="M42" s="76"/>
    </row>
    <row r="43" s="36" customFormat="true" ht="49.45" hidden="false" customHeight="true" outlineLevel="0" collapsed="false">
      <c r="A43" s="41"/>
      <c r="B43" s="42" t="s">
        <v>451</v>
      </c>
      <c r="C43" s="34" t="s">
        <v>112</v>
      </c>
      <c r="D43" s="34" t="s">
        <v>36</v>
      </c>
      <c r="E43" s="28" t="n">
        <v>11299.53</v>
      </c>
      <c r="F43" s="20" t="n">
        <f aca="false">ROUND(K43*0.62,2)</f>
        <v>228.77</v>
      </c>
      <c r="G43" s="20" t="n">
        <f aca="false">ROUND(E43*F43/1000,2)</f>
        <v>2584.99</v>
      </c>
      <c r="H43" s="28" t="n">
        <v>13400</v>
      </c>
      <c r="I43" s="20" t="n">
        <f aca="false">K43-F43</f>
        <v>140.22</v>
      </c>
      <c r="J43" s="20" t="n">
        <f aca="false">ROUND(H43*I43/1000,2)</f>
        <v>1878.95</v>
      </c>
      <c r="K43" s="24" t="n">
        <v>368.99</v>
      </c>
      <c r="L43" s="30" t="n">
        <f aca="false">J43+G43</f>
        <v>4463.94</v>
      </c>
      <c r="M43" s="76"/>
    </row>
    <row r="44" s="36" customFormat="true" ht="54.95" hidden="false" customHeight="true" outlineLevel="0" collapsed="false">
      <c r="A44" s="41" t="s">
        <v>114</v>
      </c>
      <c r="B44" s="42" t="s">
        <v>452</v>
      </c>
      <c r="C44" s="34" t="s">
        <v>112</v>
      </c>
      <c r="D44" s="34" t="s">
        <v>36</v>
      </c>
      <c r="E44" s="28" t="n">
        <v>11299.53</v>
      </c>
      <c r="F44" s="20" t="n">
        <f aca="false">ROUND(K44*0.62,2)</f>
        <v>9.12</v>
      </c>
      <c r="G44" s="20" t="n">
        <f aca="false">ROUND(E44*F44/1000,2)</f>
        <v>103.05</v>
      </c>
      <c r="H44" s="28" t="n">
        <v>13400</v>
      </c>
      <c r="I44" s="20" t="n">
        <f aca="false">K44-F44</f>
        <v>5.59</v>
      </c>
      <c r="J44" s="20" t="n">
        <f aca="false">ROUND(H44*I44/1000,2)</f>
        <v>74.91</v>
      </c>
      <c r="K44" s="24" t="n">
        <v>14.71</v>
      </c>
      <c r="L44" s="30" t="n">
        <f aca="false">J44+G44</f>
        <v>177.96</v>
      </c>
      <c r="M44" s="76"/>
    </row>
    <row r="45" s="36" customFormat="true" ht="53.4" hidden="false" customHeight="true" outlineLevel="0" collapsed="false">
      <c r="A45" s="41"/>
      <c r="B45" s="42" t="s">
        <v>453</v>
      </c>
      <c r="C45" s="34" t="s">
        <v>112</v>
      </c>
      <c r="D45" s="34" t="s">
        <v>36</v>
      </c>
      <c r="E45" s="28" t="n">
        <v>11299.53</v>
      </c>
      <c r="F45" s="20" t="n">
        <f aca="false">ROUND(K45*0.62,2)</f>
        <v>303.91</v>
      </c>
      <c r="G45" s="20" t="n">
        <f aca="false">ROUND(E45*F45/1000,2)</f>
        <v>3434.04</v>
      </c>
      <c r="H45" s="28" t="n">
        <v>13400</v>
      </c>
      <c r="I45" s="20" t="n">
        <f aca="false">K45-F45</f>
        <v>186.26</v>
      </c>
      <c r="J45" s="20" t="n">
        <f aca="false">ROUND(H45*I45/1000,2)</f>
        <v>2495.88</v>
      </c>
      <c r="K45" s="24" t="n">
        <v>490.17</v>
      </c>
      <c r="L45" s="30" t="n">
        <f aca="false">J45+G45</f>
        <v>5929.92</v>
      </c>
      <c r="M45" s="76"/>
    </row>
    <row r="46" s="36" customFormat="true" ht="37.3" hidden="false" customHeight="false" outlineLevel="0" collapsed="false">
      <c r="A46" s="41" t="s">
        <v>117</v>
      </c>
      <c r="B46" s="42" t="s">
        <v>454</v>
      </c>
      <c r="C46" s="34" t="s">
        <v>112</v>
      </c>
      <c r="D46" s="34" t="s">
        <v>36</v>
      </c>
      <c r="E46" s="28" t="n">
        <v>11299.53</v>
      </c>
      <c r="F46" s="20" t="n">
        <f aca="false">ROUND(K46*0.62,2)</f>
        <v>184.58</v>
      </c>
      <c r="G46" s="20" t="n">
        <f aca="false">ROUND(E46*F46/1000,2)</f>
        <v>2085.67</v>
      </c>
      <c r="H46" s="28" t="n">
        <v>13400</v>
      </c>
      <c r="I46" s="20" t="n">
        <f aca="false">K46-F46</f>
        <v>113.13</v>
      </c>
      <c r="J46" s="20" t="n">
        <f aca="false">ROUND(H46*I46/1000,2)</f>
        <v>1515.94</v>
      </c>
      <c r="K46" s="24" t="n">
        <v>297.71</v>
      </c>
      <c r="L46" s="30" t="n">
        <f aca="false">J46+G46</f>
        <v>3601.61</v>
      </c>
      <c r="M46" s="76"/>
    </row>
    <row r="47" s="36" customFormat="true" ht="60.75" hidden="false" customHeight="true" outlineLevel="0" collapsed="false">
      <c r="A47" s="41" t="s">
        <v>119</v>
      </c>
      <c r="B47" s="42" t="s">
        <v>455</v>
      </c>
      <c r="C47" s="34" t="s">
        <v>112</v>
      </c>
      <c r="D47" s="34" t="s">
        <v>36</v>
      </c>
      <c r="E47" s="28" t="n">
        <v>11299.53</v>
      </c>
      <c r="F47" s="20" t="n">
        <f aca="false">ROUND(K47*0.62,2)</f>
        <v>309.11</v>
      </c>
      <c r="G47" s="20" t="n">
        <f aca="false">ROUND(E47*F47/1000,2)</f>
        <v>3492.8</v>
      </c>
      <c r="H47" s="28" t="n">
        <v>13400</v>
      </c>
      <c r="I47" s="20" t="n">
        <f aca="false">K47-F47</f>
        <v>189.45</v>
      </c>
      <c r="J47" s="20" t="n">
        <f aca="false">ROUND(H47*I47/1000,2)</f>
        <v>2538.63</v>
      </c>
      <c r="K47" s="24" t="n">
        <v>498.56</v>
      </c>
      <c r="L47" s="30" t="n">
        <f aca="false">J47+G47</f>
        <v>6031.43</v>
      </c>
      <c r="M47" s="76"/>
    </row>
    <row r="48" s="36" customFormat="true" ht="51.05" hidden="false" customHeight="true" outlineLevel="0" collapsed="false">
      <c r="A48" s="41"/>
      <c r="B48" s="42" t="s">
        <v>456</v>
      </c>
      <c r="C48" s="34" t="s">
        <v>433</v>
      </c>
      <c r="D48" s="34" t="s">
        <v>434</v>
      </c>
      <c r="E48" s="28" t="n">
        <v>12706.44</v>
      </c>
      <c r="F48" s="20" t="n">
        <f aca="false">ROUND(K48*0.62,2)</f>
        <v>92.61</v>
      </c>
      <c r="G48" s="20" t="n">
        <f aca="false">ROUND(E48*F48/1000,2)</f>
        <v>1176.74</v>
      </c>
      <c r="H48" s="23" t="n">
        <v>30626.78</v>
      </c>
      <c r="I48" s="20" t="n">
        <f aca="false">K48-F48</f>
        <v>56.76</v>
      </c>
      <c r="J48" s="20" t="n">
        <f aca="false">ROUND(H48*I48/1000,2)</f>
        <v>1738.38</v>
      </c>
      <c r="K48" s="24" t="n">
        <v>149.37</v>
      </c>
      <c r="L48" s="30" t="n">
        <f aca="false">J48+G48</f>
        <v>2915.12</v>
      </c>
      <c r="M48" s="76"/>
    </row>
    <row r="49" s="36" customFormat="true" ht="49.5" hidden="false" customHeight="true" outlineLevel="0" collapsed="false">
      <c r="A49" s="41" t="s">
        <v>125</v>
      </c>
      <c r="B49" s="42" t="s">
        <v>457</v>
      </c>
      <c r="C49" s="34" t="s">
        <v>112</v>
      </c>
      <c r="D49" s="34" t="s">
        <v>36</v>
      </c>
      <c r="E49" s="28" t="n">
        <v>11299.53</v>
      </c>
      <c r="F49" s="20" t="n">
        <f aca="false">ROUND(K49*0.62,2)</f>
        <v>482.52</v>
      </c>
      <c r="G49" s="20" t="n">
        <f aca="false">ROUND(E49*F49/1000,2)</f>
        <v>5452.25</v>
      </c>
      <c r="H49" s="28" t="n">
        <v>13400</v>
      </c>
      <c r="I49" s="20" t="n">
        <f aca="false">K49-F49</f>
        <v>295.73</v>
      </c>
      <c r="J49" s="20" t="n">
        <f aca="false">ROUND(H49*I49/1000,2)</f>
        <v>3962.78</v>
      </c>
      <c r="K49" s="24" t="n">
        <v>778.25</v>
      </c>
      <c r="L49" s="30" t="n">
        <f aca="false">J49+G49</f>
        <v>9415.03</v>
      </c>
      <c r="M49" s="76"/>
    </row>
    <row r="50" s="36" customFormat="true" ht="37.3" hidden="false" customHeight="false" outlineLevel="0" collapsed="false">
      <c r="A50" s="41" t="s">
        <v>127</v>
      </c>
      <c r="B50" s="42" t="s">
        <v>458</v>
      </c>
      <c r="C50" s="34" t="s">
        <v>112</v>
      </c>
      <c r="D50" s="34" t="s">
        <v>36</v>
      </c>
      <c r="E50" s="28" t="n">
        <v>11299.53</v>
      </c>
      <c r="F50" s="20" t="n">
        <f aca="false">ROUND(K50*0.62,2)</f>
        <v>295.55</v>
      </c>
      <c r="G50" s="20" t="n">
        <f aca="false">ROUND(E50*F50/1000,2)</f>
        <v>3339.58</v>
      </c>
      <c r="H50" s="28" t="n">
        <v>13400</v>
      </c>
      <c r="I50" s="20" t="n">
        <f aca="false">K50-F50</f>
        <v>181.14</v>
      </c>
      <c r="J50" s="20" t="n">
        <f aca="false">ROUND(H50*I50/1000,2)</f>
        <v>2427.28</v>
      </c>
      <c r="K50" s="24" t="n">
        <v>476.69</v>
      </c>
      <c r="L50" s="30" t="n">
        <f aca="false">J50+G50</f>
        <v>5766.86</v>
      </c>
      <c r="M50" s="76"/>
    </row>
    <row r="51" s="36" customFormat="true" ht="50.25" hidden="false" customHeight="true" outlineLevel="0" collapsed="false">
      <c r="A51" s="41" t="s">
        <v>129</v>
      </c>
      <c r="B51" s="42" t="s">
        <v>459</v>
      </c>
      <c r="C51" s="34" t="s">
        <v>112</v>
      </c>
      <c r="D51" s="34" t="s">
        <v>36</v>
      </c>
      <c r="E51" s="28" t="n">
        <v>11299.53</v>
      </c>
      <c r="F51" s="20" t="n">
        <f aca="false">ROUND(K51*0.62,2)</f>
        <v>16.24</v>
      </c>
      <c r="G51" s="20" t="n">
        <f aca="false">ROUND(E51*F51/1000,2)</f>
        <v>183.5</v>
      </c>
      <c r="H51" s="28" t="n">
        <v>13400</v>
      </c>
      <c r="I51" s="20" t="n">
        <f aca="false">K51-F51</f>
        <v>9.96</v>
      </c>
      <c r="J51" s="20" t="n">
        <f aca="false">ROUND(H51*I51/1000,2)</f>
        <v>133.46</v>
      </c>
      <c r="K51" s="24" t="n">
        <v>26.2</v>
      </c>
      <c r="L51" s="30" t="n">
        <f aca="false">J51+G51</f>
        <v>316.96</v>
      </c>
      <c r="M51" s="76"/>
    </row>
    <row r="52" s="36" customFormat="true" ht="37.3" hidden="false" customHeight="false" outlineLevel="0" collapsed="false">
      <c r="A52" s="41"/>
      <c r="B52" s="42" t="s">
        <v>460</v>
      </c>
      <c r="C52" s="34" t="s">
        <v>112</v>
      </c>
      <c r="D52" s="34" t="s">
        <v>36</v>
      </c>
      <c r="E52" s="28" t="n">
        <v>11299.53</v>
      </c>
      <c r="F52" s="20" t="n">
        <f aca="false">ROUND(K52*0.62,2)</f>
        <v>1146.27</v>
      </c>
      <c r="G52" s="20" t="n">
        <f aca="false">ROUND(E52*F52/1000,2)</f>
        <v>12952.31</v>
      </c>
      <c r="H52" s="28" t="n">
        <v>13400</v>
      </c>
      <c r="I52" s="20" t="n">
        <f aca="false">K52-F52</f>
        <v>702.55</v>
      </c>
      <c r="J52" s="20" t="n">
        <f aca="false">ROUND(H52*I52/1000,2)</f>
        <v>9414.17</v>
      </c>
      <c r="K52" s="24" t="n">
        <v>1848.82</v>
      </c>
      <c r="L52" s="30" t="n">
        <f aca="false">J52+G52</f>
        <v>22366.48</v>
      </c>
      <c r="M52" s="76"/>
    </row>
    <row r="53" s="36" customFormat="true" ht="48.7" hidden="false" customHeight="true" outlineLevel="0" collapsed="false">
      <c r="A53" s="41" t="s">
        <v>132</v>
      </c>
      <c r="B53" s="42" t="s">
        <v>461</v>
      </c>
      <c r="C53" s="34" t="s">
        <v>112</v>
      </c>
      <c r="D53" s="34" t="s">
        <v>36</v>
      </c>
      <c r="E53" s="28" t="n">
        <v>11299.53</v>
      </c>
      <c r="F53" s="20" t="n">
        <f aca="false">ROUND(K53*0.62,2)</f>
        <v>122.14</v>
      </c>
      <c r="G53" s="20" t="n">
        <f aca="false">ROUND(E53*F53/1000,2)</f>
        <v>1380.12</v>
      </c>
      <c r="H53" s="28" t="n">
        <v>13400</v>
      </c>
      <c r="I53" s="20" t="n">
        <f aca="false">K53-F53</f>
        <v>74.86</v>
      </c>
      <c r="J53" s="20" t="n">
        <f aca="false">ROUND(H53*I53/1000,2)</f>
        <v>1003.12</v>
      </c>
      <c r="K53" s="24" t="n">
        <v>197</v>
      </c>
      <c r="L53" s="30" t="n">
        <f aca="false">J53+G53</f>
        <v>2383.24</v>
      </c>
      <c r="M53" s="76"/>
    </row>
    <row r="54" s="36" customFormat="true" ht="42.75" hidden="false" customHeight="true" outlineLevel="0" collapsed="false">
      <c r="A54" s="41"/>
      <c r="B54" s="42" t="s">
        <v>462</v>
      </c>
      <c r="C54" s="34" t="s">
        <v>112</v>
      </c>
      <c r="D54" s="34" t="s">
        <v>36</v>
      </c>
      <c r="E54" s="28" t="n">
        <v>11299.53</v>
      </c>
      <c r="F54" s="20" t="n">
        <f aca="false">ROUND(K54*0.62,2)</f>
        <v>459.7</v>
      </c>
      <c r="G54" s="20" t="n">
        <f aca="false">ROUND(E54*F54/1000,2)</f>
        <v>5194.39</v>
      </c>
      <c r="H54" s="28" t="n">
        <v>13400</v>
      </c>
      <c r="I54" s="20" t="n">
        <f aca="false">K54-F54</f>
        <v>281.75</v>
      </c>
      <c r="J54" s="20" t="n">
        <f aca="false">ROUND(H54*I54/1000,2)</f>
        <v>3775.45</v>
      </c>
      <c r="K54" s="24" t="n">
        <v>741.45</v>
      </c>
      <c r="L54" s="30" t="n">
        <f aca="false">J54+G54</f>
        <v>8969.84</v>
      </c>
      <c r="M54" s="76"/>
    </row>
    <row r="55" s="36" customFormat="true" ht="38.25" hidden="false" customHeight="true" outlineLevel="0" collapsed="false">
      <c r="A55" s="41" t="s">
        <v>463</v>
      </c>
      <c r="B55" s="42" t="s">
        <v>464</v>
      </c>
      <c r="C55" s="34" t="s">
        <v>112</v>
      </c>
      <c r="D55" s="34" t="s">
        <v>36</v>
      </c>
      <c r="E55" s="28" t="n">
        <v>11299.53</v>
      </c>
      <c r="F55" s="20" t="n">
        <f aca="false">ROUND(K55*0.62,2)</f>
        <v>85.06</v>
      </c>
      <c r="G55" s="20" t="n">
        <f aca="false">ROUND(E55*F55/1000,2)</f>
        <v>961.14</v>
      </c>
      <c r="H55" s="28" t="n">
        <v>13400</v>
      </c>
      <c r="I55" s="20" t="n">
        <f aca="false">K55-F55</f>
        <v>52.13</v>
      </c>
      <c r="J55" s="20" t="n">
        <f aca="false">ROUND(H55*I55/1000,2)</f>
        <v>698.54</v>
      </c>
      <c r="K55" s="24" t="n">
        <v>137.19</v>
      </c>
      <c r="L55" s="30" t="n">
        <f aca="false">J55+G55</f>
        <v>1659.68</v>
      </c>
      <c r="M55" s="76"/>
    </row>
    <row r="56" s="36" customFormat="true" ht="51" hidden="false" customHeight="true" outlineLevel="0" collapsed="false">
      <c r="A56" s="41"/>
      <c r="B56" s="42" t="s">
        <v>465</v>
      </c>
      <c r="C56" s="34" t="s">
        <v>112</v>
      </c>
      <c r="D56" s="34" t="s">
        <v>36</v>
      </c>
      <c r="E56" s="28" t="n">
        <v>11299.53</v>
      </c>
      <c r="F56" s="20" t="n">
        <f aca="false">ROUND(K56*0.62,2)</f>
        <v>1676.33</v>
      </c>
      <c r="G56" s="20" t="n">
        <f aca="false">ROUND(E56*F56/1000,2)</f>
        <v>18941.74</v>
      </c>
      <c r="H56" s="28" t="n">
        <v>13400</v>
      </c>
      <c r="I56" s="20" t="n">
        <f aca="false">K56-F56</f>
        <v>1027.42</v>
      </c>
      <c r="J56" s="20" t="n">
        <f aca="false">ROUND(H56*I56/1000,2)</f>
        <v>13767.43</v>
      </c>
      <c r="K56" s="24" t="n">
        <v>2703.75</v>
      </c>
      <c r="L56" s="30" t="n">
        <f aca="false">J56+G56</f>
        <v>32709.17</v>
      </c>
      <c r="M56" s="76"/>
    </row>
    <row r="57" s="36" customFormat="true" ht="54" hidden="false" customHeight="true" outlineLevel="0" collapsed="false">
      <c r="A57" s="41" t="s">
        <v>466</v>
      </c>
      <c r="B57" s="42" t="s">
        <v>467</v>
      </c>
      <c r="C57" s="34" t="s">
        <v>112</v>
      </c>
      <c r="D57" s="34" t="s">
        <v>36</v>
      </c>
      <c r="E57" s="28" t="n">
        <v>11299.53</v>
      </c>
      <c r="F57" s="20" t="n">
        <f aca="false">ROUND(K57*0.62,2)</f>
        <v>95.48</v>
      </c>
      <c r="G57" s="20" t="n">
        <f aca="false">ROUND(E57*F57/1000,2)</f>
        <v>1078.88</v>
      </c>
      <c r="H57" s="28" t="n">
        <v>13400</v>
      </c>
      <c r="I57" s="20" t="n">
        <f aca="false">K57-F57</f>
        <v>58.52</v>
      </c>
      <c r="J57" s="20" t="n">
        <f aca="false">ROUND(H57*I57/1000,2)</f>
        <v>784.17</v>
      </c>
      <c r="K57" s="24" t="n">
        <v>154</v>
      </c>
      <c r="L57" s="30" t="n">
        <f aca="false">J57+G57</f>
        <v>1863.05</v>
      </c>
      <c r="M57" s="76"/>
    </row>
    <row r="58" s="36" customFormat="true" ht="51.75" hidden="false" customHeight="true" outlineLevel="0" collapsed="false">
      <c r="A58" s="41"/>
      <c r="B58" s="42" t="s">
        <v>468</v>
      </c>
      <c r="C58" s="34" t="s">
        <v>112</v>
      </c>
      <c r="D58" s="34" t="s">
        <v>36</v>
      </c>
      <c r="E58" s="28" t="n">
        <v>11299.53</v>
      </c>
      <c r="F58" s="20" t="n">
        <f aca="false">ROUND(K58*0.62,2)</f>
        <v>70.14</v>
      </c>
      <c r="G58" s="20" t="n">
        <f aca="false">ROUND(E58*F58/1000,2)</f>
        <v>792.55</v>
      </c>
      <c r="H58" s="28" t="n">
        <v>13400</v>
      </c>
      <c r="I58" s="20" t="n">
        <f aca="false">K58-F58</f>
        <v>42.99</v>
      </c>
      <c r="J58" s="20" t="n">
        <f aca="false">ROUND(H58*I58/1000,2)</f>
        <v>576.07</v>
      </c>
      <c r="K58" s="24" t="n">
        <v>113.13</v>
      </c>
      <c r="L58" s="30" t="n">
        <f aca="false">J58+G58</f>
        <v>1368.62</v>
      </c>
      <c r="M58" s="76"/>
    </row>
    <row r="59" s="36" customFormat="true" ht="48" hidden="false" customHeight="true" outlineLevel="0" collapsed="false">
      <c r="A59" s="41" t="s">
        <v>141</v>
      </c>
      <c r="B59" s="42" t="s">
        <v>469</v>
      </c>
      <c r="C59" s="34" t="s">
        <v>112</v>
      </c>
      <c r="D59" s="34" t="s">
        <v>36</v>
      </c>
      <c r="E59" s="28" t="n">
        <v>11299.53</v>
      </c>
      <c r="F59" s="20" t="n">
        <f aca="false">ROUND(K59*0.62,2)</f>
        <v>170.01</v>
      </c>
      <c r="G59" s="20" t="n">
        <f aca="false">ROUND(E59*F59/1000,2)</f>
        <v>1921.03</v>
      </c>
      <c r="H59" s="28" t="n">
        <v>13400</v>
      </c>
      <c r="I59" s="20" t="n">
        <f aca="false">K59-F59</f>
        <v>104.2</v>
      </c>
      <c r="J59" s="20" t="n">
        <f aca="false">ROUND(H59*I59/1000,2)</f>
        <v>1396.28</v>
      </c>
      <c r="K59" s="24" t="n">
        <v>274.21</v>
      </c>
      <c r="L59" s="30" t="n">
        <f aca="false">J59+G59</f>
        <v>3317.31</v>
      </c>
      <c r="M59" s="76"/>
    </row>
    <row r="60" s="36" customFormat="true" ht="48" hidden="false" customHeight="true" outlineLevel="0" collapsed="false">
      <c r="A60" s="41"/>
      <c r="B60" s="42" t="s">
        <v>470</v>
      </c>
      <c r="C60" s="34" t="s">
        <v>44</v>
      </c>
      <c r="D60" s="34" t="s">
        <v>36</v>
      </c>
      <c r="E60" s="23" t="n">
        <v>12302.58</v>
      </c>
      <c r="F60" s="20" t="n">
        <f aca="false">ROUND(K60*0.62,2)</f>
        <v>44.89</v>
      </c>
      <c r="G60" s="20" t="n">
        <f aca="false">ROUND(E60*F60/1000,2)</f>
        <v>552.26</v>
      </c>
      <c r="H60" s="23" t="n">
        <v>14994.49</v>
      </c>
      <c r="I60" s="20" t="n">
        <f aca="false">K60-F60</f>
        <v>27.51</v>
      </c>
      <c r="J60" s="20" t="n">
        <f aca="false">ROUND(H60*I60/1000,2)</f>
        <v>412.5</v>
      </c>
      <c r="K60" s="24" t="n">
        <v>72.4</v>
      </c>
      <c r="L60" s="30" t="n">
        <f aca="false">J60+G60</f>
        <v>964.76</v>
      </c>
      <c r="M60" s="76"/>
    </row>
    <row r="61" s="36" customFormat="true" ht="49.5" hidden="false" customHeight="true" outlineLevel="0" collapsed="false">
      <c r="A61" s="41" t="s">
        <v>145</v>
      </c>
      <c r="B61" s="42" t="s">
        <v>471</v>
      </c>
      <c r="C61" s="34" t="s">
        <v>433</v>
      </c>
      <c r="D61" s="80" t="s">
        <v>434</v>
      </c>
      <c r="E61" s="28" t="n">
        <v>12706.44</v>
      </c>
      <c r="F61" s="20" t="n">
        <f aca="false">ROUND(K61*0.62,2)</f>
        <v>36.23</v>
      </c>
      <c r="G61" s="20" t="n">
        <f aca="false">ROUND(E61*F61/1000,2)</f>
        <v>460.35</v>
      </c>
      <c r="H61" s="23" t="n">
        <v>30626.78</v>
      </c>
      <c r="I61" s="20" t="n">
        <f aca="false">K61-F61</f>
        <v>22.21</v>
      </c>
      <c r="J61" s="20" t="n">
        <f aca="false">ROUND(H61*I61/1000,2)</f>
        <v>680.22</v>
      </c>
      <c r="K61" s="24" t="n">
        <v>58.44</v>
      </c>
      <c r="L61" s="30" t="n">
        <f aca="false">J61+G61</f>
        <v>1140.57</v>
      </c>
      <c r="M61" s="76"/>
    </row>
    <row r="62" s="36" customFormat="true" ht="37.3" hidden="false" customHeight="false" outlineLevel="0" collapsed="false">
      <c r="A62" s="41"/>
      <c r="B62" s="42" t="s">
        <v>472</v>
      </c>
      <c r="C62" s="34" t="s">
        <v>433</v>
      </c>
      <c r="D62" s="80" t="s">
        <v>434</v>
      </c>
      <c r="E62" s="28" t="n">
        <v>12706.44</v>
      </c>
      <c r="F62" s="20" t="n">
        <f aca="false">ROUND(K62*0.62,2)</f>
        <v>496.09</v>
      </c>
      <c r="G62" s="20" t="n">
        <f aca="false">ROUND(E62*F62/1000,2)</f>
        <v>6303.54</v>
      </c>
      <c r="H62" s="23" t="n">
        <v>30626.78</v>
      </c>
      <c r="I62" s="20" t="n">
        <f aca="false">K62-F62</f>
        <v>304.06</v>
      </c>
      <c r="J62" s="20" t="n">
        <f aca="false">ROUND(H62*I62/1000,2)</f>
        <v>9312.38</v>
      </c>
      <c r="K62" s="24" t="n">
        <v>800.15</v>
      </c>
      <c r="L62" s="30" t="n">
        <f aca="false">J62+G62</f>
        <v>15615.92</v>
      </c>
      <c r="M62" s="76"/>
    </row>
    <row r="63" s="36" customFormat="true" ht="58.5" hidden="false" customHeight="true" outlineLevel="0" collapsed="false">
      <c r="A63" s="41" t="s">
        <v>148</v>
      </c>
      <c r="B63" s="33" t="s">
        <v>473</v>
      </c>
      <c r="C63" s="34" t="s">
        <v>112</v>
      </c>
      <c r="D63" s="34" t="s">
        <v>36</v>
      </c>
      <c r="E63" s="28" t="n">
        <v>11299.53</v>
      </c>
      <c r="F63" s="23" t="n">
        <f aca="false">ROUND(K63*0.62,2)</f>
        <v>441.44</v>
      </c>
      <c r="G63" s="23" t="n">
        <f aca="false">ROUND(E63*F63/1000,2)</f>
        <v>4988.06</v>
      </c>
      <c r="H63" s="28" t="n">
        <v>13400</v>
      </c>
      <c r="I63" s="23" t="n">
        <f aca="false">K63-F63</f>
        <v>270.56</v>
      </c>
      <c r="J63" s="23" t="n">
        <f aca="false">ROUND(H63*I63/1000,2)</f>
        <v>3625.5</v>
      </c>
      <c r="K63" s="24" t="n">
        <v>712</v>
      </c>
      <c r="L63" s="30" t="n">
        <f aca="false">J63+G63</f>
        <v>8613.56</v>
      </c>
      <c r="M63" s="76"/>
    </row>
    <row r="64" s="36" customFormat="true" ht="54.75" hidden="false" customHeight="true" outlineLevel="0" collapsed="false">
      <c r="A64" s="41"/>
      <c r="B64" s="42" t="s">
        <v>474</v>
      </c>
      <c r="C64" s="34" t="s">
        <v>112</v>
      </c>
      <c r="D64" s="34" t="s">
        <v>36</v>
      </c>
      <c r="E64" s="28" t="n">
        <v>11299.53</v>
      </c>
      <c r="F64" s="20" t="n">
        <f aca="false">ROUND(K64*0.62,2)</f>
        <v>14.88</v>
      </c>
      <c r="G64" s="20" t="n">
        <f aca="false">ROUND(E64*F64/1000,2)</f>
        <v>168.14</v>
      </c>
      <c r="H64" s="28" t="n">
        <v>13400</v>
      </c>
      <c r="I64" s="20" t="n">
        <f aca="false">K64-F64</f>
        <v>9.12</v>
      </c>
      <c r="J64" s="20" t="n">
        <f aca="false">ROUND(H64*I64/1000,2)</f>
        <v>122.21</v>
      </c>
      <c r="K64" s="24" t="n">
        <v>24</v>
      </c>
      <c r="L64" s="30" t="n">
        <f aca="false">J64+G64</f>
        <v>290.35</v>
      </c>
      <c r="M64" s="76"/>
    </row>
    <row r="65" s="36" customFormat="true" ht="51.75" hidden="false" customHeight="true" outlineLevel="0" collapsed="false">
      <c r="A65" s="41" t="s">
        <v>475</v>
      </c>
      <c r="B65" s="48" t="s">
        <v>476</v>
      </c>
      <c r="C65" s="34" t="s">
        <v>433</v>
      </c>
      <c r="D65" s="80" t="s">
        <v>434</v>
      </c>
      <c r="E65" s="28" t="n">
        <v>12706.44</v>
      </c>
      <c r="F65" s="20" t="n">
        <f aca="false">ROUND(K65*0.62,2)</f>
        <v>802.87</v>
      </c>
      <c r="G65" s="20" t="n">
        <f aca="false">ROUND(E65*F65/1000,2)</f>
        <v>10201.62</v>
      </c>
      <c r="H65" s="23" t="n">
        <v>30626.78</v>
      </c>
      <c r="I65" s="20" t="n">
        <f aca="false">K65-F65</f>
        <v>492.08</v>
      </c>
      <c r="J65" s="20" t="n">
        <f aca="false">ROUND(H65*I65/1000,2)</f>
        <v>15070.83</v>
      </c>
      <c r="K65" s="24" t="n">
        <v>1294.95</v>
      </c>
      <c r="L65" s="30" t="n">
        <f aca="false">J65+G65</f>
        <v>25272.45</v>
      </c>
      <c r="M65" s="76"/>
    </row>
    <row r="66" s="36" customFormat="true" ht="53.25" hidden="false" customHeight="true" outlineLevel="0" collapsed="false">
      <c r="A66" s="41" t="s">
        <v>152</v>
      </c>
      <c r="B66" s="48" t="s">
        <v>477</v>
      </c>
      <c r="C66" s="34" t="s">
        <v>156</v>
      </c>
      <c r="D66" s="34" t="s">
        <v>240</v>
      </c>
      <c r="E66" s="23" t="n">
        <v>33429.14</v>
      </c>
      <c r="F66" s="20" t="n">
        <f aca="false">ROUND(K66*0.62,2)</f>
        <v>178.51</v>
      </c>
      <c r="G66" s="20" t="n">
        <f aca="false">ROUND(E66*F66/1000,2)</f>
        <v>5967.44</v>
      </c>
      <c r="H66" s="23" t="n">
        <v>45518.21</v>
      </c>
      <c r="I66" s="20" t="n">
        <f aca="false">K66-F66</f>
        <v>109.41</v>
      </c>
      <c r="J66" s="20" t="n">
        <f aca="false">ROUND(H66*I66/1000,2)</f>
        <v>4980.15</v>
      </c>
      <c r="K66" s="24" t="n">
        <v>287.92</v>
      </c>
      <c r="L66" s="30" t="n">
        <f aca="false">J66+G66</f>
        <v>10947.59</v>
      </c>
      <c r="M66" s="76"/>
    </row>
    <row r="67" s="36" customFormat="true" ht="54" hidden="false" customHeight="true" outlineLevel="0" collapsed="false">
      <c r="A67" s="41" t="s">
        <v>154</v>
      </c>
      <c r="B67" s="51" t="s">
        <v>478</v>
      </c>
      <c r="C67" s="34" t="s">
        <v>277</v>
      </c>
      <c r="D67" s="34" t="s">
        <v>287</v>
      </c>
      <c r="E67" s="23" t="n">
        <v>13706.9</v>
      </c>
      <c r="F67" s="23" t="n">
        <f aca="false">ROUND(K67*0.62,2)</f>
        <v>232.87</v>
      </c>
      <c r="G67" s="23" t="n">
        <f aca="false">ROUND(E67*F67/1000,2)</f>
        <v>3191.93</v>
      </c>
      <c r="H67" s="23" t="n">
        <v>19550.93</v>
      </c>
      <c r="I67" s="23" t="n">
        <f aca="false">K67-F67</f>
        <v>142.73</v>
      </c>
      <c r="J67" s="23" t="n">
        <f aca="false">ROUND(H67*I67/1000,2)</f>
        <v>2790.5</v>
      </c>
      <c r="K67" s="24" t="n">
        <v>375.6</v>
      </c>
      <c r="L67" s="30" t="n">
        <f aca="false">J67+G67</f>
        <v>5982.43</v>
      </c>
      <c r="M67" s="76"/>
    </row>
    <row r="68" s="36" customFormat="true" ht="39.75" hidden="false" customHeight="true" outlineLevel="0" collapsed="false">
      <c r="A68" s="41" t="s">
        <v>479</v>
      </c>
      <c r="B68" s="42" t="s">
        <v>480</v>
      </c>
      <c r="C68" s="34" t="s">
        <v>423</v>
      </c>
      <c r="D68" s="34" t="s">
        <v>421</v>
      </c>
      <c r="E68" s="23" t="n">
        <v>2184.98</v>
      </c>
      <c r="F68" s="20" t="n">
        <f aca="false">ROUND(K68*0.62,2)</f>
        <v>357.23</v>
      </c>
      <c r="G68" s="20" t="n">
        <f aca="false">ROUND(E68*F68/1000,2)</f>
        <v>780.54</v>
      </c>
      <c r="H68" s="78" t="n">
        <v>3003.04</v>
      </c>
      <c r="I68" s="20" t="n">
        <f aca="false">K68-F68</f>
        <v>218.95</v>
      </c>
      <c r="J68" s="20" t="n">
        <f aca="false">ROUND(H68*I68/1000,2)</f>
        <v>657.52</v>
      </c>
      <c r="K68" s="24" t="n">
        <v>576.18</v>
      </c>
      <c r="L68" s="30" t="n">
        <f aca="false">J68+G68</f>
        <v>1438.06</v>
      </c>
      <c r="M68" s="76"/>
    </row>
    <row r="69" s="36" customFormat="true" ht="39.75" hidden="false" customHeight="true" outlineLevel="0" collapsed="false">
      <c r="A69" s="41" t="s">
        <v>160</v>
      </c>
      <c r="B69" s="42" t="s">
        <v>481</v>
      </c>
      <c r="C69" s="34" t="s">
        <v>482</v>
      </c>
      <c r="D69" s="34" t="s">
        <v>438</v>
      </c>
      <c r="E69" s="23" t="n">
        <v>21164.89</v>
      </c>
      <c r="F69" s="20" t="n">
        <f aca="false">ROUND(K69*0.62,2)</f>
        <v>79.36</v>
      </c>
      <c r="G69" s="20" t="n">
        <f aca="false">ROUND(E69*F69/1000,2)</f>
        <v>1679.65</v>
      </c>
      <c r="H69" s="23" t="n">
        <v>26753.72</v>
      </c>
      <c r="I69" s="20" t="n">
        <f aca="false">K69-F69</f>
        <v>48.64</v>
      </c>
      <c r="J69" s="20" t="n">
        <f aca="false">ROUND(H69*I69/1000,2)</f>
        <v>1301.3</v>
      </c>
      <c r="K69" s="24" t="n">
        <v>128</v>
      </c>
      <c r="L69" s="30" t="n">
        <f aca="false">J69+G69</f>
        <v>2980.95</v>
      </c>
      <c r="M69" s="76"/>
    </row>
    <row r="70" s="36" customFormat="true" ht="39.75" hidden="false" customHeight="true" outlineLevel="0" collapsed="false">
      <c r="A70" s="41"/>
      <c r="B70" s="42" t="s">
        <v>483</v>
      </c>
      <c r="C70" s="34" t="s">
        <v>482</v>
      </c>
      <c r="D70" s="34" t="s">
        <v>438</v>
      </c>
      <c r="E70" s="23" t="n">
        <v>21164.89</v>
      </c>
      <c r="F70" s="20" t="n">
        <f aca="false">ROUND(K70*0.62,2)</f>
        <v>283.5</v>
      </c>
      <c r="G70" s="20" t="n">
        <f aca="false">ROUND(E70*F70/1000,2)</f>
        <v>6000.25</v>
      </c>
      <c r="H70" s="23" t="n">
        <v>26753.72</v>
      </c>
      <c r="I70" s="20" t="n">
        <f aca="false">K70-F70</f>
        <v>173.76</v>
      </c>
      <c r="J70" s="20" t="n">
        <f aca="false">ROUND(H70*I70/1000,2)</f>
        <v>4648.73</v>
      </c>
      <c r="K70" s="24" t="n">
        <v>457.26</v>
      </c>
      <c r="L70" s="30" t="n">
        <f aca="false">J70+G70</f>
        <v>10648.98</v>
      </c>
      <c r="M70" s="76"/>
    </row>
    <row r="71" s="36" customFormat="true" ht="39" hidden="false" customHeight="true" outlineLevel="0" collapsed="false">
      <c r="A71" s="41" t="s">
        <v>163</v>
      </c>
      <c r="B71" s="48" t="s">
        <v>484</v>
      </c>
      <c r="C71" s="34" t="s">
        <v>485</v>
      </c>
      <c r="D71" s="34" t="s">
        <v>486</v>
      </c>
      <c r="E71" s="23" t="n">
        <v>11304.22</v>
      </c>
      <c r="F71" s="20" t="n">
        <f aca="false">ROUND(K71*0.62,2)</f>
        <v>81.84</v>
      </c>
      <c r="G71" s="20" t="n">
        <f aca="false">ROUND(E71*F71/1000,2)</f>
        <v>925.14</v>
      </c>
      <c r="H71" s="23" t="n">
        <v>14581.48</v>
      </c>
      <c r="I71" s="20" t="n">
        <f aca="false">K71-F71</f>
        <v>50.16</v>
      </c>
      <c r="J71" s="20" t="n">
        <f aca="false">ROUND(H71*I71/1000,2)</f>
        <v>731.41</v>
      </c>
      <c r="K71" s="24" t="n">
        <v>132</v>
      </c>
      <c r="L71" s="30" t="n">
        <f aca="false">J71+G71</f>
        <v>1656.55</v>
      </c>
      <c r="M71" s="76"/>
    </row>
    <row r="72" s="36" customFormat="true" ht="45" hidden="false" customHeight="true" outlineLevel="0" collapsed="false">
      <c r="A72" s="41"/>
      <c r="B72" s="48" t="s">
        <v>170</v>
      </c>
      <c r="C72" s="34" t="s">
        <v>487</v>
      </c>
      <c r="D72" s="34" t="s">
        <v>486</v>
      </c>
      <c r="E72" s="23" t="n">
        <v>11304.22</v>
      </c>
      <c r="F72" s="20" t="n">
        <f aca="false">ROUND(K72*0.62,2)</f>
        <v>125.44</v>
      </c>
      <c r="G72" s="20" t="n">
        <f aca="false">ROUND(E72*F72/1000,2)</f>
        <v>1418</v>
      </c>
      <c r="H72" s="23" t="n">
        <v>14581.48</v>
      </c>
      <c r="I72" s="20" t="n">
        <f aca="false">K72-F72</f>
        <v>76.89</v>
      </c>
      <c r="J72" s="20" t="n">
        <f aca="false">ROUND(H72*I72/1000,2)</f>
        <v>1121.17</v>
      </c>
      <c r="K72" s="24" t="n">
        <v>202.33</v>
      </c>
      <c r="L72" s="30" t="n">
        <f aca="false">J72+G72</f>
        <v>2539.17</v>
      </c>
      <c r="M72" s="76"/>
    </row>
    <row r="73" s="36" customFormat="true" ht="44.25" hidden="false" customHeight="true" outlineLevel="0" collapsed="false">
      <c r="A73" s="41" t="s">
        <v>488</v>
      </c>
      <c r="B73" s="42" t="s">
        <v>489</v>
      </c>
      <c r="C73" s="34" t="s">
        <v>112</v>
      </c>
      <c r="D73" s="34" t="s">
        <v>36</v>
      </c>
      <c r="E73" s="28" t="n">
        <v>11299.53</v>
      </c>
      <c r="F73" s="20" t="n">
        <f aca="false">ROUND(K73*0.62,2)</f>
        <v>3.21</v>
      </c>
      <c r="G73" s="20" t="n">
        <f aca="false">ROUND(E73*F73/1000,2)</f>
        <v>36.27</v>
      </c>
      <c r="H73" s="28" t="n">
        <v>13400</v>
      </c>
      <c r="I73" s="20" t="n">
        <f aca="false">K73-F73</f>
        <v>1.97</v>
      </c>
      <c r="J73" s="20" t="n">
        <f aca="false">ROUND(H73*I73/1000,2)</f>
        <v>26.4</v>
      </c>
      <c r="K73" s="24" t="n">
        <v>5.18</v>
      </c>
      <c r="L73" s="30" t="n">
        <f aca="false">J73+G73</f>
        <v>62.67</v>
      </c>
      <c r="M73" s="76"/>
    </row>
    <row r="74" s="36" customFormat="true" ht="53.25" hidden="false" customHeight="true" outlineLevel="0" collapsed="false">
      <c r="A74" s="41"/>
      <c r="B74" s="42" t="s">
        <v>490</v>
      </c>
      <c r="C74" s="34" t="s">
        <v>112</v>
      </c>
      <c r="D74" s="34" t="s">
        <v>36</v>
      </c>
      <c r="E74" s="28" t="n">
        <v>11299.53</v>
      </c>
      <c r="F74" s="20" t="n">
        <f aca="false">ROUND(K74*0.62,2)</f>
        <v>172.89</v>
      </c>
      <c r="G74" s="20" t="n">
        <f aca="false">ROUND(E74*F74/1000,2)</f>
        <v>1953.58</v>
      </c>
      <c r="H74" s="28" t="n">
        <v>13400</v>
      </c>
      <c r="I74" s="20" t="n">
        <f aca="false">K74-F74</f>
        <v>105.97</v>
      </c>
      <c r="J74" s="20" t="n">
        <f aca="false">ROUND(H74*I74/1000,2)</f>
        <v>1420</v>
      </c>
      <c r="K74" s="24" t="n">
        <v>278.86</v>
      </c>
      <c r="L74" s="30" t="n">
        <f aca="false">J74+G74</f>
        <v>3373.58</v>
      </c>
      <c r="M74" s="76"/>
    </row>
    <row r="75" s="36" customFormat="true" ht="51" hidden="false" customHeight="true" outlineLevel="0" collapsed="false">
      <c r="A75" s="41" t="s">
        <v>491</v>
      </c>
      <c r="B75" s="42" t="s">
        <v>492</v>
      </c>
      <c r="C75" s="34" t="s">
        <v>112</v>
      </c>
      <c r="D75" s="34" t="s">
        <v>36</v>
      </c>
      <c r="E75" s="28" t="n">
        <v>11299.53</v>
      </c>
      <c r="F75" s="20" t="n">
        <f aca="false">ROUND(K75*0.62,2)</f>
        <v>94.29</v>
      </c>
      <c r="G75" s="20" t="n">
        <f aca="false">ROUND(E75*F75/1000,2)</f>
        <v>1065.43</v>
      </c>
      <c r="H75" s="28" t="n">
        <v>13400</v>
      </c>
      <c r="I75" s="20" t="n">
        <f aca="false">K75-F75</f>
        <v>57.79</v>
      </c>
      <c r="J75" s="20" t="n">
        <f aca="false">ROUND(H75*I75/1000,2)</f>
        <v>774.39</v>
      </c>
      <c r="K75" s="24" t="n">
        <v>152.08</v>
      </c>
      <c r="L75" s="30" t="n">
        <f aca="false">J75+G75</f>
        <v>1839.82</v>
      </c>
      <c r="M75" s="76"/>
    </row>
    <row r="76" s="36" customFormat="true" ht="51.75" hidden="false" customHeight="true" outlineLevel="0" collapsed="false">
      <c r="A76" s="41"/>
      <c r="B76" s="42" t="s">
        <v>493</v>
      </c>
      <c r="C76" s="34" t="s">
        <v>112</v>
      </c>
      <c r="D76" s="34" t="s">
        <v>36</v>
      </c>
      <c r="E76" s="28" t="n">
        <v>11299.53</v>
      </c>
      <c r="F76" s="20" t="n">
        <f aca="false">ROUND(K76*0.62,2)</f>
        <v>199.33</v>
      </c>
      <c r="G76" s="20" t="n">
        <f aca="false">ROUND(E76*F76/1000,2)</f>
        <v>2252.34</v>
      </c>
      <c r="H76" s="28" t="n">
        <v>13400</v>
      </c>
      <c r="I76" s="20" t="n">
        <f aca="false">K76-F76</f>
        <v>122.17</v>
      </c>
      <c r="J76" s="20" t="n">
        <f aca="false">ROUND(H76*I76/1000,2)</f>
        <v>1637.08</v>
      </c>
      <c r="K76" s="24" t="n">
        <v>321.5</v>
      </c>
      <c r="L76" s="30" t="n">
        <f aca="false">J76+G76</f>
        <v>3889.42</v>
      </c>
      <c r="M76" s="76"/>
    </row>
    <row r="77" s="36" customFormat="true" ht="50.25" hidden="false" customHeight="true" outlineLevel="0" collapsed="false">
      <c r="A77" s="41" t="s">
        <v>174</v>
      </c>
      <c r="B77" s="42" t="s">
        <v>494</v>
      </c>
      <c r="C77" s="34" t="s">
        <v>112</v>
      </c>
      <c r="D77" s="34" t="s">
        <v>36</v>
      </c>
      <c r="E77" s="28" t="n">
        <v>11299.53</v>
      </c>
      <c r="F77" s="20" t="n">
        <f aca="false">ROUND(K77*0.62,2)</f>
        <v>122.85</v>
      </c>
      <c r="G77" s="20" t="n">
        <f aca="false">ROUND(E77*F77/1000,2)</f>
        <v>1388.15</v>
      </c>
      <c r="H77" s="28" t="n">
        <v>13400</v>
      </c>
      <c r="I77" s="20" t="n">
        <f aca="false">K77-F77</f>
        <v>75.3</v>
      </c>
      <c r="J77" s="20" t="n">
        <f aca="false">ROUND(H77*I77/1000,2)</f>
        <v>1009.02</v>
      </c>
      <c r="K77" s="24" t="n">
        <v>198.15</v>
      </c>
      <c r="L77" s="30" t="n">
        <f aca="false">J77+G77</f>
        <v>2397.17</v>
      </c>
      <c r="M77" s="76"/>
    </row>
    <row r="78" s="36" customFormat="true" ht="53.25" hidden="false" customHeight="true" outlineLevel="0" collapsed="false">
      <c r="A78" s="41" t="s">
        <v>177</v>
      </c>
      <c r="B78" s="42" t="s">
        <v>495</v>
      </c>
      <c r="C78" s="85" t="s">
        <v>496</v>
      </c>
      <c r="D78" s="34" t="s">
        <v>36</v>
      </c>
      <c r="E78" s="23" t="n">
        <v>6489.84</v>
      </c>
      <c r="F78" s="20" t="n">
        <f aca="false">ROUND(K78*0.62,2)</f>
        <v>31</v>
      </c>
      <c r="G78" s="20" t="n">
        <f aca="false">ROUND(E78*F78/1000,2)</f>
        <v>201.19</v>
      </c>
      <c r="H78" s="23" t="n">
        <v>7696.24</v>
      </c>
      <c r="I78" s="20" t="n">
        <f aca="false">K78-F78</f>
        <v>19</v>
      </c>
      <c r="J78" s="20" t="n">
        <f aca="false">ROUND(H78*I78/1000,2)</f>
        <v>146.23</v>
      </c>
      <c r="K78" s="24" t="n">
        <v>50</v>
      </c>
      <c r="L78" s="30" t="n">
        <f aca="false">J78+G78</f>
        <v>347.42</v>
      </c>
      <c r="M78" s="76"/>
    </row>
    <row r="79" s="36" customFormat="true" ht="64.5" hidden="false" customHeight="true" outlineLevel="0" collapsed="false">
      <c r="A79" s="41"/>
      <c r="B79" s="42" t="s">
        <v>497</v>
      </c>
      <c r="C79" s="34" t="s">
        <v>112</v>
      </c>
      <c r="D79" s="34" t="s">
        <v>36</v>
      </c>
      <c r="E79" s="28" t="n">
        <v>11299.53</v>
      </c>
      <c r="F79" s="20" t="n">
        <f aca="false">ROUND(K79*0.62,2)</f>
        <v>51.46</v>
      </c>
      <c r="G79" s="20" t="n">
        <f aca="false">ROUND(E79*F79/1000,2)</f>
        <v>581.47</v>
      </c>
      <c r="H79" s="28" t="n">
        <v>13400</v>
      </c>
      <c r="I79" s="20" t="n">
        <f aca="false">K79-F79</f>
        <v>31.54</v>
      </c>
      <c r="J79" s="20" t="n">
        <f aca="false">ROUND(H79*I79/1000,2)</f>
        <v>422.64</v>
      </c>
      <c r="K79" s="24" t="n">
        <v>83</v>
      </c>
      <c r="L79" s="30" t="n">
        <f aca="false">J79+G79</f>
        <v>1004.11</v>
      </c>
      <c r="M79" s="76"/>
    </row>
    <row r="80" s="36" customFormat="true" ht="49.5" hidden="false" customHeight="true" outlineLevel="0" collapsed="false">
      <c r="A80" s="41"/>
      <c r="B80" s="42" t="s">
        <v>498</v>
      </c>
      <c r="C80" s="34" t="s">
        <v>112</v>
      </c>
      <c r="D80" s="34" t="s">
        <v>36</v>
      </c>
      <c r="E80" s="28" t="n">
        <v>11299.53</v>
      </c>
      <c r="F80" s="20" t="n">
        <f aca="false">ROUND(K80*0.62,2)</f>
        <v>712.54</v>
      </c>
      <c r="G80" s="20" t="n">
        <f aca="false">ROUND(E80*F80/1000,2)</f>
        <v>8051.37</v>
      </c>
      <c r="H80" s="28" t="n">
        <v>13400</v>
      </c>
      <c r="I80" s="20" t="n">
        <f aca="false">K80-F80</f>
        <v>436.72</v>
      </c>
      <c r="J80" s="20" t="n">
        <f aca="false">ROUND(H80*I80/1000,2)</f>
        <v>5852.05</v>
      </c>
      <c r="K80" s="24" t="n">
        <v>1149.26</v>
      </c>
      <c r="L80" s="30" t="n">
        <f aca="false">J80+G80</f>
        <v>13903.42</v>
      </c>
      <c r="M80" s="76"/>
    </row>
    <row r="81" s="36" customFormat="true" ht="56.25" hidden="false" customHeight="true" outlineLevel="0" collapsed="false">
      <c r="A81" s="41"/>
      <c r="B81" s="42" t="s">
        <v>499</v>
      </c>
      <c r="C81" s="85" t="s">
        <v>496</v>
      </c>
      <c r="D81" s="34" t="s">
        <v>36</v>
      </c>
      <c r="E81" s="23" t="n">
        <v>6489.84</v>
      </c>
      <c r="F81" s="20" t="n">
        <f aca="false">ROUND(K81*0.62,2)</f>
        <v>555.69</v>
      </c>
      <c r="G81" s="20" t="n">
        <f aca="false">ROUND(E81*F81/1000,2)</f>
        <v>3606.34</v>
      </c>
      <c r="H81" s="23" t="n">
        <v>7696.24</v>
      </c>
      <c r="I81" s="20" t="n">
        <f aca="false">K81-F81</f>
        <v>340.59</v>
      </c>
      <c r="J81" s="20" t="n">
        <f aca="false">ROUND(H81*I81/1000,2)</f>
        <v>2621.26</v>
      </c>
      <c r="K81" s="24" t="n">
        <v>896.28</v>
      </c>
      <c r="L81" s="30" t="n">
        <f aca="false">J81+G81</f>
        <v>6227.6</v>
      </c>
      <c r="M81" s="76"/>
    </row>
    <row r="82" s="36" customFormat="true" ht="48.75" hidden="false" customHeight="true" outlineLevel="0" collapsed="false">
      <c r="A82" s="41" t="s">
        <v>179</v>
      </c>
      <c r="B82" s="42" t="s">
        <v>500</v>
      </c>
      <c r="C82" s="34" t="s">
        <v>112</v>
      </c>
      <c r="D82" s="34" t="s">
        <v>36</v>
      </c>
      <c r="E82" s="28" t="n">
        <v>11299.53</v>
      </c>
      <c r="F82" s="20" t="n">
        <f aca="false">ROUND(K82*0.62,2)</f>
        <v>555.64</v>
      </c>
      <c r="G82" s="20" t="n">
        <f aca="false">ROUND(E82*F82/1000,2)</f>
        <v>6278.47</v>
      </c>
      <c r="H82" s="28" t="n">
        <v>13400</v>
      </c>
      <c r="I82" s="20" t="n">
        <f aca="false">K82-F82</f>
        <v>340.55</v>
      </c>
      <c r="J82" s="20" t="n">
        <f aca="false">ROUND(H82*I82/1000,2)</f>
        <v>4563.37</v>
      </c>
      <c r="K82" s="24" t="n">
        <v>896.19</v>
      </c>
      <c r="L82" s="30" t="n">
        <f aca="false">J82+G82</f>
        <v>10841.84</v>
      </c>
      <c r="M82" s="76"/>
    </row>
    <row r="83" s="36" customFormat="true" ht="51" hidden="false" customHeight="true" outlineLevel="0" collapsed="false">
      <c r="A83" s="41" t="s">
        <v>183</v>
      </c>
      <c r="B83" s="42" t="s">
        <v>501</v>
      </c>
      <c r="C83" s="34" t="s">
        <v>112</v>
      </c>
      <c r="D83" s="34" t="s">
        <v>36</v>
      </c>
      <c r="E83" s="28" t="n">
        <v>11299.53</v>
      </c>
      <c r="F83" s="20" t="n">
        <f aca="false">ROUND(K83*0.62,2)</f>
        <v>433.4</v>
      </c>
      <c r="G83" s="20" t="n">
        <f aca="false">ROUND(E83*F83/1000,2)</f>
        <v>4897.22</v>
      </c>
      <c r="H83" s="28" t="n">
        <v>13400</v>
      </c>
      <c r="I83" s="20" t="n">
        <f aca="false">K83-F83</f>
        <v>265.63</v>
      </c>
      <c r="J83" s="20" t="n">
        <f aca="false">ROUND(H83*I83/1000,2)</f>
        <v>3559.44</v>
      </c>
      <c r="K83" s="24" t="n">
        <v>699.03</v>
      </c>
      <c r="L83" s="30" t="n">
        <f aca="false">J83+G83</f>
        <v>8456.66</v>
      </c>
      <c r="M83" s="76"/>
    </row>
    <row r="84" s="36" customFormat="true" ht="44.25" hidden="false" customHeight="true" outlineLevel="0" collapsed="false">
      <c r="A84" s="41" t="s">
        <v>185</v>
      </c>
      <c r="B84" s="42" t="s">
        <v>502</v>
      </c>
      <c r="C84" s="34" t="s">
        <v>112</v>
      </c>
      <c r="D84" s="34" t="s">
        <v>36</v>
      </c>
      <c r="E84" s="28" t="n">
        <v>11299.53</v>
      </c>
      <c r="F84" s="20" t="n">
        <f aca="false">ROUND(K84*0.62,2)</f>
        <v>7.13</v>
      </c>
      <c r="G84" s="20" t="n">
        <f aca="false">ROUND(E84*F84/1000,2)</f>
        <v>80.57</v>
      </c>
      <c r="H84" s="28" t="n">
        <v>13400</v>
      </c>
      <c r="I84" s="20" t="n">
        <f aca="false">K84-F84</f>
        <v>4.37</v>
      </c>
      <c r="J84" s="20" t="n">
        <f aca="false">ROUND(H84*I84/1000,2)</f>
        <v>58.56</v>
      </c>
      <c r="K84" s="24" t="n">
        <v>11.5</v>
      </c>
      <c r="L84" s="30" t="n">
        <f aca="false">J84+G84</f>
        <v>139.13</v>
      </c>
      <c r="M84" s="76"/>
    </row>
    <row r="85" s="36" customFormat="true" ht="39.75" hidden="false" customHeight="true" outlineLevel="0" collapsed="false">
      <c r="A85" s="41"/>
      <c r="B85" s="42" t="s">
        <v>503</v>
      </c>
      <c r="C85" s="34" t="s">
        <v>112</v>
      </c>
      <c r="D85" s="34" t="s">
        <v>36</v>
      </c>
      <c r="E85" s="28" t="n">
        <v>11299.53</v>
      </c>
      <c r="F85" s="20" t="n">
        <f aca="false">ROUND(K85*0.62,2)</f>
        <v>277.25</v>
      </c>
      <c r="G85" s="20" t="n">
        <f aca="false">ROUND(E85*F85/1000,2)</f>
        <v>3132.79</v>
      </c>
      <c r="H85" s="28" t="n">
        <v>13400</v>
      </c>
      <c r="I85" s="20" t="n">
        <f aca="false">K85-F85</f>
        <v>169.92</v>
      </c>
      <c r="J85" s="20" t="n">
        <f aca="false">ROUND(H85*I85/1000,2)</f>
        <v>2276.93</v>
      </c>
      <c r="K85" s="24" t="n">
        <v>447.17</v>
      </c>
      <c r="L85" s="30" t="n">
        <f aca="false">J85+G85</f>
        <v>5409.72</v>
      </c>
      <c r="M85" s="76"/>
    </row>
    <row r="86" s="36" customFormat="true" ht="51" hidden="false" customHeight="true" outlineLevel="0" collapsed="false">
      <c r="A86" s="41" t="s">
        <v>504</v>
      </c>
      <c r="B86" s="42" t="s">
        <v>505</v>
      </c>
      <c r="C86" s="34" t="s">
        <v>112</v>
      </c>
      <c r="D86" s="34" t="s">
        <v>36</v>
      </c>
      <c r="E86" s="28" t="n">
        <v>11299.53</v>
      </c>
      <c r="F86" s="20" t="n">
        <f aca="false">ROUND(K86*0.62,2)</f>
        <v>585.9</v>
      </c>
      <c r="G86" s="20" t="n">
        <f aca="false">ROUND(E86*F86/1000,2)</f>
        <v>6620.39</v>
      </c>
      <c r="H86" s="28" t="n">
        <v>13400</v>
      </c>
      <c r="I86" s="20" t="n">
        <f aca="false">K86-F86</f>
        <v>359.1</v>
      </c>
      <c r="J86" s="20" t="n">
        <f aca="false">ROUND(H86*I86/1000,2)</f>
        <v>4811.94</v>
      </c>
      <c r="K86" s="24" t="n">
        <v>945</v>
      </c>
      <c r="L86" s="30" t="n">
        <f aca="false">J86+G86</f>
        <v>11432.33</v>
      </c>
      <c r="M86" s="76"/>
    </row>
    <row r="87" s="36" customFormat="true" ht="51.75" hidden="false" customHeight="true" outlineLevel="0" collapsed="false">
      <c r="A87" s="41"/>
      <c r="B87" s="42" t="s">
        <v>506</v>
      </c>
      <c r="C87" s="34" t="s">
        <v>112</v>
      </c>
      <c r="D87" s="34" t="s">
        <v>36</v>
      </c>
      <c r="E87" s="28" t="n">
        <v>11299.53</v>
      </c>
      <c r="F87" s="20" t="n">
        <f aca="false">ROUND(K87*0.62,2)</f>
        <v>281.9</v>
      </c>
      <c r="G87" s="20" t="n">
        <f aca="false">ROUND(E87*F87/1000,2)</f>
        <v>3185.34</v>
      </c>
      <c r="H87" s="28" t="n">
        <v>13400</v>
      </c>
      <c r="I87" s="20" t="n">
        <f aca="false">K87-F87</f>
        <v>172.77</v>
      </c>
      <c r="J87" s="20" t="n">
        <f aca="false">ROUND(H87*I87/1000,2)</f>
        <v>2315.12</v>
      </c>
      <c r="K87" s="24" t="n">
        <v>454.67</v>
      </c>
      <c r="L87" s="30" t="n">
        <f aca="false">J87+G87</f>
        <v>5500.46</v>
      </c>
      <c r="M87" s="76"/>
    </row>
    <row r="88" s="36" customFormat="true" ht="51.75" hidden="false" customHeight="true" outlineLevel="0" collapsed="false">
      <c r="A88" s="41" t="s">
        <v>190</v>
      </c>
      <c r="B88" s="42" t="s">
        <v>507</v>
      </c>
      <c r="C88" s="34" t="s">
        <v>112</v>
      </c>
      <c r="D88" s="34" t="s">
        <v>36</v>
      </c>
      <c r="E88" s="28" t="n">
        <v>11299.53</v>
      </c>
      <c r="F88" s="20" t="n">
        <f aca="false">ROUND(K88*0.62,2)</f>
        <v>310.45</v>
      </c>
      <c r="G88" s="20" t="n">
        <f aca="false">ROUND(E88*F88/1000,2)</f>
        <v>3507.94</v>
      </c>
      <c r="H88" s="28" t="n">
        <v>13400</v>
      </c>
      <c r="I88" s="20" t="n">
        <f aca="false">K88-F88</f>
        <v>190.27</v>
      </c>
      <c r="J88" s="20" t="n">
        <f aca="false">ROUND(H88*I88/1000,2)</f>
        <v>2549.62</v>
      </c>
      <c r="K88" s="24" t="n">
        <v>500.72</v>
      </c>
      <c r="L88" s="30" t="n">
        <f aca="false">J88+G88</f>
        <v>6057.56</v>
      </c>
      <c r="M88" s="76"/>
    </row>
    <row r="89" s="36" customFormat="true" ht="55.5" hidden="false" customHeight="true" outlineLevel="0" collapsed="false">
      <c r="A89" s="41" t="s">
        <v>193</v>
      </c>
      <c r="B89" s="42" t="s">
        <v>508</v>
      </c>
      <c r="C89" s="34" t="s">
        <v>112</v>
      </c>
      <c r="D89" s="34" t="s">
        <v>36</v>
      </c>
      <c r="E89" s="28" t="n">
        <v>11299.53</v>
      </c>
      <c r="F89" s="20" t="n">
        <f aca="false">ROUND(K89*0.62,2)</f>
        <v>276.28</v>
      </c>
      <c r="G89" s="20" t="n">
        <f aca="false">ROUND(E89*F89/1000,2)</f>
        <v>3121.83</v>
      </c>
      <c r="H89" s="28" t="n">
        <v>13400</v>
      </c>
      <c r="I89" s="20" t="n">
        <f aca="false">K89-F89</f>
        <v>169.34</v>
      </c>
      <c r="J89" s="20" t="n">
        <f aca="false">ROUND(H89*I89/1000,2)</f>
        <v>2269.16</v>
      </c>
      <c r="K89" s="24" t="n">
        <v>445.62</v>
      </c>
      <c r="L89" s="30" t="n">
        <f aca="false">J89+G89</f>
        <v>5390.99</v>
      </c>
      <c r="M89" s="76"/>
    </row>
    <row r="90" s="36" customFormat="true" ht="48" hidden="false" customHeight="true" outlineLevel="0" collapsed="false">
      <c r="A90" s="41" t="s">
        <v>195</v>
      </c>
      <c r="B90" s="42" t="s">
        <v>509</v>
      </c>
      <c r="C90" s="34" t="s">
        <v>112</v>
      </c>
      <c r="D90" s="34" t="s">
        <v>36</v>
      </c>
      <c r="E90" s="28" t="n">
        <v>11299.53</v>
      </c>
      <c r="F90" s="20" t="n">
        <f aca="false">ROUND(K90*0.62,2)</f>
        <v>72.66</v>
      </c>
      <c r="G90" s="20" t="n">
        <f aca="false">ROUND(E90*F90/1000,2)</f>
        <v>821.02</v>
      </c>
      <c r="H90" s="28" t="n">
        <v>13400</v>
      </c>
      <c r="I90" s="20" t="n">
        <f aca="false">K90-F90</f>
        <v>44.54</v>
      </c>
      <c r="J90" s="20" t="n">
        <f aca="false">ROUND(H90*I90/1000,2)</f>
        <v>596.84</v>
      </c>
      <c r="K90" s="24" t="n">
        <v>117.2</v>
      </c>
      <c r="L90" s="30" t="n">
        <f aca="false">J90+G90</f>
        <v>1417.86</v>
      </c>
      <c r="M90" s="76"/>
    </row>
    <row r="91" s="36" customFormat="true" ht="54" hidden="false" customHeight="true" outlineLevel="0" collapsed="false">
      <c r="A91" s="41"/>
      <c r="B91" s="42" t="s">
        <v>510</v>
      </c>
      <c r="C91" s="34" t="s">
        <v>112</v>
      </c>
      <c r="D91" s="34" t="s">
        <v>36</v>
      </c>
      <c r="E91" s="28" t="n">
        <v>11299.53</v>
      </c>
      <c r="F91" s="20" t="n">
        <f aca="false">ROUND(K91*0.62,2)</f>
        <v>60.69</v>
      </c>
      <c r="G91" s="20" t="n">
        <f aca="false">ROUND(E91*F91/1000,2)</f>
        <v>685.77</v>
      </c>
      <c r="H91" s="28" t="n">
        <v>13400</v>
      </c>
      <c r="I91" s="20" t="n">
        <f aca="false">K91-F91</f>
        <v>37.19</v>
      </c>
      <c r="J91" s="20" t="n">
        <f aca="false">ROUND(H91*I91/1000,2)</f>
        <v>498.35</v>
      </c>
      <c r="K91" s="24" t="n">
        <v>97.88</v>
      </c>
      <c r="L91" s="30" t="n">
        <f aca="false">J91+G91</f>
        <v>1184.12</v>
      </c>
      <c r="M91" s="76"/>
    </row>
    <row r="92" s="36" customFormat="true" ht="49.5" hidden="false" customHeight="true" outlineLevel="0" collapsed="false">
      <c r="A92" s="41" t="s">
        <v>197</v>
      </c>
      <c r="B92" s="42" t="s">
        <v>511</v>
      </c>
      <c r="C92" s="34" t="s">
        <v>112</v>
      </c>
      <c r="D92" s="34" t="s">
        <v>36</v>
      </c>
      <c r="E92" s="28" t="n">
        <v>11299.53</v>
      </c>
      <c r="F92" s="20" t="n">
        <f aca="false">ROUND(K92*0.62,2)</f>
        <v>5.03</v>
      </c>
      <c r="G92" s="20" t="n">
        <f aca="false">ROUND(E92*F92/1000,2)</f>
        <v>56.84</v>
      </c>
      <c r="H92" s="28" t="n">
        <v>13400</v>
      </c>
      <c r="I92" s="20" t="n">
        <f aca="false">K92-F92</f>
        <v>3.09</v>
      </c>
      <c r="J92" s="20" t="n">
        <f aca="false">ROUND(H92*I92/1000,2)</f>
        <v>41.41</v>
      </c>
      <c r="K92" s="24" t="n">
        <v>8.12</v>
      </c>
      <c r="L92" s="30" t="n">
        <f aca="false">J92+G92</f>
        <v>98.25</v>
      </c>
      <c r="M92" s="76"/>
    </row>
    <row r="93" s="36" customFormat="true" ht="49.5" hidden="false" customHeight="true" outlineLevel="0" collapsed="false">
      <c r="A93" s="41"/>
      <c r="B93" s="42" t="s">
        <v>512</v>
      </c>
      <c r="C93" s="34" t="s">
        <v>112</v>
      </c>
      <c r="D93" s="34" t="s">
        <v>36</v>
      </c>
      <c r="E93" s="28" t="n">
        <v>11299.53</v>
      </c>
      <c r="F93" s="20" t="n">
        <f aca="false">ROUND(K93*0.62,2)</f>
        <v>64.38</v>
      </c>
      <c r="G93" s="20" t="n">
        <f aca="false">ROUND(E93*F93/1000,2)</f>
        <v>727.46</v>
      </c>
      <c r="H93" s="28" t="n">
        <v>13400</v>
      </c>
      <c r="I93" s="20" t="n">
        <f aca="false">K93-F93</f>
        <v>39.46</v>
      </c>
      <c r="J93" s="20" t="n">
        <f aca="false">ROUND(H93*I93/1000,2)</f>
        <v>528.76</v>
      </c>
      <c r="K93" s="24" t="n">
        <v>103.84</v>
      </c>
      <c r="L93" s="30" t="n">
        <f aca="false">J93+G93</f>
        <v>1256.22</v>
      </c>
      <c r="M93" s="76"/>
    </row>
    <row r="94" s="36" customFormat="true" ht="63" hidden="false" customHeight="true" outlineLevel="0" collapsed="false">
      <c r="A94" s="41" t="s">
        <v>200</v>
      </c>
      <c r="B94" s="42" t="s">
        <v>513</v>
      </c>
      <c r="C94" s="34" t="s">
        <v>514</v>
      </c>
      <c r="D94" s="34" t="s">
        <v>46</v>
      </c>
      <c r="E94" s="23" t="n">
        <v>26608.93</v>
      </c>
      <c r="F94" s="20" t="n">
        <f aca="false">ROUND(K94*0.62,2)</f>
        <v>163.68</v>
      </c>
      <c r="G94" s="20" t="n">
        <f aca="false">ROUND(E94*F94/1000,2)</f>
        <v>4355.35</v>
      </c>
      <c r="H94" s="23" t="n">
        <v>38642.05</v>
      </c>
      <c r="I94" s="20" t="n">
        <f aca="false">K94-F94</f>
        <v>100.32</v>
      </c>
      <c r="J94" s="20" t="n">
        <f aca="false">ROUND(H94*I94/1000,2)</f>
        <v>3876.57</v>
      </c>
      <c r="K94" s="24" t="n">
        <v>264</v>
      </c>
      <c r="L94" s="30" t="n">
        <f aca="false">J94+G94</f>
        <v>8231.92</v>
      </c>
      <c r="M94" s="76"/>
    </row>
    <row r="95" s="36" customFormat="true" ht="39.75" hidden="false" customHeight="true" outlineLevel="0" collapsed="false">
      <c r="A95" s="41"/>
      <c r="B95" s="42" t="s">
        <v>515</v>
      </c>
      <c r="C95" s="34" t="s">
        <v>516</v>
      </c>
      <c r="D95" s="34" t="s">
        <v>46</v>
      </c>
      <c r="E95" s="23" t="n">
        <v>26608.93</v>
      </c>
      <c r="F95" s="20" t="n">
        <f aca="false">ROUND(K95*0.62,2)</f>
        <v>255.53</v>
      </c>
      <c r="G95" s="20" t="n">
        <f aca="false">ROUND(E95*F95/1000,2)</f>
        <v>6799.38</v>
      </c>
      <c r="H95" s="23" t="n">
        <v>38642.05</v>
      </c>
      <c r="I95" s="20" t="n">
        <f aca="false">K95-F95</f>
        <v>156.62</v>
      </c>
      <c r="J95" s="20" t="n">
        <f aca="false">ROUND(H95*I95/1000,2)</f>
        <v>6052.12</v>
      </c>
      <c r="K95" s="24" t="n">
        <v>412.15</v>
      </c>
      <c r="L95" s="30" t="n">
        <f aca="false">J95+G95</f>
        <v>12851.5</v>
      </c>
      <c r="M95" s="76"/>
    </row>
    <row r="96" s="36" customFormat="true" ht="57.75" hidden="false" customHeight="true" outlineLevel="0" collapsed="false">
      <c r="A96" s="41" t="s">
        <v>203</v>
      </c>
      <c r="B96" s="43" t="s">
        <v>209</v>
      </c>
      <c r="C96" s="44"/>
      <c r="D96" s="43"/>
      <c r="E96" s="50"/>
      <c r="F96" s="30" t="n">
        <f aca="false">SUM(F97:F99)</f>
        <v>195.3</v>
      </c>
      <c r="G96" s="30" t="n">
        <f aca="false">SUM(G97:G99)</f>
        <v>2938.76</v>
      </c>
      <c r="H96" s="50"/>
      <c r="I96" s="30" t="n">
        <f aca="false">SUM(I97:I99)</f>
        <v>119.7</v>
      </c>
      <c r="J96" s="30" t="n">
        <f aca="false">SUM(J97:J99)</f>
        <v>2162.68</v>
      </c>
      <c r="K96" s="44" t="n">
        <f aca="false">SUM(K97:K99)</f>
        <v>315</v>
      </c>
      <c r="L96" s="30" t="n">
        <f aca="false">SUM(L97:L99)</f>
        <v>5101.44</v>
      </c>
      <c r="M96" s="76"/>
    </row>
    <row r="97" s="36" customFormat="true" ht="39.75" hidden="false" customHeight="true" outlineLevel="0" collapsed="false">
      <c r="A97" s="41"/>
      <c r="B97" s="33" t="s">
        <v>517</v>
      </c>
      <c r="C97" s="34" t="s">
        <v>211</v>
      </c>
      <c r="D97" s="34" t="s">
        <v>438</v>
      </c>
      <c r="E97" s="23" t="n">
        <v>15047.38</v>
      </c>
      <c r="F97" s="20" t="n">
        <f aca="false">ROUND(K97*0.62,2)</f>
        <v>124</v>
      </c>
      <c r="G97" s="20" t="n">
        <f aca="false">ROUND(E97*F97/1000,2)</f>
        <v>1865.88</v>
      </c>
      <c r="H97" s="23" t="n">
        <v>18067.5</v>
      </c>
      <c r="I97" s="20" t="n">
        <f aca="false">K97-F97</f>
        <v>76</v>
      </c>
      <c r="J97" s="20" t="n">
        <f aca="false">ROUND(H97*I97/1000,2)</f>
        <v>1373.13</v>
      </c>
      <c r="K97" s="46" t="n">
        <v>200</v>
      </c>
      <c r="L97" s="30" t="n">
        <f aca="false">J97+G97</f>
        <v>3239.01</v>
      </c>
      <c r="M97" s="76"/>
    </row>
    <row r="98" s="36" customFormat="true" ht="39.75" hidden="false" customHeight="true" outlineLevel="0" collapsed="false">
      <c r="A98" s="41"/>
      <c r="B98" s="42" t="s">
        <v>518</v>
      </c>
      <c r="C98" s="34" t="s">
        <v>213</v>
      </c>
      <c r="D98" s="34" t="s">
        <v>438</v>
      </c>
      <c r="E98" s="23" t="n">
        <v>15047.38</v>
      </c>
      <c r="F98" s="20" t="n">
        <f aca="false">ROUND(K98*0.62,2)</f>
        <v>46.5</v>
      </c>
      <c r="G98" s="20" t="n">
        <f aca="false">ROUND(E98*F98/1000,2)</f>
        <v>699.7</v>
      </c>
      <c r="H98" s="23" t="n">
        <v>18067.5</v>
      </c>
      <c r="I98" s="20" t="n">
        <f aca="false">K98-F98</f>
        <v>28.5</v>
      </c>
      <c r="J98" s="20" t="n">
        <f aca="false">ROUND(H98*I98/1000,2)</f>
        <v>514.92</v>
      </c>
      <c r="K98" s="46" t="n">
        <v>75</v>
      </c>
      <c r="L98" s="30" t="n">
        <f aca="false">J98+G98</f>
        <v>1214.62</v>
      </c>
      <c r="M98" s="76"/>
    </row>
    <row r="99" s="36" customFormat="true" ht="53.25" hidden="false" customHeight="true" outlineLevel="0" collapsed="false">
      <c r="A99" s="41"/>
      <c r="B99" s="42" t="s">
        <v>214</v>
      </c>
      <c r="C99" s="34" t="s">
        <v>215</v>
      </c>
      <c r="D99" s="34" t="s">
        <v>438</v>
      </c>
      <c r="E99" s="23" t="n">
        <v>15047.38</v>
      </c>
      <c r="F99" s="20" t="n">
        <f aca="false">ROUND(K99*0.62,2)</f>
        <v>24.8</v>
      </c>
      <c r="G99" s="20" t="n">
        <f aca="false">ROUND(E99*F99/1000,2)</f>
        <v>373.18</v>
      </c>
      <c r="H99" s="23" t="n">
        <v>18067.5</v>
      </c>
      <c r="I99" s="20" t="n">
        <f aca="false">K99-F99</f>
        <v>15.2</v>
      </c>
      <c r="J99" s="20" t="n">
        <f aca="false">ROUND(H99*I99/1000,2)</f>
        <v>274.63</v>
      </c>
      <c r="K99" s="46" t="n">
        <v>40</v>
      </c>
      <c r="L99" s="30" t="n">
        <f aca="false">J99+G99</f>
        <v>647.81</v>
      </c>
      <c r="M99" s="76"/>
    </row>
    <row r="100" s="36" customFormat="true" ht="55.5" hidden="false" customHeight="true" outlineLevel="0" collapsed="false">
      <c r="A100" s="41"/>
      <c r="B100" s="51" t="s">
        <v>216</v>
      </c>
      <c r="C100" s="44"/>
      <c r="D100" s="43"/>
      <c r="E100" s="50"/>
      <c r="F100" s="44" t="n">
        <f aca="false">SUM(F101:F104)</f>
        <v>457.99</v>
      </c>
      <c r="G100" s="44" t="n">
        <f aca="false">SUM(G101:G104)</f>
        <v>6891.55</v>
      </c>
      <c r="H100" s="50"/>
      <c r="I100" s="44" t="n">
        <f aca="false">SUM(I101:I104)</f>
        <v>280.71</v>
      </c>
      <c r="J100" s="44" t="n">
        <f aca="false">SUM(J101:J104)</f>
        <v>5071.72</v>
      </c>
      <c r="K100" s="44" t="n">
        <f aca="false">SUM(K101:K104)</f>
        <v>738.7</v>
      </c>
      <c r="L100" s="44" t="n">
        <f aca="false">SUM(L101:L104)</f>
        <v>11963.27</v>
      </c>
      <c r="M100" s="76"/>
    </row>
    <row r="101" s="36" customFormat="true" ht="34.5" hidden="false" customHeight="true" outlineLevel="0" collapsed="false">
      <c r="A101" s="41"/>
      <c r="B101" s="33" t="s">
        <v>517</v>
      </c>
      <c r="C101" s="34" t="s">
        <v>211</v>
      </c>
      <c r="D101" s="34" t="s">
        <v>438</v>
      </c>
      <c r="E101" s="23" t="n">
        <v>15047.38</v>
      </c>
      <c r="F101" s="20" t="n">
        <f aca="false">ROUND(K101*0.62,2)</f>
        <v>302</v>
      </c>
      <c r="G101" s="20" t="n">
        <f aca="false">ROUND(E101*F101/1000,2)</f>
        <v>4544.31</v>
      </c>
      <c r="H101" s="23" t="n">
        <v>18067.5</v>
      </c>
      <c r="I101" s="20" t="n">
        <f aca="false">K101-F101</f>
        <v>185.1</v>
      </c>
      <c r="J101" s="20" t="n">
        <f aca="false">ROUND(H101*I101/1000,2)</f>
        <v>3344.29</v>
      </c>
      <c r="K101" s="46" t="n">
        <v>487.1</v>
      </c>
      <c r="L101" s="30" t="n">
        <f aca="false">J101+G101</f>
        <v>7888.6</v>
      </c>
      <c r="M101" s="76"/>
    </row>
    <row r="102" s="36" customFormat="true" ht="37.5" hidden="false" customHeight="true" outlineLevel="0" collapsed="false">
      <c r="A102" s="41"/>
      <c r="B102" s="42" t="s">
        <v>519</v>
      </c>
      <c r="C102" s="34" t="s">
        <v>213</v>
      </c>
      <c r="D102" s="34" t="s">
        <v>438</v>
      </c>
      <c r="E102" s="23" t="n">
        <v>15047.38</v>
      </c>
      <c r="F102" s="20" t="n">
        <f aca="false">ROUND(K102*0.62,2)</f>
        <v>99.2</v>
      </c>
      <c r="G102" s="20" t="n">
        <f aca="false">ROUND(E102*F102/1000,2)</f>
        <v>1492.7</v>
      </c>
      <c r="H102" s="23" t="n">
        <v>18067.5</v>
      </c>
      <c r="I102" s="20" t="n">
        <f aca="false">K102-F102</f>
        <v>60.8</v>
      </c>
      <c r="J102" s="20" t="n">
        <f aca="false">ROUND(H102*I102/1000,2)</f>
        <v>1098.5</v>
      </c>
      <c r="K102" s="46" t="n">
        <v>160</v>
      </c>
      <c r="L102" s="30" t="n">
        <f aca="false">J102+G102</f>
        <v>2591.2</v>
      </c>
      <c r="M102" s="76"/>
    </row>
    <row r="103" s="36" customFormat="true" ht="39.75" hidden="false" customHeight="true" outlineLevel="0" collapsed="false">
      <c r="A103" s="41"/>
      <c r="B103" s="42" t="s">
        <v>520</v>
      </c>
      <c r="C103" s="34" t="s">
        <v>215</v>
      </c>
      <c r="D103" s="34" t="s">
        <v>438</v>
      </c>
      <c r="E103" s="23" t="n">
        <v>15047.38</v>
      </c>
      <c r="F103" s="20" t="n">
        <f aca="false">ROUND(K103*0.62,2)</f>
        <v>37.2</v>
      </c>
      <c r="G103" s="20" t="n">
        <f aca="false">ROUND(E103*F103/1000,2)</f>
        <v>559.76</v>
      </c>
      <c r="H103" s="23" t="n">
        <v>18067.5</v>
      </c>
      <c r="I103" s="20" t="n">
        <f aca="false">K103-F103</f>
        <v>22.8</v>
      </c>
      <c r="J103" s="20" t="n">
        <f aca="false">ROUND(H103*I103/1000,2)</f>
        <v>411.94</v>
      </c>
      <c r="K103" s="46" t="n">
        <v>60</v>
      </c>
      <c r="L103" s="30" t="n">
        <f aca="false">J103+G103</f>
        <v>971.7</v>
      </c>
      <c r="M103" s="76"/>
    </row>
    <row r="104" s="36" customFormat="true" ht="39.75" hidden="false" customHeight="true" outlineLevel="0" collapsed="false">
      <c r="A104" s="41"/>
      <c r="B104" s="42" t="s">
        <v>220</v>
      </c>
      <c r="C104" s="34" t="s">
        <v>221</v>
      </c>
      <c r="D104" s="34" t="s">
        <v>438</v>
      </c>
      <c r="E104" s="23" t="n">
        <v>15047.38</v>
      </c>
      <c r="F104" s="20" t="n">
        <f aca="false">ROUND(K104*0.62,2)</f>
        <v>19.59</v>
      </c>
      <c r="G104" s="20" t="n">
        <f aca="false">ROUND(E104*F104/1000,2)</f>
        <v>294.78</v>
      </c>
      <c r="H104" s="23" t="n">
        <v>18067.5</v>
      </c>
      <c r="I104" s="20" t="n">
        <f aca="false">K104-F104</f>
        <v>12.01</v>
      </c>
      <c r="J104" s="20" t="n">
        <f aca="false">ROUND(H104*I104/1000,2)</f>
        <v>216.99</v>
      </c>
      <c r="K104" s="46" t="n">
        <v>31.6</v>
      </c>
      <c r="L104" s="30" t="n">
        <f aca="false">J104+G104</f>
        <v>511.77</v>
      </c>
      <c r="M104" s="76"/>
    </row>
    <row r="105" s="36" customFormat="true" ht="45" hidden="false" customHeight="true" outlineLevel="0" collapsed="false">
      <c r="A105" s="41" t="s">
        <v>208</v>
      </c>
      <c r="B105" s="43" t="s">
        <v>521</v>
      </c>
      <c r="C105" s="44"/>
      <c r="D105" s="43"/>
      <c r="E105" s="50"/>
      <c r="F105" s="30" t="n">
        <f aca="false">SUM(F106:F106)</f>
        <v>31.07</v>
      </c>
      <c r="G105" s="30" t="n">
        <f aca="false">SUM(G106:G106)</f>
        <v>532</v>
      </c>
      <c r="H105" s="50"/>
      <c r="I105" s="30" t="n">
        <f aca="false">SUM(I106:I106)</f>
        <v>19.04</v>
      </c>
      <c r="J105" s="30" t="n">
        <f aca="false">SUM(J106:J106)</f>
        <v>415.52</v>
      </c>
      <c r="K105" s="44" t="n">
        <f aca="false">SUM(K106:K106)</f>
        <v>50.11</v>
      </c>
      <c r="L105" s="30" t="n">
        <f aca="false">SUM(L106:L106)</f>
        <v>947.52</v>
      </c>
      <c r="M105" s="76"/>
    </row>
    <row r="106" s="36" customFormat="true" ht="33" hidden="false" customHeight="true" outlineLevel="0" collapsed="false">
      <c r="A106" s="41"/>
      <c r="B106" s="33" t="s">
        <v>224</v>
      </c>
      <c r="C106" s="34" t="s">
        <v>439</v>
      </c>
      <c r="D106" s="34" t="s">
        <v>438</v>
      </c>
      <c r="E106" s="23" t="n">
        <v>17122.68</v>
      </c>
      <c r="F106" s="23" t="n">
        <f aca="false">ROUND(K106*0.62,2)</f>
        <v>31.07</v>
      </c>
      <c r="G106" s="23" t="n">
        <f aca="false">ROUND(E106*F106/1000,2)</f>
        <v>532</v>
      </c>
      <c r="H106" s="23" t="n">
        <v>21823.58</v>
      </c>
      <c r="I106" s="23" t="n">
        <f aca="false">K106-F106</f>
        <v>19.04</v>
      </c>
      <c r="J106" s="23" t="n">
        <f aca="false">ROUND(H106*I106/1000,2)</f>
        <v>415.52</v>
      </c>
      <c r="K106" s="46" t="n">
        <v>50.11</v>
      </c>
      <c r="L106" s="30" t="n">
        <f aca="false">J106+G106</f>
        <v>947.52</v>
      </c>
      <c r="M106" s="76"/>
    </row>
    <row r="107" s="36" customFormat="true" ht="45.75" hidden="false" customHeight="true" outlineLevel="0" collapsed="false">
      <c r="A107" s="41"/>
      <c r="B107" s="51" t="s">
        <v>522</v>
      </c>
      <c r="C107" s="44"/>
      <c r="D107" s="44"/>
      <c r="E107" s="50"/>
      <c r="F107" s="30" t="n">
        <f aca="false">SUM(F108:F110)</f>
        <v>785.95</v>
      </c>
      <c r="G107" s="30" t="n">
        <f aca="false">SUM(G108:G110)</f>
        <v>13717.44</v>
      </c>
      <c r="H107" s="50"/>
      <c r="I107" s="30" t="n">
        <f aca="false">SUM(I108:I110)</f>
        <v>481.72</v>
      </c>
      <c r="J107" s="30" t="n">
        <f aca="false">SUM(J108:J110)</f>
        <v>11275.56</v>
      </c>
      <c r="K107" s="44" t="n">
        <f aca="false">SUM(K108:K111)</f>
        <v>1303.67</v>
      </c>
      <c r="L107" s="30" t="n">
        <f aca="false">SUM(L108:L110)</f>
        <v>24993</v>
      </c>
      <c r="M107" s="76"/>
    </row>
    <row r="108" s="36" customFormat="true" ht="30.75" hidden="false" customHeight="true" outlineLevel="0" collapsed="false">
      <c r="A108" s="41"/>
      <c r="B108" s="33" t="s">
        <v>224</v>
      </c>
      <c r="C108" s="34" t="s">
        <v>439</v>
      </c>
      <c r="D108" s="34" t="s">
        <v>438</v>
      </c>
      <c r="E108" s="23" t="n">
        <v>17122.68</v>
      </c>
      <c r="F108" s="23" t="n">
        <f aca="false">ROUND(K108*0.62,2)</f>
        <v>681.36</v>
      </c>
      <c r="G108" s="23" t="n">
        <f aca="false">ROUND(E108*F108/1000,2)</f>
        <v>11666.71</v>
      </c>
      <c r="H108" s="23" t="n">
        <v>21823.58</v>
      </c>
      <c r="I108" s="23" t="n">
        <f aca="false">K108-F108</f>
        <v>417.61</v>
      </c>
      <c r="J108" s="23" t="n">
        <f aca="false">ROUND(H108*I108/1000,2)</f>
        <v>9113.75</v>
      </c>
      <c r="K108" s="46" t="n">
        <v>1098.97</v>
      </c>
      <c r="L108" s="30" t="n">
        <f aca="false">J108+G108</f>
        <v>20780.46</v>
      </c>
      <c r="M108" s="76"/>
    </row>
    <row r="109" s="36" customFormat="true" ht="33" hidden="false" customHeight="true" outlineLevel="0" collapsed="false">
      <c r="A109" s="41"/>
      <c r="B109" s="33" t="s">
        <v>523</v>
      </c>
      <c r="C109" s="34" t="s">
        <v>228</v>
      </c>
      <c r="D109" s="34" t="s">
        <v>438</v>
      </c>
      <c r="E109" s="23" t="n">
        <v>17122.68</v>
      </c>
      <c r="F109" s="23" t="n">
        <f aca="false">ROUND(K109*0.62,2)</f>
        <v>19.22</v>
      </c>
      <c r="G109" s="23" t="n">
        <f aca="false">ROUND(E109*F109/1000,2)</f>
        <v>329.1</v>
      </c>
      <c r="H109" s="23" t="n">
        <v>21823.58</v>
      </c>
      <c r="I109" s="23" t="n">
        <f aca="false">K109-F109</f>
        <v>11.78</v>
      </c>
      <c r="J109" s="23" t="n">
        <f aca="false">ROUND(H109*I109/1000,2)</f>
        <v>257.08</v>
      </c>
      <c r="K109" s="46" t="n">
        <v>31</v>
      </c>
      <c r="L109" s="30" t="n">
        <f aca="false">J109+G109</f>
        <v>586.18</v>
      </c>
      <c r="M109" s="76"/>
    </row>
    <row r="110" s="36" customFormat="true" ht="39.75" hidden="false" customHeight="true" outlineLevel="0" collapsed="false">
      <c r="A110" s="41"/>
      <c r="B110" s="33" t="s">
        <v>229</v>
      </c>
      <c r="C110" s="34" t="s">
        <v>230</v>
      </c>
      <c r="D110" s="34" t="s">
        <v>46</v>
      </c>
      <c r="E110" s="23" t="n">
        <v>20166.7</v>
      </c>
      <c r="F110" s="23" t="n">
        <f aca="false">ROUND(K110*0.62,2)</f>
        <v>85.37</v>
      </c>
      <c r="G110" s="23" t="n">
        <f aca="false">ROUND(E110*F110/1000,2)</f>
        <v>1721.63</v>
      </c>
      <c r="H110" s="23" t="n">
        <v>36398.4</v>
      </c>
      <c r="I110" s="23" t="n">
        <f aca="false">K110-F110</f>
        <v>52.33</v>
      </c>
      <c r="J110" s="23" t="n">
        <f aca="false">ROUND(H110*I110/1000,2)</f>
        <v>1904.73</v>
      </c>
      <c r="K110" s="46" t="n">
        <v>137.7</v>
      </c>
      <c r="L110" s="30" t="n">
        <f aca="false">J110+G110</f>
        <v>3626.36</v>
      </c>
      <c r="M110" s="76"/>
    </row>
    <row r="111" s="36" customFormat="true" ht="39.75" hidden="false" customHeight="true" outlineLevel="0" collapsed="false">
      <c r="A111" s="41"/>
      <c r="B111" s="33" t="s">
        <v>233</v>
      </c>
      <c r="C111" s="34" t="s">
        <v>524</v>
      </c>
      <c r="D111" s="34" t="s">
        <v>46</v>
      </c>
      <c r="E111" s="23" t="n">
        <v>20166.7</v>
      </c>
      <c r="F111" s="23" t="n">
        <f aca="false">ROUND(K111*0.62,2)</f>
        <v>22.32</v>
      </c>
      <c r="G111" s="23" t="n">
        <f aca="false">ROUND(E111*F111/1000,2)</f>
        <v>450.12</v>
      </c>
      <c r="H111" s="23" t="n">
        <v>36398.4</v>
      </c>
      <c r="I111" s="23" t="n">
        <f aca="false">K111-F111</f>
        <v>13.68</v>
      </c>
      <c r="J111" s="23" t="n">
        <f aca="false">ROUND(H111*I111/1000,2)</f>
        <v>497.93</v>
      </c>
      <c r="K111" s="46" t="n">
        <v>36</v>
      </c>
      <c r="L111" s="30" t="n">
        <f aca="false">J111+G111</f>
        <v>948.05</v>
      </c>
      <c r="M111" s="76"/>
    </row>
    <row r="112" s="36" customFormat="true" ht="45" hidden="false" customHeight="true" outlineLevel="0" collapsed="false">
      <c r="A112" s="41" t="s">
        <v>222</v>
      </c>
      <c r="B112" s="43" t="s">
        <v>525</v>
      </c>
      <c r="C112" s="44"/>
      <c r="D112" s="45"/>
      <c r="E112" s="50"/>
      <c r="F112" s="30" t="n">
        <f aca="false">SUM(F113:F117)</f>
        <v>152.05</v>
      </c>
      <c r="G112" s="30" t="n">
        <f aca="false">SUM(G113:G117)</f>
        <v>4764.61</v>
      </c>
      <c r="H112" s="50"/>
      <c r="I112" s="30" t="n">
        <f aca="false">SUM(I113:I117)</f>
        <v>93.18</v>
      </c>
      <c r="J112" s="30" t="n">
        <f aca="false">SUM(J113:J117)</f>
        <v>4011.14</v>
      </c>
      <c r="K112" s="44" t="n">
        <f aca="false">SUM(K113:K117)</f>
        <v>245.23</v>
      </c>
      <c r="L112" s="30" t="n">
        <f aca="false">SUM(L113:L117)</f>
        <v>8775.75</v>
      </c>
      <c r="M112" s="76"/>
    </row>
    <row r="113" s="36" customFormat="true" ht="47.25" hidden="false" customHeight="true" outlineLevel="0" collapsed="false">
      <c r="A113" s="41"/>
      <c r="B113" s="33" t="s">
        <v>526</v>
      </c>
      <c r="C113" s="34" t="s">
        <v>156</v>
      </c>
      <c r="D113" s="34" t="s">
        <v>240</v>
      </c>
      <c r="E113" s="23" t="n">
        <v>33429.14</v>
      </c>
      <c r="F113" s="23" t="n">
        <f aca="false">ROUND(K113*0.62,2)</f>
        <v>124.38</v>
      </c>
      <c r="G113" s="23" t="n">
        <f aca="false">ROUND(E113*F113/1000,2)</f>
        <v>4157.92</v>
      </c>
      <c r="H113" s="23" t="n">
        <v>45518.21</v>
      </c>
      <c r="I113" s="23" t="n">
        <f aca="false">K113-F113</f>
        <v>76.23</v>
      </c>
      <c r="J113" s="23" t="n">
        <f aca="false">ROUND(H113*I113/1000,2)</f>
        <v>3469.85</v>
      </c>
      <c r="K113" s="46" t="n">
        <v>200.61</v>
      </c>
      <c r="L113" s="30" t="n">
        <f aca="false">J113+G113</f>
        <v>7627.77</v>
      </c>
      <c r="M113" s="76"/>
    </row>
    <row r="114" s="36" customFormat="true" ht="42" hidden="false" customHeight="true" outlineLevel="0" collapsed="false">
      <c r="A114" s="41"/>
      <c r="B114" s="43" t="s">
        <v>238</v>
      </c>
      <c r="C114" s="34" t="s">
        <v>239</v>
      </c>
      <c r="D114" s="34" t="s">
        <v>240</v>
      </c>
      <c r="E114" s="23" t="n">
        <v>20627.88</v>
      </c>
      <c r="F114" s="23" t="n">
        <f aca="false">ROUND(K114*0.62,2)</f>
        <v>10.42</v>
      </c>
      <c r="G114" s="23" t="n">
        <f aca="false">ROUND(E114*F114/1000,2)</f>
        <v>214.94</v>
      </c>
      <c r="H114" s="23" t="n">
        <v>31924.07</v>
      </c>
      <c r="I114" s="23" t="n">
        <f aca="false">K114-F114</f>
        <v>6.38</v>
      </c>
      <c r="J114" s="23" t="n">
        <f aca="false">ROUND(H114*I114/1000,2)</f>
        <v>203.68</v>
      </c>
      <c r="K114" s="46" t="n">
        <v>16.8</v>
      </c>
      <c r="L114" s="30" t="n">
        <f aca="false">J114+G114</f>
        <v>418.62</v>
      </c>
      <c r="M114" s="76"/>
    </row>
    <row r="115" s="36" customFormat="true" ht="31.5" hidden="false" customHeight="true" outlineLevel="0" collapsed="false">
      <c r="A115" s="41"/>
      <c r="B115" s="43" t="s">
        <v>241</v>
      </c>
      <c r="C115" s="34" t="s">
        <v>242</v>
      </c>
      <c r="D115" s="34" t="s">
        <v>240</v>
      </c>
      <c r="E115" s="23" t="n">
        <v>19956.95</v>
      </c>
      <c r="F115" s="23" t="n">
        <f aca="false">ROUND(K115*0.62,2)</f>
        <v>11.73</v>
      </c>
      <c r="G115" s="23" t="n">
        <f aca="false">ROUND(E115*F115/1000,2)</f>
        <v>234.1</v>
      </c>
      <c r="H115" s="23" t="n">
        <v>27680.65</v>
      </c>
      <c r="I115" s="23" t="n">
        <f aca="false">K115-F115</f>
        <v>7.19</v>
      </c>
      <c r="J115" s="23" t="n">
        <f aca="false">ROUND(H115*I115/1000,2)</f>
        <v>199.02</v>
      </c>
      <c r="K115" s="46" t="n">
        <v>18.92</v>
      </c>
      <c r="L115" s="30" t="n">
        <f aca="false">J115+G115</f>
        <v>433.12</v>
      </c>
      <c r="M115" s="76"/>
    </row>
    <row r="116" s="36" customFormat="true" ht="39.75" hidden="false" customHeight="true" outlineLevel="0" collapsed="false">
      <c r="A116" s="41"/>
      <c r="B116" s="43" t="s">
        <v>243</v>
      </c>
      <c r="C116" s="34" t="s">
        <v>244</v>
      </c>
      <c r="D116" s="34" t="s">
        <v>240</v>
      </c>
      <c r="E116" s="23" t="n">
        <v>29780.03</v>
      </c>
      <c r="F116" s="23" t="n">
        <f aca="false">ROUND(K116*0.62,2)</f>
        <v>4.65</v>
      </c>
      <c r="G116" s="23" t="n">
        <f aca="false">ROUND(E116*F116/1000,2)</f>
        <v>138.48</v>
      </c>
      <c r="H116" s="23" t="n">
        <v>41323.26</v>
      </c>
      <c r="I116" s="23" t="n">
        <f aca="false">K116-F116</f>
        <v>2.85</v>
      </c>
      <c r="J116" s="23" t="n">
        <f aca="false">ROUND(H116*I116/1000,2)</f>
        <v>117.77</v>
      </c>
      <c r="K116" s="46" t="n">
        <v>7.5</v>
      </c>
      <c r="L116" s="30" t="n">
        <f aca="false">J116+G116</f>
        <v>256.25</v>
      </c>
      <c r="M116" s="76"/>
    </row>
    <row r="117" s="36" customFormat="true" ht="39.75" hidden="false" customHeight="true" outlineLevel="0" collapsed="false">
      <c r="A117" s="41"/>
      <c r="B117" s="43" t="s">
        <v>245</v>
      </c>
      <c r="C117" s="34" t="s">
        <v>246</v>
      </c>
      <c r="D117" s="34" t="s">
        <v>240</v>
      </c>
      <c r="E117" s="23" t="n">
        <v>22031.45</v>
      </c>
      <c r="F117" s="23" t="n">
        <f aca="false">ROUND(K117*0.62,2)</f>
        <v>0.87</v>
      </c>
      <c r="G117" s="23" t="n">
        <f aca="false">ROUND(E117*F117/1000,2)</f>
        <v>19.17</v>
      </c>
      <c r="H117" s="23" t="n">
        <v>39283.15</v>
      </c>
      <c r="I117" s="23" t="n">
        <f aca="false">K117-F117</f>
        <v>0.53</v>
      </c>
      <c r="J117" s="23" t="n">
        <f aca="false">ROUND(H117*I117/1000,2)</f>
        <v>20.82</v>
      </c>
      <c r="K117" s="46" t="n">
        <v>1.4</v>
      </c>
      <c r="L117" s="30" t="n">
        <f aca="false">J117+G117</f>
        <v>39.99</v>
      </c>
      <c r="M117" s="76"/>
    </row>
    <row r="118" s="36" customFormat="true" ht="47.25" hidden="false" customHeight="true" outlineLevel="0" collapsed="false">
      <c r="A118" s="41"/>
      <c r="B118" s="51" t="s">
        <v>527</v>
      </c>
      <c r="C118" s="44"/>
      <c r="D118" s="43"/>
      <c r="E118" s="50"/>
      <c r="F118" s="30" t="n">
        <f aca="false">SUM(F119:F123)</f>
        <v>357.55</v>
      </c>
      <c r="G118" s="30" t="n">
        <f aca="false">SUM(G119:G123)</f>
        <v>10363.57</v>
      </c>
      <c r="H118" s="50"/>
      <c r="I118" s="30" t="n">
        <f aca="false">SUM(I119:I123)</f>
        <v>219.16</v>
      </c>
      <c r="J118" s="30" t="n">
        <f aca="false">SUM(J119:J123)</f>
        <v>8873.38</v>
      </c>
      <c r="K118" s="44" t="n">
        <f aca="false">SUM(K119:K123)</f>
        <v>576.71</v>
      </c>
      <c r="L118" s="30" t="n">
        <f aca="false">SUM(L119:L123)</f>
        <v>19236.95</v>
      </c>
      <c r="M118" s="76"/>
    </row>
    <row r="119" s="36" customFormat="true" ht="40.5" hidden="false" customHeight="true" outlineLevel="0" collapsed="false">
      <c r="A119" s="41"/>
      <c r="B119" s="33" t="s">
        <v>526</v>
      </c>
      <c r="C119" s="34" t="s">
        <v>156</v>
      </c>
      <c r="D119" s="34" t="s">
        <v>240</v>
      </c>
      <c r="E119" s="23" t="n">
        <v>33429.14</v>
      </c>
      <c r="F119" s="23" t="n">
        <f aca="false">ROUND(K119*0.62,2)</f>
        <v>203.07</v>
      </c>
      <c r="G119" s="23" t="n">
        <f aca="false">ROUND(E119*F119/1000,2)</f>
        <v>6788.46</v>
      </c>
      <c r="H119" s="23" t="n">
        <v>45518.21</v>
      </c>
      <c r="I119" s="23" t="n">
        <f aca="false">K119-F119</f>
        <v>124.47</v>
      </c>
      <c r="J119" s="23" t="n">
        <f aca="false">ROUND(H119*I119/1000,2)</f>
        <v>5665.65</v>
      </c>
      <c r="K119" s="46" t="n">
        <v>327.54</v>
      </c>
      <c r="L119" s="30" t="n">
        <f aca="false">J119+G119</f>
        <v>12454.11</v>
      </c>
      <c r="M119" s="76"/>
    </row>
    <row r="120" s="36" customFormat="true" ht="38.25" hidden="false" customHeight="true" outlineLevel="0" collapsed="false">
      <c r="A120" s="41"/>
      <c r="B120" s="43" t="s">
        <v>528</v>
      </c>
      <c r="C120" s="34" t="s">
        <v>239</v>
      </c>
      <c r="D120" s="34" t="s">
        <v>240</v>
      </c>
      <c r="E120" s="23" t="n">
        <v>20627.88</v>
      </c>
      <c r="F120" s="23" t="n">
        <f aca="false">ROUND(K120*0.62,2)</f>
        <v>32.82</v>
      </c>
      <c r="G120" s="23" t="n">
        <f aca="false">ROUND(E120*F120/1000,2)</f>
        <v>677.01</v>
      </c>
      <c r="H120" s="23" t="n">
        <v>31924.07</v>
      </c>
      <c r="I120" s="23" t="n">
        <f aca="false">K120-F120</f>
        <v>20.11</v>
      </c>
      <c r="J120" s="23" t="n">
        <f aca="false">ROUND(H120*I120/1000,2)</f>
        <v>641.99</v>
      </c>
      <c r="K120" s="46" t="n">
        <v>52.93</v>
      </c>
      <c r="L120" s="30" t="n">
        <f aca="false">J120+G120</f>
        <v>1319</v>
      </c>
      <c r="M120" s="76"/>
    </row>
    <row r="121" s="36" customFormat="true" ht="33.75" hidden="false" customHeight="true" outlineLevel="0" collapsed="false">
      <c r="A121" s="41"/>
      <c r="B121" s="43" t="s">
        <v>241</v>
      </c>
      <c r="C121" s="34" t="s">
        <v>242</v>
      </c>
      <c r="D121" s="34" t="s">
        <v>240</v>
      </c>
      <c r="E121" s="23" t="n">
        <v>19956.95</v>
      </c>
      <c r="F121" s="23" t="n">
        <f aca="false">ROUND(K121*0.62,2)</f>
        <v>58.89</v>
      </c>
      <c r="G121" s="23" t="n">
        <f aca="false">ROUND(E121*F121/1000,2)</f>
        <v>1175.26</v>
      </c>
      <c r="H121" s="23" t="n">
        <v>27680.65</v>
      </c>
      <c r="I121" s="23" t="n">
        <f aca="false">K121-F121</f>
        <v>36.1</v>
      </c>
      <c r="J121" s="23" t="n">
        <f aca="false">ROUND(H121*I121/1000,2)</f>
        <v>999.27</v>
      </c>
      <c r="K121" s="46" t="n">
        <v>94.99</v>
      </c>
      <c r="L121" s="30" t="n">
        <f aca="false">J121+G121</f>
        <v>2174.53</v>
      </c>
      <c r="M121" s="76"/>
    </row>
    <row r="122" s="36" customFormat="true" ht="33" hidden="false" customHeight="true" outlineLevel="0" collapsed="false">
      <c r="A122" s="41"/>
      <c r="B122" s="43" t="s">
        <v>243</v>
      </c>
      <c r="C122" s="34" t="s">
        <v>244</v>
      </c>
      <c r="D122" s="34" t="s">
        <v>240</v>
      </c>
      <c r="E122" s="23" t="n">
        <v>29780.03</v>
      </c>
      <c r="F122" s="23" t="n">
        <f aca="false">ROUND(K122*0.62,2)</f>
        <v>43.87</v>
      </c>
      <c r="G122" s="23" t="n">
        <f aca="false">ROUND(E122*F122/1000,2)</f>
        <v>1306.45</v>
      </c>
      <c r="H122" s="23" t="n">
        <v>41323.26</v>
      </c>
      <c r="I122" s="23" t="n">
        <f aca="false">K122-F122</f>
        <v>26.89</v>
      </c>
      <c r="J122" s="23" t="n">
        <f aca="false">ROUND(H122*I122/1000,2)</f>
        <v>1111.18</v>
      </c>
      <c r="K122" s="46" t="n">
        <v>70.76</v>
      </c>
      <c r="L122" s="30" t="n">
        <f aca="false">J122+G122</f>
        <v>2417.63</v>
      </c>
      <c r="M122" s="76"/>
    </row>
    <row r="123" s="36" customFormat="true" ht="41.25" hidden="false" customHeight="true" outlineLevel="0" collapsed="false">
      <c r="A123" s="41"/>
      <c r="B123" s="43" t="s">
        <v>245</v>
      </c>
      <c r="C123" s="34" t="s">
        <v>246</v>
      </c>
      <c r="D123" s="34" t="s">
        <v>240</v>
      </c>
      <c r="E123" s="23" t="n">
        <v>22031.45</v>
      </c>
      <c r="F123" s="23" t="n">
        <f aca="false">ROUND(K123*0.62,2)</f>
        <v>18.9</v>
      </c>
      <c r="G123" s="23" t="n">
        <f aca="false">ROUND(E123*F123/1000,2)</f>
        <v>416.39</v>
      </c>
      <c r="H123" s="23" t="n">
        <v>39283.15</v>
      </c>
      <c r="I123" s="23" t="n">
        <f aca="false">K123-F123</f>
        <v>11.59</v>
      </c>
      <c r="J123" s="23" t="n">
        <f aca="false">ROUND(H123*I123/1000,2)</f>
        <v>455.29</v>
      </c>
      <c r="K123" s="46" t="n">
        <v>30.49</v>
      </c>
      <c r="L123" s="30" t="n">
        <f aca="false">J123+G123</f>
        <v>871.68</v>
      </c>
      <c r="M123" s="76"/>
    </row>
    <row r="124" s="36" customFormat="true" ht="39.75" hidden="false" customHeight="true" outlineLevel="0" collapsed="false">
      <c r="A124" s="41" t="s">
        <v>235</v>
      </c>
      <c r="B124" s="42" t="s">
        <v>529</v>
      </c>
      <c r="C124" s="34" t="s">
        <v>530</v>
      </c>
      <c r="D124" s="34" t="s">
        <v>438</v>
      </c>
      <c r="E124" s="23" t="n">
        <v>10831.34</v>
      </c>
      <c r="F124" s="23" t="n">
        <f aca="false">ROUND(K124*0.62,2)</f>
        <v>78.18</v>
      </c>
      <c r="G124" s="23" t="n">
        <f aca="false">ROUND(E124*F124/1000,2)</f>
        <v>846.79</v>
      </c>
      <c r="H124" s="23" t="n">
        <v>13653.76</v>
      </c>
      <c r="I124" s="23" t="n">
        <f aca="false">K124-F124</f>
        <v>47.92</v>
      </c>
      <c r="J124" s="23" t="n">
        <f aca="false">ROUND(H124*I124/1000,2)</f>
        <v>654.29</v>
      </c>
      <c r="K124" s="46" t="n">
        <v>126.1</v>
      </c>
      <c r="L124" s="30" t="n">
        <f aca="false">J124+G124</f>
        <v>1501.08</v>
      </c>
      <c r="M124" s="76"/>
    </row>
    <row r="125" s="36" customFormat="true" ht="39.75" hidden="false" customHeight="true" outlineLevel="0" collapsed="false">
      <c r="A125" s="41"/>
      <c r="B125" s="42" t="s">
        <v>531</v>
      </c>
      <c r="C125" s="34" t="s">
        <v>530</v>
      </c>
      <c r="D125" s="34" t="s">
        <v>438</v>
      </c>
      <c r="E125" s="23" t="n">
        <v>10831.34</v>
      </c>
      <c r="F125" s="23" t="n">
        <f aca="false">ROUND(K125*0.62,2)</f>
        <v>1076.2</v>
      </c>
      <c r="G125" s="23" t="n">
        <f aca="false">ROUND(E125*F125/1000,2)</f>
        <v>11656.69</v>
      </c>
      <c r="H125" s="23" t="n">
        <v>13653.76</v>
      </c>
      <c r="I125" s="23" t="n">
        <f aca="false">K125-F125</f>
        <v>659.6</v>
      </c>
      <c r="J125" s="23" t="n">
        <f aca="false">ROUND(H125*I125/1000,2)</f>
        <v>9006.02</v>
      </c>
      <c r="K125" s="46" t="n">
        <v>1735.8</v>
      </c>
      <c r="L125" s="30" t="n">
        <f aca="false">J125+G125</f>
        <v>20662.71</v>
      </c>
      <c r="M125" s="76"/>
    </row>
    <row r="126" s="36" customFormat="true" ht="53.4" hidden="false" customHeight="true" outlineLevel="0" collapsed="false">
      <c r="A126" s="41" t="s">
        <v>255</v>
      </c>
      <c r="B126" s="42" t="s">
        <v>532</v>
      </c>
      <c r="C126" s="34" t="s">
        <v>44</v>
      </c>
      <c r="D126" s="34" t="s">
        <v>36</v>
      </c>
      <c r="E126" s="23" t="n">
        <v>12302.58</v>
      </c>
      <c r="F126" s="23" t="n">
        <f aca="false">ROUND(K126*0.62,2)</f>
        <v>39.19</v>
      </c>
      <c r="G126" s="23" t="n">
        <f aca="false">ROUND(E126*F126/1000,2)</f>
        <v>482.14</v>
      </c>
      <c r="H126" s="23" t="n">
        <v>14994.49</v>
      </c>
      <c r="I126" s="23" t="n">
        <f aca="false">K126-F126</f>
        <v>24.02</v>
      </c>
      <c r="J126" s="23" t="n">
        <f aca="false">ROUND(H126*I126/1000,2)</f>
        <v>360.17</v>
      </c>
      <c r="K126" s="46" t="n">
        <v>63.21</v>
      </c>
      <c r="L126" s="30" t="n">
        <f aca="false">J126+G126</f>
        <v>842.31</v>
      </c>
      <c r="M126" s="76"/>
    </row>
    <row r="127" s="36" customFormat="true" ht="54.95" hidden="false" customHeight="true" outlineLevel="0" collapsed="false">
      <c r="A127" s="41"/>
      <c r="B127" s="42" t="s">
        <v>533</v>
      </c>
      <c r="C127" s="34" t="s">
        <v>44</v>
      </c>
      <c r="D127" s="34" t="s">
        <v>36</v>
      </c>
      <c r="E127" s="23" t="n">
        <v>12302.58</v>
      </c>
      <c r="F127" s="23" t="n">
        <f aca="false">ROUND(K127*0.62,2)</f>
        <v>60.44</v>
      </c>
      <c r="G127" s="23" t="n">
        <f aca="false">ROUND(E127*F127/1000,2)</f>
        <v>743.57</v>
      </c>
      <c r="H127" s="23" t="n">
        <v>14994.49</v>
      </c>
      <c r="I127" s="23" t="n">
        <f aca="false">K127-F127</f>
        <v>37.04</v>
      </c>
      <c r="J127" s="23" t="n">
        <f aca="false">ROUND(H127*I127/1000,2)</f>
        <v>555.4</v>
      </c>
      <c r="K127" s="46" t="n">
        <v>97.48</v>
      </c>
      <c r="L127" s="30" t="n">
        <f aca="false">J127+G127</f>
        <v>1298.97</v>
      </c>
      <c r="M127" s="76"/>
    </row>
    <row r="128" s="36" customFormat="true" ht="59.25" hidden="false" customHeight="true" outlineLevel="0" collapsed="false">
      <c r="A128" s="41" t="s">
        <v>259</v>
      </c>
      <c r="B128" s="42" t="s">
        <v>534</v>
      </c>
      <c r="C128" s="34" t="s">
        <v>112</v>
      </c>
      <c r="D128" s="34" t="s">
        <v>36</v>
      </c>
      <c r="E128" s="28" t="n">
        <v>11299.53</v>
      </c>
      <c r="F128" s="23" t="n">
        <f aca="false">ROUND(K128*0.62,2)</f>
        <v>16.8</v>
      </c>
      <c r="G128" s="23" t="n">
        <f aca="false">ROUND(E128*F128/1000,2)</f>
        <v>189.83</v>
      </c>
      <c r="H128" s="28" t="n">
        <v>13400</v>
      </c>
      <c r="I128" s="23" t="n">
        <f aca="false">K128-F128</f>
        <v>10.3</v>
      </c>
      <c r="J128" s="23" t="n">
        <f aca="false">ROUND(H128*I128/1000,2)</f>
        <v>138.02</v>
      </c>
      <c r="K128" s="46" t="n">
        <v>27.1</v>
      </c>
      <c r="L128" s="30" t="n">
        <f aca="false">J128+G128</f>
        <v>327.85</v>
      </c>
      <c r="M128" s="76"/>
    </row>
    <row r="129" s="36" customFormat="true" ht="60.45" hidden="false" customHeight="true" outlineLevel="0" collapsed="false">
      <c r="A129" s="41"/>
      <c r="B129" s="42" t="s">
        <v>535</v>
      </c>
      <c r="C129" s="34" t="s">
        <v>112</v>
      </c>
      <c r="D129" s="34" t="s">
        <v>36</v>
      </c>
      <c r="E129" s="28" t="n">
        <v>11299.53</v>
      </c>
      <c r="F129" s="23" t="n">
        <f aca="false">ROUND(K129*0.62,2)</f>
        <v>524.97</v>
      </c>
      <c r="G129" s="23" t="n">
        <f aca="false">ROUND(E129*F129/1000,2)</f>
        <v>5931.91</v>
      </c>
      <c r="H129" s="28" t="n">
        <v>13400</v>
      </c>
      <c r="I129" s="23" t="n">
        <f aca="false">K129-F129</f>
        <v>321.75</v>
      </c>
      <c r="J129" s="23" t="n">
        <f aca="false">ROUND(H129*I129/1000,2)</f>
        <v>4311.45</v>
      </c>
      <c r="K129" s="46" t="n">
        <v>846.72</v>
      </c>
      <c r="L129" s="30" t="n">
        <f aca="false">J129+G129</f>
        <v>10243.36</v>
      </c>
      <c r="M129" s="76"/>
    </row>
    <row r="130" s="36" customFormat="true" ht="45.55" hidden="false" customHeight="true" outlineLevel="0" collapsed="false">
      <c r="A130" s="41" t="s">
        <v>262</v>
      </c>
      <c r="B130" s="43" t="s">
        <v>536</v>
      </c>
      <c r="C130" s="34" t="s">
        <v>537</v>
      </c>
      <c r="D130" s="34" t="s">
        <v>538</v>
      </c>
      <c r="E130" s="23" t="n">
        <v>10507.19</v>
      </c>
      <c r="F130" s="23" t="n">
        <f aca="false">ROUND(K130*0.62,2)</f>
        <v>9.03</v>
      </c>
      <c r="G130" s="23" t="n">
        <f aca="false">ROUND(E130*F130/1000,2)</f>
        <v>94.88</v>
      </c>
      <c r="H130" s="23" t="n">
        <v>12267.66</v>
      </c>
      <c r="I130" s="23" t="n">
        <f aca="false">K130-F130</f>
        <v>5.53</v>
      </c>
      <c r="J130" s="23" t="n">
        <f aca="false">ROUND(H130*I130/1000,2)</f>
        <v>67.84</v>
      </c>
      <c r="K130" s="46" t="n">
        <v>14.56</v>
      </c>
      <c r="L130" s="30" t="n">
        <f aca="false">J130+G130</f>
        <v>162.72</v>
      </c>
      <c r="M130" s="76"/>
    </row>
    <row r="131" s="36" customFormat="true" ht="39.75" hidden="false" customHeight="true" outlineLevel="0" collapsed="false">
      <c r="A131" s="41" t="s">
        <v>265</v>
      </c>
      <c r="B131" s="42" t="s">
        <v>539</v>
      </c>
      <c r="C131" s="34" t="s">
        <v>540</v>
      </c>
      <c r="D131" s="34" t="s">
        <v>46</v>
      </c>
      <c r="E131" s="23" t="n">
        <v>20343.22</v>
      </c>
      <c r="F131" s="23" t="n">
        <f aca="false">ROUND(K131*0.62,2)</f>
        <v>49.6</v>
      </c>
      <c r="G131" s="23" t="n">
        <f aca="false">ROUND(E131*F131/1000,2)</f>
        <v>1009.02</v>
      </c>
      <c r="H131" s="23" t="n">
        <v>37768.64</v>
      </c>
      <c r="I131" s="23" t="n">
        <f aca="false">K131-F131</f>
        <v>30.4</v>
      </c>
      <c r="J131" s="23" t="n">
        <f aca="false">ROUND(H131*I131/1000,2)</f>
        <v>1148.17</v>
      </c>
      <c r="K131" s="46" t="n">
        <v>80</v>
      </c>
      <c r="L131" s="30" t="n">
        <f aca="false">J131+G131</f>
        <v>2157.19</v>
      </c>
      <c r="M131" s="76"/>
    </row>
    <row r="132" s="36" customFormat="true" ht="41.25" hidden="false" customHeight="true" outlineLevel="0" collapsed="false">
      <c r="A132" s="41"/>
      <c r="B132" s="42" t="s">
        <v>541</v>
      </c>
      <c r="C132" s="34"/>
      <c r="D132" s="34" t="s">
        <v>46</v>
      </c>
      <c r="E132" s="23" t="n">
        <v>20343.22</v>
      </c>
      <c r="F132" s="23" t="n">
        <f aca="false">ROUND(K132*0.62,2)</f>
        <v>106.39</v>
      </c>
      <c r="G132" s="23" t="n">
        <f aca="false">ROUND(E132*F132/1000,2)</f>
        <v>2164.32</v>
      </c>
      <c r="H132" s="23" t="n">
        <v>37768.64</v>
      </c>
      <c r="I132" s="23" t="n">
        <f aca="false">K132-F132</f>
        <v>65.21</v>
      </c>
      <c r="J132" s="23" t="n">
        <f aca="false">ROUND(H132*I132/1000,2)</f>
        <v>2462.89</v>
      </c>
      <c r="K132" s="46" t="n">
        <v>171.6</v>
      </c>
      <c r="L132" s="30" t="n">
        <f aca="false">J132+G132</f>
        <v>4627.21</v>
      </c>
      <c r="M132" s="76"/>
    </row>
    <row r="133" s="36" customFormat="true" ht="45" hidden="false" customHeight="true" outlineLevel="0" collapsed="false">
      <c r="A133" s="41" t="s">
        <v>270</v>
      </c>
      <c r="B133" s="43" t="s">
        <v>542</v>
      </c>
      <c r="C133" s="44"/>
      <c r="D133" s="43"/>
      <c r="E133" s="50"/>
      <c r="F133" s="30" t="n">
        <f aca="false">SUM(F134:F136)</f>
        <v>499.3</v>
      </c>
      <c r="G133" s="30" t="n">
        <f aca="false">SUM(G134:G136)</f>
        <v>6744.27</v>
      </c>
      <c r="H133" s="50"/>
      <c r="I133" s="30" t="n">
        <f aca="false">SUM(I134:I136)</f>
        <v>306.03</v>
      </c>
      <c r="J133" s="30" t="n">
        <f aca="false">SUM(J134:J136)</f>
        <v>6701.26</v>
      </c>
      <c r="K133" s="44" t="n">
        <f aca="false">SUM(K134:K136)</f>
        <v>805.33</v>
      </c>
      <c r="L133" s="30" t="n">
        <f aca="false">SUM(L134:L136)</f>
        <v>13445.53</v>
      </c>
      <c r="M133" s="76"/>
    </row>
    <row r="134" s="36" customFormat="true" ht="28.5" hidden="false" customHeight="true" outlineLevel="0" collapsed="false">
      <c r="A134" s="41"/>
      <c r="B134" s="43" t="s">
        <v>276</v>
      </c>
      <c r="C134" s="34" t="s">
        <v>277</v>
      </c>
      <c r="D134" s="34" t="s">
        <v>287</v>
      </c>
      <c r="E134" s="23" t="n">
        <v>13706.9</v>
      </c>
      <c r="F134" s="23" t="n">
        <f aca="false">ROUND(K134*0.62,2)</f>
        <v>186.35</v>
      </c>
      <c r="G134" s="23" t="n">
        <f aca="false">ROUND(E134*F134/1000,2)</f>
        <v>2554.28</v>
      </c>
      <c r="H134" s="23" t="n">
        <v>19550.93</v>
      </c>
      <c r="I134" s="23" t="n">
        <f aca="false">K134-F134</f>
        <v>114.22</v>
      </c>
      <c r="J134" s="23" t="n">
        <f aca="false">ROUND(H134*I134/1000,2)</f>
        <v>2233.11</v>
      </c>
      <c r="K134" s="46" t="n">
        <v>300.57</v>
      </c>
      <c r="L134" s="30" t="n">
        <f aca="false">J134+G134</f>
        <v>4787.39</v>
      </c>
      <c r="M134" s="76"/>
    </row>
    <row r="135" s="36" customFormat="true" ht="39.75" hidden="false" customHeight="true" outlineLevel="0" collapsed="false">
      <c r="A135" s="41"/>
      <c r="B135" s="42" t="s">
        <v>543</v>
      </c>
      <c r="C135" s="34" t="s">
        <v>279</v>
      </c>
      <c r="D135" s="34" t="s">
        <v>240</v>
      </c>
      <c r="E135" s="23" t="n">
        <v>20633.21</v>
      </c>
      <c r="F135" s="23" t="n">
        <f aca="false">ROUND(K135*0.62,2)</f>
        <v>114.15</v>
      </c>
      <c r="G135" s="23" t="n">
        <f aca="false">ROUND(E135*F135/1000,2)</f>
        <v>2355.28</v>
      </c>
      <c r="H135" s="23" t="n">
        <v>28607.03</v>
      </c>
      <c r="I135" s="23" t="n">
        <f aca="false">K135-F135</f>
        <v>69.97</v>
      </c>
      <c r="J135" s="23" t="n">
        <f aca="false">ROUND(H135*I135/1000,2)</f>
        <v>2001.63</v>
      </c>
      <c r="K135" s="46" t="n">
        <v>184.12</v>
      </c>
      <c r="L135" s="30" t="n">
        <f aca="false">J135+G135</f>
        <v>4356.91</v>
      </c>
      <c r="M135" s="76"/>
    </row>
    <row r="136" s="36" customFormat="true" ht="36.75" hidden="false" customHeight="true" outlineLevel="0" collapsed="false">
      <c r="A136" s="41"/>
      <c r="B136" s="42" t="s">
        <v>280</v>
      </c>
      <c r="C136" s="34" t="s">
        <v>281</v>
      </c>
      <c r="D136" s="34" t="s">
        <v>544</v>
      </c>
      <c r="E136" s="23" t="n">
        <v>9228.9</v>
      </c>
      <c r="F136" s="23" t="n">
        <f aca="false">ROUND(K136*0.62,2)</f>
        <v>198.8</v>
      </c>
      <c r="G136" s="23" t="n">
        <f aca="false">ROUND(E136*F136/1000,2)</f>
        <v>1834.71</v>
      </c>
      <c r="H136" s="23" t="n">
        <v>20243.95</v>
      </c>
      <c r="I136" s="23" t="n">
        <f aca="false">K136-F136</f>
        <v>121.84</v>
      </c>
      <c r="J136" s="23" t="n">
        <f aca="false">ROUND(H136*I136/1000,2)</f>
        <v>2466.52</v>
      </c>
      <c r="K136" s="46" t="n">
        <v>320.64</v>
      </c>
      <c r="L136" s="30" t="n">
        <f aca="false">J136+G136</f>
        <v>4301.23</v>
      </c>
      <c r="M136" s="76"/>
    </row>
    <row r="137" s="36" customFormat="true" ht="45" hidden="false" customHeight="true" outlineLevel="0" collapsed="false">
      <c r="A137" s="41"/>
      <c r="B137" s="51" t="s">
        <v>545</v>
      </c>
      <c r="C137" s="44"/>
      <c r="D137" s="43"/>
      <c r="E137" s="30"/>
      <c r="F137" s="30" t="n">
        <f aca="false">SUM(F138:F140)</f>
        <v>589.38</v>
      </c>
      <c r="G137" s="30" t="n">
        <f aca="false">SUM(G138:G140)</f>
        <v>8044.61</v>
      </c>
      <c r="H137" s="30"/>
      <c r="I137" s="30" t="n">
        <f aca="false">SUM(I138:I140)</f>
        <v>361.23</v>
      </c>
      <c r="J137" s="30" t="n">
        <f aca="false">SUM(J138:J140)</f>
        <v>7153.75</v>
      </c>
      <c r="K137" s="44" t="n">
        <f aca="false">SUM(K138:K140)</f>
        <v>950.61</v>
      </c>
      <c r="L137" s="30" t="n">
        <f aca="false">SUM(L138:L140)</f>
        <v>15198.36</v>
      </c>
      <c r="M137" s="76"/>
    </row>
    <row r="138" s="36" customFormat="true" ht="33" hidden="false" customHeight="true" outlineLevel="0" collapsed="false">
      <c r="A138" s="41"/>
      <c r="B138" s="43" t="s">
        <v>276</v>
      </c>
      <c r="C138" s="34" t="s">
        <v>277</v>
      </c>
      <c r="D138" s="34" t="s">
        <v>287</v>
      </c>
      <c r="E138" s="23" t="n">
        <v>13706.9</v>
      </c>
      <c r="F138" s="23" t="n">
        <f aca="false">ROUND(K138*0.62,2)</f>
        <v>545.13</v>
      </c>
      <c r="G138" s="23" t="n">
        <f aca="false">ROUND(E138*F138/1000,2)</f>
        <v>7472.04</v>
      </c>
      <c r="H138" s="23" t="n">
        <v>19550.93</v>
      </c>
      <c r="I138" s="23" t="n">
        <f aca="false">K138-F138</f>
        <v>334.11</v>
      </c>
      <c r="J138" s="23" t="n">
        <f aca="false">ROUND(H138*I138/1000,2)</f>
        <v>6532.16</v>
      </c>
      <c r="K138" s="46" t="n">
        <v>879.24</v>
      </c>
      <c r="L138" s="30" t="n">
        <f aca="false">J138+G138</f>
        <v>14004.2</v>
      </c>
      <c r="M138" s="76"/>
    </row>
    <row r="139" s="36" customFormat="true" ht="36" hidden="false" customHeight="true" outlineLevel="0" collapsed="false">
      <c r="A139" s="41"/>
      <c r="B139" s="42" t="s">
        <v>285</v>
      </c>
      <c r="C139" s="34" t="s">
        <v>286</v>
      </c>
      <c r="D139" s="34" t="s">
        <v>287</v>
      </c>
      <c r="E139" s="23" t="n">
        <v>12726.528</v>
      </c>
      <c r="F139" s="23" t="n">
        <f aca="false">ROUND(K139*0.62,2)</f>
        <v>22.17</v>
      </c>
      <c r="G139" s="23" t="n">
        <f aca="false">ROUND(E139*F139/1000,2)</f>
        <v>282.15</v>
      </c>
      <c r="H139" s="23" t="n">
        <v>30981.84</v>
      </c>
      <c r="I139" s="23" t="n">
        <f aca="false">K139-F139</f>
        <v>13.58</v>
      </c>
      <c r="J139" s="23" t="n">
        <f aca="false">ROUND(H139*I139/1000,2)</f>
        <v>420.73</v>
      </c>
      <c r="K139" s="46" t="n">
        <v>35.75</v>
      </c>
      <c r="L139" s="30" t="n">
        <f aca="false">J139+G139</f>
        <v>702.88</v>
      </c>
      <c r="M139" s="76"/>
    </row>
    <row r="140" s="36" customFormat="true" ht="28.5" hidden="false" customHeight="true" outlineLevel="0" collapsed="false">
      <c r="A140" s="41"/>
      <c r="B140" s="42" t="s">
        <v>290</v>
      </c>
      <c r="C140" s="34" t="s">
        <v>291</v>
      </c>
      <c r="D140" s="34" t="s">
        <v>292</v>
      </c>
      <c r="E140" s="23" t="n">
        <v>13153.06</v>
      </c>
      <c r="F140" s="23" t="n">
        <f aca="false">ROUND(K140*0.62,2)</f>
        <v>22.08</v>
      </c>
      <c r="G140" s="23" t="n">
        <f aca="false">ROUND(E140*F140/1000,2)</f>
        <v>290.42</v>
      </c>
      <c r="H140" s="23" t="n">
        <v>14834.4</v>
      </c>
      <c r="I140" s="23" t="n">
        <f aca="false">K140-F140</f>
        <v>13.54</v>
      </c>
      <c r="J140" s="23" t="n">
        <f aca="false">ROUND(H140*I140/1000,2)</f>
        <v>200.86</v>
      </c>
      <c r="K140" s="46" t="n">
        <v>35.62</v>
      </c>
      <c r="L140" s="30" t="n">
        <f aca="false">J140+G140</f>
        <v>491.28</v>
      </c>
      <c r="M140" s="76"/>
    </row>
    <row r="141" s="36" customFormat="true" ht="39.75" hidden="false" customHeight="true" outlineLevel="0" collapsed="false">
      <c r="A141" s="41" t="s">
        <v>274</v>
      </c>
      <c r="B141" s="42" t="s">
        <v>546</v>
      </c>
      <c r="C141" s="34" t="s">
        <v>295</v>
      </c>
      <c r="D141" s="34" t="s">
        <v>240</v>
      </c>
      <c r="E141" s="23" t="n">
        <v>25377.04</v>
      </c>
      <c r="F141" s="23" t="n">
        <f aca="false">ROUND(K141*0.62,2)</f>
        <v>0.35</v>
      </c>
      <c r="G141" s="23" t="n">
        <f aca="false">ROUND(E141*F141/1000,2)</f>
        <v>8.88</v>
      </c>
      <c r="H141" s="23" t="n">
        <v>34951.14</v>
      </c>
      <c r="I141" s="23" t="n">
        <f aca="false">K141-F141</f>
        <v>0.22</v>
      </c>
      <c r="J141" s="23" t="n">
        <f aca="false">ROUND(H141*I141/1000,2)</f>
        <v>7.69</v>
      </c>
      <c r="K141" s="46" t="n">
        <v>0.57</v>
      </c>
      <c r="L141" s="30" t="n">
        <f aca="false">J141+G141</f>
        <v>16.57</v>
      </c>
      <c r="M141" s="76"/>
    </row>
    <row r="142" s="36" customFormat="true" ht="45" hidden="false" customHeight="true" outlineLevel="0" collapsed="false">
      <c r="A142" s="41"/>
      <c r="B142" s="42" t="s">
        <v>547</v>
      </c>
      <c r="C142" s="34" t="s">
        <v>295</v>
      </c>
      <c r="D142" s="34" t="s">
        <v>240</v>
      </c>
      <c r="E142" s="23" t="n">
        <v>25377.04</v>
      </c>
      <c r="F142" s="23" t="n">
        <f aca="false">ROUND(K142*0.62,2)</f>
        <v>315.74</v>
      </c>
      <c r="G142" s="23" t="n">
        <f aca="false">ROUND(E142*F142/1000,2)</f>
        <v>8012.55</v>
      </c>
      <c r="H142" s="23" t="n">
        <v>34951.14</v>
      </c>
      <c r="I142" s="23" t="n">
        <f aca="false">K142-F142</f>
        <v>193.52</v>
      </c>
      <c r="J142" s="23" t="n">
        <f aca="false">ROUND(H142*I142/1000,2)</f>
        <v>6763.74</v>
      </c>
      <c r="K142" s="46" t="n">
        <v>509.26</v>
      </c>
      <c r="L142" s="30" t="n">
        <f aca="false">J142+G142</f>
        <v>14776.29</v>
      </c>
      <c r="M142" s="76"/>
    </row>
    <row r="143" s="36" customFormat="true" ht="42" hidden="false" customHeight="true" outlineLevel="0" collapsed="false">
      <c r="A143" s="41" t="s">
        <v>293</v>
      </c>
      <c r="B143" s="42" t="s">
        <v>548</v>
      </c>
      <c r="C143" s="34" t="s">
        <v>303</v>
      </c>
      <c r="D143" s="34" t="s">
        <v>549</v>
      </c>
      <c r="E143" s="23" t="n">
        <v>5453.1</v>
      </c>
      <c r="F143" s="23" t="n">
        <f aca="false">ROUND(K143*0.62,2)</f>
        <v>8.49</v>
      </c>
      <c r="G143" s="23" t="n">
        <f aca="false">ROUND(E143*F143/1000,2)</f>
        <v>46.3</v>
      </c>
      <c r="H143" s="23" t="n">
        <v>9179.61</v>
      </c>
      <c r="I143" s="23" t="n">
        <f aca="false">K143-F143</f>
        <v>5.2</v>
      </c>
      <c r="J143" s="23" t="n">
        <f aca="false">ROUND(H143*I143/1000,2)</f>
        <v>47.73</v>
      </c>
      <c r="K143" s="46" t="n">
        <v>13.69</v>
      </c>
      <c r="L143" s="30" t="n">
        <f aca="false">J143+G143</f>
        <v>94.03</v>
      </c>
      <c r="M143" s="76"/>
    </row>
    <row r="144" s="36" customFormat="true" ht="27.75" hidden="false" customHeight="true" outlineLevel="0" collapsed="false">
      <c r="A144" s="41"/>
      <c r="B144" s="42" t="s">
        <v>550</v>
      </c>
      <c r="C144" s="34" t="s">
        <v>303</v>
      </c>
      <c r="D144" s="34" t="s">
        <v>549</v>
      </c>
      <c r="E144" s="23" t="n">
        <v>5453.1</v>
      </c>
      <c r="F144" s="23" t="n">
        <f aca="false">ROUND(K144*0.62,2)</f>
        <v>637.35</v>
      </c>
      <c r="G144" s="23" t="n">
        <f aca="false">ROUND(E144*F144/1000,2)</f>
        <v>3475.53</v>
      </c>
      <c r="H144" s="23" t="n">
        <v>9179.61</v>
      </c>
      <c r="I144" s="23" t="n">
        <f aca="false">K144-F144</f>
        <v>390.64</v>
      </c>
      <c r="J144" s="23" t="n">
        <f aca="false">ROUND(H144*I144/1000,2)</f>
        <v>3585.92</v>
      </c>
      <c r="K144" s="46" t="n">
        <v>1027.99</v>
      </c>
      <c r="L144" s="30" t="n">
        <f aca="false">J144+G144</f>
        <v>7061.45</v>
      </c>
      <c r="M144" s="76"/>
    </row>
    <row r="145" s="36" customFormat="true" ht="33.35" hidden="false" customHeight="true" outlineLevel="0" collapsed="false">
      <c r="A145" s="41"/>
      <c r="B145" s="42"/>
      <c r="C145" s="34" t="s">
        <v>551</v>
      </c>
      <c r="D145" s="34" t="s">
        <v>240</v>
      </c>
      <c r="E145" s="23" t="n">
        <v>22930.72</v>
      </c>
      <c r="F145" s="23" t="n">
        <f aca="false">ROUND(K145*0.62,2)</f>
        <v>5.58</v>
      </c>
      <c r="G145" s="23" t="n">
        <f aca="false">ROUND(E145*F145/1000,2)</f>
        <v>127.95</v>
      </c>
      <c r="H145" s="23" t="n">
        <v>31792.19</v>
      </c>
      <c r="I145" s="23" t="n">
        <f aca="false">K145-F145</f>
        <v>3.42</v>
      </c>
      <c r="J145" s="23" t="n">
        <f aca="false">ROUND(H145*I145/1000,2)</f>
        <v>108.73</v>
      </c>
      <c r="K145" s="46" t="n">
        <v>9</v>
      </c>
      <c r="L145" s="30" t="n">
        <f aca="false">J145+G145</f>
        <v>236.68</v>
      </c>
      <c r="M145" s="76"/>
    </row>
    <row r="146" s="36" customFormat="true" ht="42" hidden="false" customHeight="true" outlineLevel="0" collapsed="false">
      <c r="A146" s="41"/>
      <c r="B146" s="42" t="s">
        <v>552</v>
      </c>
      <c r="C146" s="34" t="s">
        <v>553</v>
      </c>
      <c r="D146" s="34" t="s">
        <v>240</v>
      </c>
      <c r="E146" s="23" t="n">
        <v>15080.54</v>
      </c>
      <c r="F146" s="23" t="n">
        <f aca="false">ROUND(K146*0.62,2)</f>
        <v>18.6</v>
      </c>
      <c r="G146" s="23" t="n">
        <f aca="false">ROUND(E146*F146/1000,2)</f>
        <v>280.5</v>
      </c>
      <c r="H146" s="23" t="n">
        <v>20913.49</v>
      </c>
      <c r="I146" s="23" t="n">
        <f aca="false">K146-F146</f>
        <v>11.4</v>
      </c>
      <c r="J146" s="23" t="n">
        <f aca="false">ROUND(H146*I146/1000,2)</f>
        <v>238.41</v>
      </c>
      <c r="K146" s="46" t="n">
        <v>30</v>
      </c>
      <c r="L146" s="30" t="n">
        <f aca="false">J146+G146</f>
        <v>518.91</v>
      </c>
      <c r="M146" s="76"/>
    </row>
    <row r="147" s="36" customFormat="true" ht="39.75" hidden="false" customHeight="true" outlineLevel="0" collapsed="false">
      <c r="A147" s="86"/>
      <c r="B147" s="53" t="s">
        <v>554</v>
      </c>
      <c r="C147" s="44"/>
      <c r="D147" s="53"/>
      <c r="E147" s="37"/>
      <c r="F147" s="30" t="n">
        <f aca="false">F148+F149+F150</f>
        <v>91.51</v>
      </c>
      <c r="G147" s="30" t="n">
        <f aca="false">G148+G149+G150</f>
        <v>1171.42</v>
      </c>
      <c r="H147" s="37"/>
      <c r="I147" s="30" t="n">
        <f aca="false">I148+I149+I150</f>
        <v>56.09</v>
      </c>
      <c r="J147" s="30" t="n">
        <f aca="false">J148+J149+J150</f>
        <v>887.31</v>
      </c>
      <c r="K147" s="44" t="n">
        <f aca="false">K148+K149+K150</f>
        <v>147.6</v>
      </c>
      <c r="L147" s="30" t="n">
        <f aca="false">L148+L149+L150</f>
        <v>2058.73</v>
      </c>
      <c r="M147" s="76"/>
    </row>
    <row r="148" s="36" customFormat="true" ht="26.25" hidden="false" customHeight="true" outlineLevel="0" collapsed="false">
      <c r="A148" s="86"/>
      <c r="B148" s="33" t="s">
        <v>306</v>
      </c>
      <c r="C148" s="34" t="s">
        <v>44</v>
      </c>
      <c r="D148" s="34" t="s">
        <v>36</v>
      </c>
      <c r="E148" s="23" t="n">
        <v>12302.58</v>
      </c>
      <c r="F148" s="23" t="n">
        <f aca="false">ROUND(K148*0.62,2)</f>
        <v>80.6</v>
      </c>
      <c r="G148" s="23" t="n">
        <f aca="false">ROUND(E148*F148/1000,2)</f>
        <v>991.59</v>
      </c>
      <c r="H148" s="23" t="n">
        <v>14994.49</v>
      </c>
      <c r="I148" s="23" t="n">
        <f aca="false">K148-F148</f>
        <v>49.4</v>
      </c>
      <c r="J148" s="23" t="n">
        <f aca="false">ROUND(H148*I148/1000,2)</f>
        <v>740.73</v>
      </c>
      <c r="K148" s="46" t="n">
        <v>130</v>
      </c>
      <c r="L148" s="30" t="n">
        <f aca="false">J148+G148</f>
        <v>1732.32</v>
      </c>
      <c r="M148" s="76"/>
    </row>
    <row r="149" s="36" customFormat="true" ht="30" hidden="false" customHeight="true" outlineLevel="0" collapsed="false">
      <c r="A149" s="86"/>
      <c r="B149" s="33" t="s">
        <v>307</v>
      </c>
      <c r="C149" s="34" t="s">
        <v>44</v>
      </c>
      <c r="D149" s="34" t="s">
        <v>36</v>
      </c>
      <c r="E149" s="23" t="n">
        <v>12302.58</v>
      </c>
      <c r="F149" s="23" t="n">
        <f aca="false">ROUND(K149*0.62,2)</f>
        <v>1.61</v>
      </c>
      <c r="G149" s="23" t="n">
        <f aca="false">ROUND(E149*F149/1000,2)</f>
        <v>19.81</v>
      </c>
      <c r="H149" s="23" t="n">
        <v>14994.49</v>
      </c>
      <c r="I149" s="23" t="n">
        <f aca="false">K149-F149</f>
        <v>0.99</v>
      </c>
      <c r="J149" s="23" t="n">
        <f aca="false">ROUND(H149*I149/1000,2)</f>
        <v>14.84</v>
      </c>
      <c r="K149" s="46" t="n">
        <v>2.6</v>
      </c>
      <c r="L149" s="30" t="n">
        <f aca="false">J149+G149</f>
        <v>34.65</v>
      </c>
      <c r="M149" s="76"/>
    </row>
    <row r="150" s="36" customFormat="true" ht="24.75" hidden="false" customHeight="true" outlineLevel="0" collapsed="false">
      <c r="A150" s="87"/>
      <c r="B150" s="33" t="s">
        <v>555</v>
      </c>
      <c r="C150" s="34" t="s">
        <v>556</v>
      </c>
      <c r="D150" s="34" t="s">
        <v>438</v>
      </c>
      <c r="E150" s="23" t="n">
        <v>17206.52</v>
      </c>
      <c r="F150" s="23" t="n">
        <f aca="false">ROUND(K150*0.62,2)</f>
        <v>9.3</v>
      </c>
      <c r="G150" s="23" t="n">
        <f aca="false">ROUND(E150*F150/1000,2)</f>
        <v>160.02</v>
      </c>
      <c r="H150" s="23" t="n">
        <v>23111.78</v>
      </c>
      <c r="I150" s="23" t="n">
        <f aca="false">K150-F150</f>
        <v>5.7</v>
      </c>
      <c r="J150" s="23" t="n">
        <f aca="false">ROUND(H150*I150/1000,2)</f>
        <v>131.74</v>
      </c>
      <c r="K150" s="46" t="n">
        <v>15</v>
      </c>
      <c r="L150" s="30" t="n">
        <f aca="false">J150+G150</f>
        <v>291.76</v>
      </c>
      <c r="M150" s="76"/>
    </row>
    <row r="151" s="36" customFormat="true" ht="45.75" hidden="false" customHeight="true" outlineLevel="0" collapsed="false">
      <c r="A151" s="87"/>
      <c r="B151" s="51" t="s">
        <v>308</v>
      </c>
      <c r="C151" s="44"/>
      <c r="D151" s="43"/>
      <c r="E151" s="30"/>
      <c r="F151" s="30" t="n">
        <f aca="false">SUM(F152:F159)</f>
        <v>1904.97</v>
      </c>
      <c r="G151" s="30" t="n">
        <f aca="false">SUM(G152:G159)</f>
        <v>22225.23</v>
      </c>
      <c r="H151" s="30"/>
      <c r="I151" s="30" t="n">
        <f aca="false">SUM(I152:I159)</f>
        <v>1167.559</v>
      </c>
      <c r="J151" s="30" t="n">
        <f aca="false">SUM(J152:J159)</f>
        <v>17043.21</v>
      </c>
      <c r="K151" s="44" t="n">
        <f aca="false">SUM(K152:K159)</f>
        <v>3072.529</v>
      </c>
      <c r="L151" s="30" t="n">
        <f aca="false">SUM(L152:L159)</f>
        <v>39268.44</v>
      </c>
      <c r="M151" s="76"/>
    </row>
    <row r="152" s="36" customFormat="true" ht="30" hidden="false" customHeight="true" outlineLevel="0" collapsed="false">
      <c r="A152" s="87"/>
      <c r="B152" s="33" t="s">
        <v>306</v>
      </c>
      <c r="C152" s="34" t="s">
        <v>44</v>
      </c>
      <c r="D152" s="34" t="s">
        <v>36</v>
      </c>
      <c r="E152" s="23" t="n">
        <v>12302.58</v>
      </c>
      <c r="F152" s="23" t="n">
        <f aca="false">ROUND(K152*0.62,2)</f>
        <v>1483.56</v>
      </c>
      <c r="G152" s="23" t="n">
        <f aca="false">ROUND(E152*F152/1000,2)</f>
        <v>18251.62</v>
      </c>
      <c r="H152" s="23" t="n">
        <v>14994.49</v>
      </c>
      <c r="I152" s="23" t="n">
        <f aca="false">K152-F152</f>
        <v>909.28</v>
      </c>
      <c r="J152" s="23" t="n">
        <f aca="false">ROUND(H152*I152/1000,2)</f>
        <v>13634.19</v>
      </c>
      <c r="K152" s="46" t="n">
        <v>2392.84</v>
      </c>
      <c r="L152" s="30" t="n">
        <f aca="false">J152+G152</f>
        <v>31885.81</v>
      </c>
      <c r="M152" s="76"/>
    </row>
    <row r="153" s="36" customFormat="true" ht="19.5" hidden="false" customHeight="true" outlineLevel="0" collapsed="false">
      <c r="A153" s="87"/>
      <c r="B153" s="33" t="s">
        <v>307</v>
      </c>
      <c r="C153" s="34" t="s">
        <v>44</v>
      </c>
      <c r="D153" s="34" t="s">
        <v>36</v>
      </c>
      <c r="E153" s="23" t="n">
        <v>12302.58</v>
      </c>
      <c r="F153" s="23" t="n">
        <f aca="false">ROUND(K153*0.62,2)</f>
        <v>5.98</v>
      </c>
      <c r="G153" s="23" t="n">
        <f aca="false">ROUND(E153*F153/1000,2)</f>
        <v>73.57</v>
      </c>
      <c r="H153" s="23" t="n">
        <v>14994.49</v>
      </c>
      <c r="I153" s="23" t="n">
        <f aca="false">K153-F153</f>
        <v>3.67</v>
      </c>
      <c r="J153" s="23" t="n">
        <f aca="false">ROUND(H153*I153/1000,2)</f>
        <v>55.03</v>
      </c>
      <c r="K153" s="46" t="n">
        <v>9.65</v>
      </c>
      <c r="L153" s="30" t="n">
        <f aca="false">J153+G153</f>
        <v>128.6</v>
      </c>
      <c r="M153" s="76"/>
    </row>
    <row r="154" s="36" customFormat="true" ht="29.85" hidden="false" customHeight="true" outlineLevel="0" collapsed="false">
      <c r="A154" s="87"/>
      <c r="B154" s="52" t="s">
        <v>557</v>
      </c>
      <c r="C154" s="34" t="s">
        <v>558</v>
      </c>
      <c r="D154" s="34" t="s">
        <v>559</v>
      </c>
      <c r="E154" s="23" t="n">
        <v>8366.28</v>
      </c>
      <c r="F154" s="23" t="n">
        <f aca="false">ROUND(K154*0.62,2)</f>
        <v>69.41</v>
      </c>
      <c r="G154" s="23" t="n">
        <f aca="false">ROUND(E154*F154/1000,2)</f>
        <v>580.7</v>
      </c>
      <c r="H154" s="23" t="n">
        <v>15924.59</v>
      </c>
      <c r="I154" s="23" t="n">
        <f aca="false">K154-F154</f>
        <v>42.54</v>
      </c>
      <c r="J154" s="23" t="n">
        <f aca="false">ROUND(H154*I154/1000,2)</f>
        <v>677.43</v>
      </c>
      <c r="K154" s="46" t="n">
        <v>111.95</v>
      </c>
      <c r="L154" s="30" t="n">
        <f aca="false">J154+G154</f>
        <v>1258.13</v>
      </c>
      <c r="M154" s="76"/>
    </row>
    <row r="155" s="36" customFormat="true" ht="24.75" hidden="false" customHeight="true" outlineLevel="0" collapsed="false">
      <c r="A155" s="87"/>
      <c r="B155" s="52" t="s">
        <v>560</v>
      </c>
      <c r="C155" s="34" t="s">
        <v>561</v>
      </c>
      <c r="D155" s="34" t="s">
        <v>562</v>
      </c>
      <c r="E155" s="23" t="n">
        <v>9146.09</v>
      </c>
      <c r="F155" s="23" t="n">
        <f aca="false">ROUND(K155*0.62,2)</f>
        <v>20.14</v>
      </c>
      <c r="G155" s="23" t="n">
        <f aca="false">ROUND(E155*F155/1000,2)</f>
        <v>184.2</v>
      </c>
      <c r="H155" s="23" t="n">
        <v>13296.41</v>
      </c>
      <c r="I155" s="23" t="n">
        <f aca="false">K155-F155</f>
        <v>12.35</v>
      </c>
      <c r="J155" s="23" t="n">
        <f aca="false">ROUND(H155*I155/1000,2)</f>
        <v>164.21</v>
      </c>
      <c r="K155" s="46" t="n">
        <v>32.49</v>
      </c>
      <c r="L155" s="30" t="n">
        <f aca="false">J155+G155</f>
        <v>348.41</v>
      </c>
      <c r="M155" s="76"/>
    </row>
    <row r="156" s="36" customFormat="true" ht="36.75" hidden="false" customHeight="true" outlineLevel="0" collapsed="false">
      <c r="A156" s="87"/>
      <c r="B156" s="52" t="s">
        <v>563</v>
      </c>
      <c r="C156" s="34" t="s">
        <v>564</v>
      </c>
      <c r="D156" s="34" t="s">
        <v>421</v>
      </c>
      <c r="E156" s="23" t="n">
        <v>5061.456</v>
      </c>
      <c r="F156" s="23" t="n">
        <f aca="false">ROUND(K156*0.62,2)</f>
        <v>185.39</v>
      </c>
      <c r="G156" s="23" t="n">
        <f aca="false">ROUND(E156*F156/1000,2)</f>
        <v>938.34</v>
      </c>
      <c r="H156" s="22" t="n">
        <v>6318.98</v>
      </c>
      <c r="I156" s="23" t="n">
        <f aca="false">K156-F156</f>
        <v>113.62</v>
      </c>
      <c r="J156" s="23" t="n">
        <f aca="false">ROUND(H156*I156/1000,2)</f>
        <v>717.96</v>
      </c>
      <c r="K156" s="46" t="n">
        <v>299.01</v>
      </c>
      <c r="L156" s="30" t="n">
        <f aca="false">J156+G156</f>
        <v>1656.3</v>
      </c>
      <c r="M156" s="76"/>
    </row>
    <row r="157" s="36" customFormat="true" ht="40.5" hidden="false" customHeight="true" outlineLevel="0" collapsed="false">
      <c r="A157" s="87"/>
      <c r="B157" s="52" t="s">
        <v>565</v>
      </c>
      <c r="C157" s="81" t="s">
        <v>443</v>
      </c>
      <c r="D157" s="34" t="s">
        <v>444</v>
      </c>
      <c r="E157" s="23" t="n">
        <v>12509.15</v>
      </c>
      <c r="F157" s="23" t="n">
        <f aca="false">ROUND(K157*0.62,2)</f>
        <v>34.76</v>
      </c>
      <c r="G157" s="23" t="n">
        <f aca="false">ROUND(E157*F157/1000,2)</f>
        <v>434.82</v>
      </c>
      <c r="H157" s="23" t="n">
        <v>19534.82</v>
      </c>
      <c r="I157" s="23" t="n">
        <f aca="false">K157-F157</f>
        <v>21.299</v>
      </c>
      <c r="J157" s="23" t="n">
        <f aca="false">ROUND(H157*I157/1000,2)</f>
        <v>416.07</v>
      </c>
      <c r="K157" s="46" t="n">
        <v>56.059</v>
      </c>
      <c r="L157" s="30" t="n">
        <f aca="false">J157+G157</f>
        <v>850.89</v>
      </c>
      <c r="M157" s="76"/>
    </row>
    <row r="158" s="36" customFormat="true" ht="19.5" hidden="false" customHeight="true" outlineLevel="0" collapsed="false">
      <c r="A158" s="87"/>
      <c r="B158" s="52" t="s">
        <v>566</v>
      </c>
      <c r="C158" s="34" t="s">
        <v>556</v>
      </c>
      <c r="D158" s="34" t="s">
        <v>438</v>
      </c>
      <c r="E158" s="23" t="n">
        <v>17206.52</v>
      </c>
      <c r="F158" s="23" t="n">
        <f aca="false">ROUND(K158*0.62,2)</f>
        <v>66.02</v>
      </c>
      <c r="G158" s="23" t="n">
        <f aca="false">ROUND(E158*F158/1000,2)</f>
        <v>1135.97</v>
      </c>
      <c r="H158" s="23" t="n">
        <v>23111.78</v>
      </c>
      <c r="I158" s="23" t="n">
        <f aca="false">K158-F158</f>
        <v>40.46</v>
      </c>
      <c r="J158" s="23" t="n">
        <f aca="false">ROUND(H158*I158/1000,2)</f>
        <v>935.1</v>
      </c>
      <c r="K158" s="46" t="n">
        <v>106.48</v>
      </c>
      <c r="L158" s="30" t="n">
        <f aca="false">J158+G158</f>
        <v>2071.07</v>
      </c>
      <c r="M158" s="76"/>
    </row>
    <row r="159" s="36" customFormat="true" ht="38.25" hidden="false" customHeight="true" outlineLevel="0" collapsed="false">
      <c r="A159" s="87"/>
      <c r="B159" s="52" t="s">
        <v>567</v>
      </c>
      <c r="C159" s="34" t="s">
        <v>568</v>
      </c>
      <c r="D159" s="34" t="s">
        <v>438</v>
      </c>
      <c r="E159" s="23" t="n">
        <v>15764.54</v>
      </c>
      <c r="F159" s="23" t="n">
        <f aca="false">ROUND(K159*0.62,2)</f>
        <v>39.71</v>
      </c>
      <c r="G159" s="23" t="n">
        <f aca="false">ROUND(E159*F159/1000,2)</f>
        <v>626.01</v>
      </c>
      <c r="H159" s="23" t="n">
        <v>18209.56</v>
      </c>
      <c r="I159" s="23" t="n">
        <f aca="false">K159-F159</f>
        <v>24.34</v>
      </c>
      <c r="J159" s="23" t="n">
        <f aca="false">ROUND(H159*I159/1000,2)</f>
        <v>443.22</v>
      </c>
      <c r="K159" s="46" t="n">
        <v>64.05</v>
      </c>
      <c r="L159" s="30" t="n">
        <f aca="false">J159+G159</f>
        <v>1069.23</v>
      </c>
      <c r="M159" s="76"/>
    </row>
    <row r="160" s="36" customFormat="true" ht="51" hidden="false" customHeight="true" outlineLevel="0" collapsed="false">
      <c r="A160" s="55" t="s">
        <v>304</v>
      </c>
      <c r="B160" s="42" t="s">
        <v>569</v>
      </c>
      <c r="C160" s="34" t="s">
        <v>44</v>
      </c>
      <c r="D160" s="34" t="s">
        <v>36</v>
      </c>
      <c r="E160" s="23" t="n">
        <v>12302.58</v>
      </c>
      <c r="F160" s="23" t="n">
        <f aca="false">ROUND(K160*0.62,2)</f>
        <v>105.02</v>
      </c>
      <c r="G160" s="23" t="n">
        <f aca="false">ROUND(E160*F160/1000,2)</f>
        <v>1292.02</v>
      </c>
      <c r="H160" s="23" t="n">
        <v>14994.49</v>
      </c>
      <c r="I160" s="23" t="n">
        <f aca="false">K160-F160</f>
        <v>64.37</v>
      </c>
      <c r="J160" s="23" t="n">
        <f aca="false">ROUND(H160*I160/1000,2)</f>
        <v>965.2</v>
      </c>
      <c r="K160" s="46" t="n">
        <v>169.39</v>
      </c>
      <c r="L160" s="30" t="n">
        <f aca="false">J160+G160</f>
        <v>2257.22</v>
      </c>
      <c r="M160" s="76"/>
    </row>
    <row r="161" s="36" customFormat="true" ht="18.05" hidden="false" customHeight="true" outlineLevel="0" collapsed="false">
      <c r="A161" s="55" t="s">
        <v>309</v>
      </c>
      <c r="B161" s="42" t="s">
        <v>570</v>
      </c>
      <c r="C161" s="34" t="s">
        <v>571</v>
      </c>
      <c r="D161" s="34" t="s">
        <v>46</v>
      </c>
      <c r="E161" s="23" t="n">
        <v>18750.38</v>
      </c>
      <c r="F161" s="23" t="n">
        <f aca="false">ROUND(K161*0.62,2)</f>
        <v>153.31</v>
      </c>
      <c r="G161" s="23" t="n">
        <f aca="false">ROUND(E161*F161/1000,2)</f>
        <v>2874.62</v>
      </c>
      <c r="H161" s="23" t="n">
        <v>25321.08</v>
      </c>
      <c r="I161" s="23" t="n">
        <f aca="false">K161-F161</f>
        <v>93.96</v>
      </c>
      <c r="J161" s="23" t="n">
        <f aca="false">ROUND(H161*I161/1000,2)</f>
        <v>2379.17</v>
      </c>
      <c r="K161" s="46" t="n">
        <v>247.27</v>
      </c>
      <c r="L161" s="30" t="n">
        <f aca="false">J161+G161</f>
        <v>5253.79</v>
      </c>
      <c r="M161" s="76"/>
    </row>
    <row r="162" s="36" customFormat="true" ht="18.85" hidden="false" customHeight="true" outlineLevel="0" collapsed="false">
      <c r="A162" s="55"/>
      <c r="B162" s="42"/>
      <c r="C162" s="34" t="s">
        <v>572</v>
      </c>
      <c r="D162" s="34" t="s">
        <v>573</v>
      </c>
      <c r="E162" s="23" t="n">
        <v>26346.816</v>
      </c>
      <c r="F162" s="23" t="n">
        <f aca="false">ROUND(K162*0.62,2)</f>
        <v>59.52</v>
      </c>
      <c r="G162" s="23" t="n">
        <f aca="false">ROUND(E162*F162/1000,2)</f>
        <v>1568.16</v>
      </c>
      <c r="H162" s="23" t="n">
        <v>36683.93</v>
      </c>
      <c r="I162" s="23" t="n">
        <f aca="false">K162-F162</f>
        <v>36.48</v>
      </c>
      <c r="J162" s="23" t="n">
        <f aca="false">ROUND(H162*I162/1000,2)</f>
        <v>1338.23</v>
      </c>
      <c r="K162" s="46" t="n">
        <v>96</v>
      </c>
      <c r="L162" s="30" t="n">
        <f aca="false">J162+G162</f>
        <v>2906.39</v>
      </c>
      <c r="M162" s="76"/>
    </row>
    <row r="163" s="36" customFormat="true" ht="14.9" hidden="false" customHeight="true" outlineLevel="0" collapsed="false">
      <c r="A163" s="55"/>
      <c r="B163" s="42"/>
      <c r="C163" s="34" t="s">
        <v>574</v>
      </c>
      <c r="D163" s="34" t="s">
        <v>573</v>
      </c>
      <c r="E163" s="28" t="n">
        <v>25152.4</v>
      </c>
      <c r="F163" s="28" t="n">
        <f aca="false">ROUND(K163*0.62,2)</f>
        <v>8.1</v>
      </c>
      <c r="G163" s="28" t="n">
        <f aca="false">ROUND(E163*F163/1000,2)</f>
        <v>203.73</v>
      </c>
      <c r="H163" s="28" t="n">
        <v>39637.04</v>
      </c>
      <c r="I163" s="28" t="n">
        <f aca="false">K163-F163</f>
        <v>4.96</v>
      </c>
      <c r="J163" s="28" t="n">
        <f aca="false">ROUND(H163*I163/1000,2)</f>
        <v>196.6</v>
      </c>
      <c r="K163" s="46" t="n">
        <v>13.06</v>
      </c>
      <c r="L163" s="88" t="n">
        <f aca="false">J163+G163</f>
        <v>400.33</v>
      </c>
      <c r="M163" s="76"/>
    </row>
    <row r="164" s="36" customFormat="true" ht="24.75" hidden="false" customHeight="true" outlineLevel="0" collapsed="false">
      <c r="A164" s="55"/>
      <c r="B164" s="42" t="s">
        <v>575</v>
      </c>
      <c r="C164" s="34" t="s">
        <v>576</v>
      </c>
      <c r="D164" s="34" t="s">
        <v>46</v>
      </c>
      <c r="E164" s="28" t="n">
        <v>18750.38</v>
      </c>
      <c r="F164" s="28" t="n">
        <f aca="false">ROUND(K164*0.62,2)</f>
        <v>444.34</v>
      </c>
      <c r="G164" s="28" t="n">
        <f aca="false">ROUND(E164*F164/1000,2)</f>
        <v>8331.54</v>
      </c>
      <c r="H164" s="23" t="n">
        <v>25321.08</v>
      </c>
      <c r="I164" s="28" t="n">
        <f aca="false">K164-F164</f>
        <v>272.34</v>
      </c>
      <c r="J164" s="28" t="n">
        <f aca="false">ROUND(H164*I164/1000,2)</f>
        <v>6895.94</v>
      </c>
      <c r="K164" s="46" t="n">
        <v>716.68</v>
      </c>
      <c r="L164" s="88" t="n">
        <f aca="false">J164+G164</f>
        <v>15227.48</v>
      </c>
      <c r="M164" s="76"/>
    </row>
    <row r="165" s="36" customFormat="true" ht="18.05" hidden="false" customHeight="true" outlineLevel="0" collapsed="false">
      <c r="A165" s="55"/>
      <c r="B165" s="42"/>
      <c r="C165" s="34" t="s">
        <v>572</v>
      </c>
      <c r="D165" s="34" t="s">
        <v>573</v>
      </c>
      <c r="E165" s="23" t="n">
        <v>26346.816</v>
      </c>
      <c r="F165" s="28" t="n">
        <f aca="false">ROUND(K165*0.62,2)</f>
        <v>66.34</v>
      </c>
      <c r="G165" s="28" t="n">
        <f aca="false">ROUND(E165*F165/1000,2)</f>
        <v>1747.85</v>
      </c>
      <c r="H165" s="23" t="n">
        <v>36683.93</v>
      </c>
      <c r="I165" s="28" t="n">
        <f aca="false">K165-F165</f>
        <v>40.66</v>
      </c>
      <c r="J165" s="28" t="n">
        <f aca="false">ROUND(H165*I165/1000,2)</f>
        <v>1491.57</v>
      </c>
      <c r="K165" s="46" t="n">
        <v>107</v>
      </c>
      <c r="L165" s="88" t="n">
        <f aca="false">J165+G165</f>
        <v>3239.42</v>
      </c>
      <c r="M165" s="76"/>
    </row>
    <row r="166" s="36" customFormat="true" ht="17.25" hidden="false" customHeight="true" outlineLevel="0" collapsed="false">
      <c r="A166" s="55"/>
      <c r="B166" s="42"/>
      <c r="C166" s="34" t="s">
        <v>574</v>
      </c>
      <c r="D166" s="34" t="s">
        <v>573</v>
      </c>
      <c r="E166" s="28" t="n">
        <v>25152.4</v>
      </c>
      <c r="F166" s="28" t="n">
        <f aca="false">ROUND(K166*0.62,2)</f>
        <v>11.78</v>
      </c>
      <c r="G166" s="28" t="n">
        <f aca="false">ROUND(E166*F166/1000,2)</f>
        <v>296.3</v>
      </c>
      <c r="H166" s="28" t="n">
        <v>39637.04</v>
      </c>
      <c r="I166" s="28" t="n">
        <f aca="false">K166-F166</f>
        <v>7.22</v>
      </c>
      <c r="J166" s="28" t="n">
        <f aca="false">ROUND(H166*I166/1000,2)</f>
        <v>286.18</v>
      </c>
      <c r="K166" s="46" t="n">
        <v>19</v>
      </c>
      <c r="L166" s="88" t="n">
        <f aca="false">J166+G166</f>
        <v>582.48</v>
      </c>
      <c r="M166" s="76"/>
    </row>
    <row r="167" s="36" customFormat="true" ht="30.75" hidden="false" customHeight="true" outlineLevel="0" collapsed="false">
      <c r="A167" s="18" t="s">
        <v>317</v>
      </c>
      <c r="B167" s="19" t="s">
        <v>318</v>
      </c>
      <c r="C167" s="31"/>
      <c r="D167" s="31"/>
      <c r="E167" s="31"/>
      <c r="F167" s="31" t="n">
        <f aca="false">SUM(F168:F178)</f>
        <v>1368.33</v>
      </c>
      <c r="G167" s="31" t="n">
        <f aca="false">SUM(G168:G178)</f>
        <v>15968.07</v>
      </c>
      <c r="H167" s="31"/>
      <c r="I167" s="31" t="n">
        <f aca="false">SUM(I168:I178)</f>
        <v>838.66</v>
      </c>
      <c r="J167" s="31" t="n">
        <f aca="false">SUM(J168:J178)</f>
        <v>15039.99</v>
      </c>
      <c r="K167" s="31" t="n">
        <f aca="false">SUM(K168:K178)</f>
        <v>2206.99</v>
      </c>
      <c r="L167" s="31" t="n">
        <f aca="false">SUM(L168:L178)</f>
        <v>31008.06</v>
      </c>
      <c r="M167" s="76"/>
    </row>
    <row r="168" s="89" customFormat="true" ht="35.05" hidden="false" customHeight="false" outlineLevel="0" collapsed="false">
      <c r="A168" s="34" t="s">
        <v>319</v>
      </c>
      <c r="B168" s="33" t="s">
        <v>577</v>
      </c>
      <c r="C168" s="34" t="s">
        <v>39</v>
      </c>
      <c r="D168" s="45" t="s">
        <v>36</v>
      </c>
      <c r="E168" s="28" t="n">
        <v>11299.53</v>
      </c>
      <c r="F168" s="22" t="n">
        <f aca="false">ROUND(K168*0.62,2)</f>
        <v>63.61</v>
      </c>
      <c r="G168" s="22" t="n">
        <f aca="false">ROUND(E168*F168/1000,2)</f>
        <v>718.76</v>
      </c>
      <c r="H168" s="28" t="n">
        <v>13400</v>
      </c>
      <c r="I168" s="22" t="n">
        <f aca="false">K168-F168</f>
        <v>38.99</v>
      </c>
      <c r="J168" s="22" t="n">
        <f aca="false">ROUND(H168*I168/1000,2)</f>
        <v>522.47</v>
      </c>
      <c r="K168" s="46" t="n">
        <v>102.6</v>
      </c>
      <c r="L168" s="77" t="n">
        <f aca="false">J168+G168</f>
        <v>1241.23</v>
      </c>
      <c r="M168" s="7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6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6"/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  <c r="HJ168" s="36"/>
      <c r="HK168" s="36"/>
      <c r="HL168" s="36"/>
      <c r="HM168" s="36"/>
      <c r="HN168" s="36"/>
      <c r="HO168" s="36"/>
      <c r="HP168" s="36"/>
      <c r="HQ168" s="36"/>
      <c r="HR168" s="36"/>
      <c r="HS168" s="36"/>
      <c r="HT168" s="36"/>
      <c r="HU168" s="36"/>
      <c r="HV168" s="36"/>
      <c r="HW168" s="36"/>
      <c r="HX168" s="36"/>
      <c r="HY168" s="36"/>
      <c r="HZ168" s="36"/>
      <c r="IA168" s="36"/>
      <c r="IB168" s="36"/>
      <c r="IC168" s="36"/>
      <c r="ID168" s="36"/>
      <c r="IE168" s="36"/>
      <c r="IF168" s="36"/>
      <c r="IG168" s="36"/>
      <c r="IH168" s="36"/>
      <c r="II168" s="36"/>
      <c r="IJ168" s="36"/>
      <c r="IK168" s="36"/>
      <c r="IL168" s="36"/>
      <c r="IM168" s="36"/>
      <c r="IN168" s="36"/>
      <c r="IO168" s="36"/>
      <c r="IP168" s="36"/>
      <c r="IQ168" s="36"/>
      <c r="IR168" s="36"/>
      <c r="IS168" s="36"/>
      <c r="IT168" s="36"/>
      <c r="IU168" s="36"/>
      <c r="IV168" s="36"/>
      <c r="IW168" s="36"/>
    </row>
    <row r="169" s="36" customFormat="true" ht="33.75" hidden="false" customHeight="true" outlineLevel="0" collapsed="false">
      <c r="A169" s="34" t="s">
        <v>321</v>
      </c>
      <c r="B169" s="33" t="s">
        <v>578</v>
      </c>
      <c r="C169" s="34" t="s">
        <v>39</v>
      </c>
      <c r="D169" s="45" t="s">
        <v>36</v>
      </c>
      <c r="E169" s="28" t="n">
        <v>11299.53</v>
      </c>
      <c r="F169" s="23" t="n">
        <f aca="false">ROUND(K169*0.62,2)</f>
        <v>100.01</v>
      </c>
      <c r="G169" s="23" t="n">
        <f aca="false">ROUND(E169*F169/1000,2)</f>
        <v>1130.07</v>
      </c>
      <c r="H169" s="28" t="n">
        <v>13400</v>
      </c>
      <c r="I169" s="23" t="n">
        <f aca="false">K169-F169</f>
        <v>61.3</v>
      </c>
      <c r="J169" s="23" t="n">
        <f aca="false">ROUND(H169*I169/1000,2)</f>
        <v>821.42</v>
      </c>
      <c r="K169" s="46" t="n">
        <v>161.31</v>
      </c>
      <c r="L169" s="30" t="n">
        <f aca="false">J169+G169</f>
        <v>1951.49</v>
      </c>
      <c r="M169" s="76"/>
    </row>
    <row r="170" s="36" customFormat="true" ht="39.75" hidden="false" customHeight="true" outlineLevel="0" collapsed="false">
      <c r="A170" s="34" t="s">
        <v>324</v>
      </c>
      <c r="B170" s="33" t="s">
        <v>325</v>
      </c>
      <c r="C170" s="34" t="s">
        <v>39</v>
      </c>
      <c r="D170" s="45" t="s">
        <v>36</v>
      </c>
      <c r="E170" s="28" t="n">
        <v>11299.53</v>
      </c>
      <c r="F170" s="23" t="n">
        <f aca="false">ROUND(K170*0.62,2)</f>
        <v>429.78</v>
      </c>
      <c r="G170" s="23" t="n">
        <f aca="false">ROUND(E170*F170/1000,2)</f>
        <v>4856.31</v>
      </c>
      <c r="H170" s="28" t="n">
        <v>13400</v>
      </c>
      <c r="I170" s="23" t="n">
        <f aca="false">K170-F170</f>
        <v>263.42</v>
      </c>
      <c r="J170" s="23" t="n">
        <f aca="false">ROUND(H170*I170/1000,2)</f>
        <v>3529.83</v>
      </c>
      <c r="K170" s="46" t="n">
        <v>693.2</v>
      </c>
      <c r="L170" s="30" t="n">
        <f aca="false">J170+G170</f>
        <v>8386.14</v>
      </c>
      <c r="M170" s="76"/>
    </row>
    <row r="171" s="36" customFormat="true" ht="23.85" hidden="false" customHeight="false" outlineLevel="0" collapsed="false">
      <c r="A171" s="34" t="s">
        <v>328</v>
      </c>
      <c r="B171" s="33" t="s">
        <v>329</v>
      </c>
      <c r="C171" s="34" t="s">
        <v>39</v>
      </c>
      <c r="D171" s="45" t="s">
        <v>36</v>
      </c>
      <c r="E171" s="28" t="n">
        <v>11299.53</v>
      </c>
      <c r="F171" s="23" t="n">
        <f aca="false">ROUND(K171*0.62,2)</f>
        <v>116.44</v>
      </c>
      <c r="G171" s="23" t="n">
        <f aca="false">ROUND(E171*F171/1000,2)</f>
        <v>1315.72</v>
      </c>
      <c r="H171" s="28" t="n">
        <v>13400</v>
      </c>
      <c r="I171" s="23" t="n">
        <f aca="false">K171-F171</f>
        <v>71.36</v>
      </c>
      <c r="J171" s="23" t="n">
        <f aca="false">ROUND(H171*I171/1000,2)</f>
        <v>956.22</v>
      </c>
      <c r="K171" s="46" t="n">
        <v>187.8</v>
      </c>
      <c r="L171" s="30" t="n">
        <f aca="false">J171+G171</f>
        <v>2271.94</v>
      </c>
      <c r="M171" s="76"/>
    </row>
    <row r="172" s="36" customFormat="true" ht="31.5" hidden="false" customHeight="true" outlineLevel="0" collapsed="false">
      <c r="A172" s="34" t="s">
        <v>330</v>
      </c>
      <c r="B172" s="33" t="s">
        <v>331</v>
      </c>
      <c r="C172" s="34" t="s">
        <v>39</v>
      </c>
      <c r="D172" s="45" t="s">
        <v>36</v>
      </c>
      <c r="E172" s="28" t="n">
        <v>11299.53</v>
      </c>
      <c r="F172" s="23" t="n">
        <f aca="false">ROUND(K172*0.62,2)</f>
        <v>271.27</v>
      </c>
      <c r="G172" s="23" t="n">
        <f aca="false">ROUND(E172*F172/1000,2)</f>
        <v>3065.22</v>
      </c>
      <c r="H172" s="28" t="n">
        <v>13400</v>
      </c>
      <c r="I172" s="23" t="n">
        <f aca="false">K172-F172</f>
        <v>166.26</v>
      </c>
      <c r="J172" s="23" t="n">
        <f aca="false">ROUND(H172*I172/1000,2)</f>
        <v>2227.88</v>
      </c>
      <c r="K172" s="46" t="n">
        <v>437.53</v>
      </c>
      <c r="L172" s="30" t="n">
        <f aca="false">J172+G172</f>
        <v>5293.1</v>
      </c>
      <c r="M172" s="76"/>
    </row>
    <row r="173" s="36" customFormat="true" ht="44.25" hidden="false" customHeight="true" outlineLevel="0" collapsed="false">
      <c r="A173" s="34" t="s">
        <v>332</v>
      </c>
      <c r="B173" s="33" t="s">
        <v>333</v>
      </c>
      <c r="C173" s="34" t="s">
        <v>39</v>
      </c>
      <c r="D173" s="45" t="s">
        <v>36</v>
      </c>
      <c r="E173" s="28" t="n">
        <v>11299.53</v>
      </c>
      <c r="F173" s="23" t="n">
        <f aca="false">ROUND(K173*0.62,2)</f>
        <v>11.07</v>
      </c>
      <c r="G173" s="23" t="n">
        <f aca="false">ROUND(E173*F173/1000,2)</f>
        <v>125.09</v>
      </c>
      <c r="H173" s="28" t="n">
        <v>13400</v>
      </c>
      <c r="I173" s="23" t="n">
        <f aca="false">K173-F173</f>
        <v>6.78</v>
      </c>
      <c r="J173" s="23" t="n">
        <f aca="false">ROUND(H173*I173/1000,2)</f>
        <v>90.85</v>
      </c>
      <c r="K173" s="46" t="n">
        <v>17.85</v>
      </c>
      <c r="L173" s="30" t="n">
        <f aca="false">J173+G173</f>
        <v>215.94</v>
      </c>
      <c r="M173" s="76"/>
    </row>
    <row r="174" s="36" customFormat="true" ht="37.5" hidden="false" customHeight="true" outlineLevel="0" collapsed="false">
      <c r="A174" s="34" t="s">
        <v>334</v>
      </c>
      <c r="B174" s="33" t="s">
        <v>335</v>
      </c>
      <c r="C174" s="34" t="s">
        <v>39</v>
      </c>
      <c r="D174" s="45" t="s">
        <v>36</v>
      </c>
      <c r="E174" s="28" t="n">
        <v>11299.53</v>
      </c>
      <c r="F174" s="23" t="n">
        <f aca="false">ROUND(K174*0.62,2)</f>
        <v>16.07</v>
      </c>
      <c r="G174" s="23" t="n">
        <f aca="false">ROUND(E174*F174/1000,2)</f>
        <v>181.58</v>
      </c>
      <c r="H174" s="28" t="n">
        <v>13400</v>
      </c>
      <c r="I174" s="23" t="n">
        <f aca="false">K174-F174</f>
        <v>9.85</v>
      </c>
      <c r="J174" s="23" t="n">
        <f aca="false">ROUND(H174*I174/1000,2)</f>
        <v>131.99</v>
      </c>
      <c r="K174" s="46" t="n">
        <v>25.92</v>
      </c>
      <c r="L174" s="30" t="n">
        <f aca="false">J174+G174</f>
        <v>313.57</v>
      </c>
      <c r="M174" s="76"/>
    </row>
    <row r="175" s="14" customFormat="true" ht="42.75" hidden="false" customHeight="true" outlineLevel="0" collapsed="false">
      <c r="A175" s="34" t="s">
        <v>336</v>
      </c>
      <c r="B175" s="33" t="s">
        <v>337</v>
      </c>
      <c r="C175" s="34" t="s">
        <v>433</v>
      </c>
      <c r="D175" s="45" t="s">
        <v>434</v>
      </c>
      <c r="E175" s="28" t="n">
        <v>12706.44</v>
      </c>
      <c r="F175" s="23" t="n">
        <f aca="false">ROUND(K175*0.62,2)</f>
        <v>40.9</v>
      </c>
      <c r="G175" s="23" t="n">
        <f aca="false">ROUND(E175*F175/1000,2)</f>
        <v>519.69</v>
      </c>
      <c r="H175" s="23" t="n">
        <v>30626.78</v>
      </c>
      <c r="I175" s="23" t="n">
        <f aca="false">K175-F175</f>
        <v>25.06</v>
      </c>
      <c r="J175" s="23" t="n">
        <f aca="false">ROUND(H175*I175/1000,2)</f>
        <v>767.51</v>
      </c>
      <c r="K175" s="46" t="n">
        <v>65.96</v>
      </c>
      <c r="L175" s="30" t="n">
        <f aca="false">J175+G175</f>
        <v>1287.2</v>
      </c>
      <c r="M175" s="7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6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6"/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  <c r="HJ175" s="36"/>
      <c r="HK175" s="36"/>
      <c r="HL175" s="36"/>
      <c r="HM175" s="36"/>
      <c r="HN175" s="36"/>
      <c r="HO175" s="36"/>
      <c r="HP175" s="36"/>
      <c r="HQ175" s="36"/>
      <c r="HR175" s="36"/>
      <c r="HS175" s="36"/>
      <c r="HT175" s="36"/>
      <c r="HU175" s="36"/>
      <c r="HV175" s="36"/>
      <c r="HW175" s="36"/>
      <c r="HX175" s="36"/>
      <c r="HY175" s="36"/>
      <c r="HZ175" s="36"/>
      <c r="IA175" s="36"/>
      <c r="IB175" s="36"/>
      <c r="IC175" s="36"/>
      <c r="ID175" s="36"/>
      <c r="IE175" s="36"/>
      <c r="IF175" s="36"/>
      <c r="IG175" s="36"/>
      <c r="IH175" s="36"/>
      <c r="II175" s="36"/>
      <c r="IJ175" s="36"/>
      <c r="IK175" s="36"/>
      <c r="IL175" s="36"/>
      <c r="IM175" s="36"/>
      <c r="IN175" s="36"/>
      <c r="IO175" s="36"/>
      <c r="IP175" s="36"/>
      <c r="IQ175" s="36"/>
      <c r="IR175" s="36"/>
      <c r="IS175" s="36"/>
      <c r="IT175" s="36"/>
      <c r="IU175" s="36"/>
      <c r="IV175" s="36"/>
      <c r="IW175" s="36"/>
    </row>
    <row r="176" s="14" customFormat="true" ht="48.75" hidden="false" customHeight="true" outlineLevel="0" collapsed="false">
      <c r="A176" s="34" t="s">
        <v>338</v>
      </c>
      <c r="B176" s="33" t="s">
        <v>339</v>
      </c>
      <c r="C176" s="34" t="s">
        <v>433</v>
      </c>
      <c r="D176" s="45" t="s">
        <v>434</v>
      </c>
      <c r="E176" s="28" t="n">
        <v>12706.44</v>
      </c>
      <c r="F176" s="23" t="n">
        <f aca="false">ROUND(K176*0.62,2)</f>
        <v>70.37</v>
      </c>
      <c r="G176" s="23" t="n">
        <f aca="false">ROUND(E176*F176/1000,2)</f>
        <v>894.15</v>
      </c>
      <c r="H176" s="23" t="n">
        <v>30626.78</v>
      </c>
      <c r="I176" s="23" t="n">
        <f aca="false">K176-F176</f>
        <v>43.13</v>
      </c>
      <c r="J176" s="23" t="n">
        <f aca="false">ROUND(H176*I176/1000,2)</f>
        <v>1320.93</v>
      </c>
      <c r="K176" s="46" t="n">
        <v>113.5</v>
      </c>
      <c r="L176" s="30" t="n">
        <f aca="false">J176+G176</f>
        <v>2215.08</v>
      </c>
      <c r="M176" s="7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6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6"/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  <c r="HJ176" s="36"/>
      <c r="HK176" s="36"/>
      <c r="HL176" s="36"/>
      <c r="HM176" s="36"/>
      <c r="HN176" s="36"/>
      <c r="HO176" s="36"/>
      <c r="HP176" s="36"/>
      <c r="HQ176" s="36"/>
      <c r="HR176" s="36"/>
      <c r="HS176" s="36"/>
      <c r="HT176" s="36"/>
      <c r="HU176" s="36"/>
      <c r="HV176" s="36"/>
      <c r="HW176" s="36"/>
      <c r="HX176" s="36"/>
      <c r="HY176" s="36"/>
      <c r="HZ176" s="36"/>
      <c r="IA176" s="36"/>
      <c r="IB176" s="36"/>
      <c r="IC176" s="36"/>
      <c r="ID176" s="36"/>
      <c r="IE176" s="36"/>
      <c r="IF176" s="36"/>
      <c r="IG176" s="36"/>
      <c r="IH176" s="36"/>
      <c r="II176" s="36"/>
      <c r="IJ176" s="36"/>
      <c r="IK176" s="36"/>
      <c r="IL176" s="36"/>
      <c r="IM176" s="36"/>
      <c r="IN176" s="36"/>
      <c r="IO176" s="36"/>
      <c r="IP176" s="36"/>
      <c r="IQ176" s="36"/>
      <c r="IR176" s="36"/>
      <c r="IS176" s="36"/>
      <c r="IT176" s="36"/>
      <c r="IU176" s="36"/>
      <c r="IV176" s="36"/>
      <c r="IW176" s="36"/>
    </row>
    <row r="177" customFormat="false" ht="35.25" hidden="false" customHeight="true" outlineLevel="0" collapsed="false">
      <c r="A177" s="34" t="s">
        <v>579</v>
      </c>
      <c r="B177" s="33" t="s">
        <v>341</v>
      </c>
      <c r="C177" s="34" t="s">
        <v>433</v>
      </c>
      <c r="D177" s="45" t="s">
        <v>434</v>
      </c>
      <c r="E177" s="28" t="n">
        <v>12706.44</v>
      </c>
      <c r="F177" s="23" t="n">
        <f aca="false">ROUND(K177*0.62,2)</f>
        <v>157.6</v>
      </c>
      <c r="G177" s="23" t="n">
        <f aca="false">ROUND(E177*F177/1000,2)</f>
        <v>2002.53</v>
      </c>
      <c r="H177" s="23" t="n">
        <v>30626.78</v>
      </c>
      <c r="I177" s="23" t="n">
        <f aca="false">K177-F177</f>
        <v>96.6</v>
      </c>
      <c r="J177" s="23" t="n">
        <f aca="false">ROUND(H177*I177/1000,2)</f>
        <v>2958.55</v>
      </c>
      <c r="K177" s="46" t="n">
        <v>254.2</v>
      </c>
      <c r="L177" s="30" t="n">
        <f aca="false">J177+G177</f>
        <v>4961.08</v>
      </c>
      <c r="M177" s="7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6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6"/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  <c r="HJ177" s="36"/>
      <c r="HK177" s="36"/>
      <c r="HL177" s="36"/>
      <c r="HM177" s="36"/>
      <c r="HN177" s="36"/>
      <c r="HO177" s="36"/>
      <c r="HP177" s="36"/>
      <c r="HQ177" s="36"/>
      <c r="HR177" s="36"/>
      <c r="HS177" s="36"/>
      <c r="HT177" s="36"/>
      <c r="HU177" s="36"/>
      <c r="HV177" s="36"/>
      <c r="HW177" s="36"/>
      <c r="HX177" s="36"/>
      <c r="HY177" s="36"/>
      <c r="HZ177" s="36"/>
      <c r="IA177" s="36"/>
      <c r="IB177" s="36"/>
      <c r="IC177" s="36"/>
      <c r="ID177" s="36"/>
      <c r="IE177" s="36"/>
      <c r="IF177" s="36"/>
      <c r="IG177" s="36"/>
      <c r="IH177" s="36"/>
      <c r="II177" s="36"/>
      <c r="IJ177" s="36"/>
      <c r="IK177" s="36"/>
      <c r="IL177" s="36"/>
      <c r="IM177" s="36"/>
      <c r="IN177" s="36"/>
      <c r="IO177" s="36"/>
      <c r="IP177" s="36"/>
      <c r="IQ177" s="36"/>
      <c r="IR177" s="36"/>
      <c r="IS177" s="36"/>
      <c r="IT177" s="36"/>
      <c r="IU177" s="36"/>
      <c r="IV177" s="36"/>
      <c r="IW177" s="36"/>
    </row>
    <row r="178" customFormat="false" ht="35.25" hidden="false" customHeight="true" outlineLevel="0" collapsed="false">
      <c r="A178" s="34" t="s">
        <v>340</v>
      </c>
      <c r="B178" s="33" t="s">
        <v>343</v>
      </c>
      <c r="C178" s="34" t="s">
        <v>433</v>
      </c>
      <c r="D178" s="34" t="s">
        <v>434</v>
      </c>
      <c r="E178" s="28" t="n">
        <v>12706.44</v>
      </c>
      <c r="F178" s="23" t="n">
        <f aca="false">ROUND(K178*0.62,2)</f>
        <v>91.21</v>
      </c>
      <c r="G178" s="23" t="n">
        <f aca="false">ROUND(E178*F178/1000,2)</f>
        <v>1158.95</v>
      </c>
      <c r="H178" s="23" t="n">
        <v>30626.78</v>
      </c>
      <c r="I178" s="23" t="n">
        <f aca="false">K178-F178</f>
        <v>55.91</v>
      </c>
      <c r="J178" s="23" t="n">
        <f aca="false">ROUND(H178*I178/1000,2)</f>
        <v>1712.34</v>
      </c>
      <c r="K178" s="46" t="n">
        <v>147.12</v>
      </c>
      <c r="L178" s="30" t="n">
        <f aca="false">J178+G178</f>
        <v>2871.29</v>
      </c>
      <c r="M178" s="7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  <c r="CN178" s="36"/>
      <c r="CO178" s="36"/>
      <c r="CP178" s="36"/>
      <c r="CQ178" s="36"/>
      <c r="CR178" s="36"/>
      <c r="CS178" s="36"/>
      <c r="CT178" s="36"/>
      <c r="CU178" s="36"/>
      <c r="CV178" s="36"/>
      <c r="CW178" s="36"/>
      <c r="CX178" s="36"/>
      <c r="CY178" s="36"/>
      <c r="CZ178" s="36"/>
      <c r="DA178" s="36"/>
      <c r="DB178" s="36"/>
      <c r="DC178" s="36"/>
      <c r="DD178" s="36"/>
      <c r="DE178" s="36"/>
      <c r="DF178" s="36"/>
      <c r="DG178" s="36"/>
      <c r="DH178" s="36"/>
      <c r="DI178" s="36"/>
      <c r="DJ178" s="36"/>
      <c r="DK178" s="36"/>
      <c r="DL178" s="36"/>
      <c r="DM178" s="36"/>
      <c r="DN178" s="36"/>
      <c r="DO178" s="36"/>
      <c r="DP178" s="36"/>
      <c r="DQ178" s="36"/>
      <c r="DR178" s="36"/>
      <c r="DS178" s="36"/>
      <c r="DT178" s="36"/>
      <c r="DU178" s="36"/>
      <c r="DV178" s="36"/>
      <c r="DW178" s="36"/>
      <c r="DX178" s="36"/>
      <c r="DY178" s="36"/>
      <c r="DZ178" s="36"/>
      <c r="EA178" s="36"/>
      <c r="EB178" s="36"/>
      <c r="EC178" s="36"/>
      <c r="ED178" s="36"/>
      <c r="EE178" s="36"/>
      <c r="EF178" s="36"/>
      <c r="EG178" s="36"/>
      <c r="EH178" s="36"/>
      <c r="EI178" s="36"/>
      <c r="EJ178" s="36"/>
      <c r="EK178" s="36"/>
      <c r="EL178" s="36"/>
      <c r="EM178" s="36"/>
      <c r="EN178" s="36"/>
      <c r="EO178" s="36"/>
      <c r="EP178" s="36"/>
      <c r="EQ178" s="36"/>
      <c r="ER178" s="36"/>
      <c r="ES178" s="36"/>
      <c r="ET178" s="36"/>
      <c r="EU178" s="36"/>
      <c r="EV178" s="36"/>
      <c r="EW178" s="36"/>
      <c r="EX178" s="36"/>
      <c r="EY178" s="36"/>
      <c r="EZ178" s="36"/>
      <c r="FA178" s="36"/>
      <c r="FB178" s="36"/>
      <c r="FC178" s="36"/>
      <c r="FD178" s="36"/>
      <c r="FE178" s="36"/>
      <c r="FF178" s="36"/>
      <c r="FG178" s="36"/>
      <c r="FH178" s="36"/>
      <c r="FI178" s="36"/>
      <c r="FJ178" s="36"/>
      <c r="FK178" s="36"/>
      <c r="FL178" s="36"/>
      <c r="FM178" s="36"/>
      <c r="FN178" s="36"/>
      <c r="FO178" s="36"/>
      <c r="FP178" s="36"/>
      <c r="FQ178" s="36"/>
      <c r="FR178" s="36"/>
      <c r="FS178" s="36"/>
      <c r="FT178" s="36"/>
      <c r="FU178" s="36"/>
      <c r="FV178" s="36"/>
      <c r="FW178" s="36"/>
      <c r="FX178" s="36"/>
      <c r="FY178" s="36"/>
      <c r="FZ178" s="36"/>
      <c r="GA178" s="36"/>
      <c r="GB178" s="36"/>
      <c r="GC178" s="36"/>
      <c r="GD178" s="36"/>
      <c r="GE178" s="36"/>
      <c r="GF178" s="36"/>
      <c r="GG178" s="36"/>
      <c r="GH178" s="36"/>
      <c r="GI178" s="36"/>
      <c r="GJ178" s="36"/>
      <c r="GK178" s="36"/>
      <c r="GL178" s="36"/>
      <c r="GM178" s="36"/>
      <c r="GN178" s="36"/>
      <c r="GO178" s="36"/>
      <c r="GP178" s="36"/>
      <c r="GQ178" s="36"/>
      <c r="GR178" s="36"/>
      <c r="GS178" s="36"/>
      <c r="GT178" s="36"/>
      <c r="GU178" s="36"/>
      <c r="GV178" s="36"/>
      <c r="GW178" s="36"/>
      <c r="GX178" s="36"/>
      <c r="GY178" s="36"/>
      <c r="GZ178" s="36"/>
      <c r="HA178" s="36"/>
      <c r="HB178" s="36"/>
      <c r="HC178" s="36"/>
      <c r="HD178" s="36"/>
      <c r="HE178" s="36"/>
      <c r="HF178" s="36"/>
      <c r="HG178" s="36"/>
      <c r="HH178" s="36"/>
      <c r="HI178" s="36"/>
      <c r="HJ178" s="36"/>
      <c r="HK178" s="36"/>
      <c r="HL178" s="36"/>
      <c r="HM178" s="36"/>
      <c r="HN178" s="36"/>
      <c r="HO178" s="36"/>
      <c r="HP178" s="36"/>
      <c r="HQ178" s="36"/>
      <c r="HR178" s="36"/>
      <c r="HS178" s="36"/>
      <c r="HT178" s="36"/>
      <c r="HU178" s="36"/>
      <c r="HV178" s="36"/>
      <c r="HW178" s="36"/>
      <c r="HX178" s="36"/>
      <c r="HY178" s="36"/>
      <c r="HZ178" s="36"/>
      <c r="IA178" s="36"/>
      <c r="IB178" s="36"/>
      <c r="IC178" s="36"/>
      <c r="ID178" s="36"/>
      <c r="IE178" s="36"/>
      <c r="IF178" s="36"/>
      <c r="IG178" s="36"/>
      <c r="IH178" s="36"/>
      <c r="II178" s="36"/>
      <c r="IJ178" s="36"/>
      <c r="IK178" s="36"/>
      <c r="IL178" s="36"/>
      <c r="IM178" s="36"/>
      <c r="IN178" s="36"/>
      <c r="IO178" s="36"/>
      <c r="IP178" s="36"/>
      <c r="IQ178" s="36"/>
      <c r="IR178" s="36"/>
      <c r="IS178" s="36"/>
      <c r="IT178" s="36"/>
      <c r="IU178" s="36"/>
      <c r="IV178" s="36"/>
      <c r="IW178" s="36"/>
    </row>
    <row r="179" customFormat="false" ht="26.85" hidden="false" customHeight="false" outlineLevel="0" collapsed="false">
      <c r="A179" s="18" t="s">
        <v>344</v>
      </c>
      <c r="B179" s="19" t="s">
        <v>345</v>
      </c>
      <c r="C179" s="31"/>
      <c r="D179" s="31"/>
      <c r="E179" s="19"/>
      <c r="F179" s="31" t="n">
        <f aca="false">F180</f>
        <v>23.19</v>
      </c>
      <c r="G179" s="31" t="n">
        <f aca="false">G180</f>
        <v>262.04</v>
      </c>
      <c r="H179" s="19"/>
      <c r="I179" s="31" t="n">
        <f aca="false">I180</f>
        <v>14.21</v>
      </c>
      <c r="J179" s="31" t="n">
        <f aca="false">J180</f>
        <v>190.41</v>
      </c>
      <c r="K179" s="31" t="n">
        <f aca="false">K180</f>
        <v>37.4</v>
      </c>
      <c r="L179" s="31" t="n">
        <f aca="false">J179+G179</f>
        <v>452.45</v>
      </c>
      <c r="M179" s="7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  <c r="CN179" s="36"/>
      <c r="CO179" s="36"/>
      <c r="CP179" s="36"/>
      <c r="CQ179" s="36"/>
      <c r="CR179" s="36"/>
      <c r="CS179" s="36"/>
      <c r="CT179" s="36"/>
      <c r="CU179" s="36"/>
      <c r="CV179" s="36"/>
      <c r="CW179" s="36"/>
      <c r="CX179" s="36"/>
      <c r="CY179" s="36"/>
      <c r="CZ179" s="36"/>
      <c r="DA179" s="36"/>
      <c r="DB179" s="36"/>
      <c r="DC179" s="36"/>
      <c r="DD179" s="36"/>
      <c r="DE179" s="36"/>
      <c r="DF179" s="36"/>
      <c r="DG179" s="36"/>
      <c r="DH179" s="36"/>
      <c r="DI179" s="36"/>
      <c r="DJ179" s="36"/>
      <c r="DK179" s="36"/>
      <c r="DL179" s="36"/>
      <c r="DM179" s="36"/>
      <c r="DN179" s="36"/>
      <c r="DO179" s="36"/>
      <c r="DP179" s="36"/>
      <c r="DQ179" s="36"/>
      <c r="DR179" s="36"/>
      <c r="DS179" s="36"/>
      <c r="DT179" s="36"/>
      <c r="DU179" s="36"/>
      <c r="DV179" s="36"/>
      <c r="DW179" s="36"/>
      <c r="DX179" s="36"/>
      <c r="DY179" s="36"/>
      <c r="DZ179" s="36"/>
      <c r="EA179" s="36"/>
      <c r="EB179" s="36"/>
      <c r="EC179" s="36"/>
      <c r="ED179" s="36"/>
      <c r="EE179" s="36"/>
      <c r="EF179" s="36"/>
      <c r="EG179" s="36"/>
      <c r="EH179" s="36"/>
      <c r="EI179" s="36"/>
      <c r="EJ179" s="36"/>
      <c r="EK179" s="36"/>
      <c r="EL179" s="36"/>
      <c r="EM179" s="36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6"/>
      <c r="FQ179" s="36"/>
      <c r="FR179" s="36"/>
      <c r="FS179" s="36"/>
      <c r="FT179" s="36"/>
      <c r="FU179" s="36"/>
      <c r="FV179" s="36"/>
      <c r="FW179" s="36"/>
      <c r="FX179" s="36"/>
      <c r="FY179" s="36"/>
      <c r="FZ179" s="36"/>
      <c r="GA179" s="36"/>
      <c r="GB179" s="36"/>
      <c r="GC179" s="36"/>
      <c r="GD179" s="36"/>
      <c r="GE179" s="36"/>
      <c r="GF179" s="36"/>
      <c r="GG179" s="36"/>
      <c r="GH179" s="36"/>
      <c r="GI179" s="36"/>
      <c r="GJ179" s="36"/>
      <c r="GK179" s="36"/>
      <c r="GL179" s="36"/>
      <c r="GM179" s="36"/>
      <c r="GN179" s="36"/>
      <c r="GO179" s="36"/>
      <c r="GP179" s="36"/>
      <c r="GQ179" s="36"/>
      <c r="GR179" s="36"/>
      <c r="GS179" s="36"/>
      <c r="GT179" s="36"/>
      <c r="GU179" s="36"/>
      <c r="GV179" s="36"/>
      <c r="GW179" s="36"/>
      <c r="GX179" s="36"/>
      <c r="GY179" s="36"/>
      <c r="GZ179" s="36"/>
      <c r="HA179" s="36"/>
      <c r="HB179" s="36"/>
      <c r="HC179" s="36"/>
      <c r="HD179" s="36"/>
      <c r="HE179" s="36"/>
      <c r="HF179" s="36"/>
      <c r="HG179" s="36"/>
      <c r="HH179" s="36"/>
      <c r="HI179" s="36"/>
      <c r="HJ179" s="36"/>
      <c r="HK179" s="36"/>
      <c r="HL179" s="36"/>
      <c r="HM179" s="36"/>
      <c r="HN179" s="36"/>
      <c r="HO179" s="36"/>
      <c r="HP179" s="36"/>
      <c r="HQ179" s="36"/>
      <c r="HR179" s="36"/>
      <c r="HS179" s="36"/>
      <c r="HT179" s="36"/>
      <c r="HU179" s="36"/>
      <c r="HV179" s="36"/>
      <c r="HW179" s="36"/>
      <c r="HX179" s="36"/>
      <c r="HY179" s="36"/>
      <c r="HZ179" s="36"/>
      <c r="IA179" s="36"/>
      <c r="IB179" s="36"/>
      <c r="IC179" s="36"/>
      <c r="ID179" s="36"/>
      <c r="IE179" s="36"/>
      <c r="IF179" s="36"/>
      <c r="IG179" s="36"/>
      <c r="IH179" s="36"/>
      <c r="II179" s="36"/>
      <c r="IJ179" s="36"/>
      <c r="IK179" s="36"/>
      <c r="IL179" s="36"/>
      <c r="IM179" s="36"/>
      <c r="IN179" s="36"/>
      <c r="IO179" s="36"/>
      <c r="IP179" s="36"/>
      <c r="IQ179" s="36"/>
      <c r="IR179" s="36"/>
      <c r="IS179" s="36"/>
      <c r="IT179" s="36"/>
      <c r="IU179" s="36"/>
      <c r="IV179" s="36"/>
      <c r="IW179" s="36"/>
    </row>
    <row r="180" customFormat="false" ht="54" hidden="false" customHeight="true" outlineLevel="0" collapsed="false">
      <c r="A180" s="20" t="s">
        <v>346</v>
      </c>
      <c r="B180" s="21" t="s">
        <v>347</v>
      </c>
      <c r="C180" s="20" t="s">
        <v>51</v>
      </c>
      <c r="D180" s="20" t="s">
        <v>36</v>
      </c>
      <c r="E180" s="28" t="n">
        <v>11299.53</v>
      </c>
      <c r="F180" s="23" t="n">
        <f aca="false">ROUND(K180*0.62,2)</f>
        <v>23.19</v>
      </c>
      <c r="G180" s="23" t="n">
        <f aca="false">ROUND(E180*F180/1000,2)</f>
        <v>262.04</v>
      </c>
      <c r="H180" s="28" t="n">
        <v>13400</v>
      </c>
      <c r="I180" s="23" t="n">
        <f aca="false">K180-F180</f>
        <v>14.21</v>
      </c>
      <c r="J180" s="23" t="n">
        <f aca="false">ROUND(H180*I180/1000,2)</f>
        <v>190.41</v>
      </c>
      <c r="K180" s="46" t="n">
        <v>37.4</v>
      </c>
      <c r="L180" s="30" t="n">
        <f aca="false">J180+G180</f>
        <v>452.45</v>
      </c>
      <c r="M180" s="7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6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6"/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  <c r="HJ180" s="36"/>
      <c r="HK180" s="36"/>
      <c r="HL180" s="36"/>
      <c r="HM180" s="36"/>
      <c r="HN180" s="36"/>
      <c r="HO180" s="36"/>
      <c r="HP180" s="36"/>
      <c r="HQ180" s="36"/>
      <c r="HR180" s="36"/>
      <c r="HS180" s="36"/>
      <c r="HT180" s="36"/>
      <c r="HU180" s="36"/>
      <c r="HV180" s="36"/>
      <c r="HW180" s="36"/>
      <c r="HX180" s="36"/>
      <c r="HY180" s="36"/>
      <c r="HZ180" s="36"/>
      <c r="IA180" s="36"/>
      <c r="IB180" s="36"/>
      <c r="IC180" s="36"/>
      <c r="ID180" s="36"/>
      <c r="IE180" s="36"/>
      <c r="IF180" s="36"/>
      <c r="IG180" s="36"/>
      <c r="IH180" s="36"/>
      <c r="II180" s="36"/>
      <c r="IJ180" s="36"/>
      <c r="IK180" s="36"/>
      <c r="IL180" s="36"/>
      <c r="IM180" s="36"/>
      <c r="IN180" s="36"/>
      <c r="IO180" s="36"/>
      <c r="IP180" s="36"/>
      <c r="IQ180" s="36"/>
      <c r="IR180" s="36"/>
      <c r="IS180" s="36"/>
      <c r="IT180" s="36"/>
      <c r="IU180" s="36"/>
      <c r="IV180" s="36"/>
      <c r="IW180" s="36"/>
    </row>
    <row r="181" customFormat="false" ht="26.1" hidden="false" customHeight="true" outlineLevel="0" collapsed="false">
      <c r="A181" s="18" t="s">
        <v>348</v>
      </c>
      <c r="B181" s="19" t="s">
        <v>580</v>
      </c>
      <c r="C181" s="31"/>
      <c r="D181" s="31"/>
      <c r="E181" s="31"/>
      <c r="F181" s="31" t="n">
        <f aca="false">SUM(F182:F184)</f>
        <v>346.99</v>
      </c>
      <c r="G181" s="31" t="n">
        <f aca="false">SUM(G182:G184)</f>
        <v>4127.11</v>
      </c>
      <c r="H181" s="31"/>
      <c r="I181" s="31" t="n">
        <f aca="false">SUM(I182:I184)</f>
        <v>212.67</v>
      </c>
      <c r="J181" s="31" t="n">
        <f aca="false">SUM(J182:J184)</f>
        <v>3877.3</v>
      </c>
      <c r="K181" s="31" t="n">
        <f aca="false">SUM(K182:K184)</f>
        <v>559.66</v>
      </c>
      <c r="L181" s="31" t="n">
        <f aca="false">SUM(L182:L184)</f>
        <v>8004.41</v>
      </c>
      <c r="M181" s="7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6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6"/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  <c r="HJ181" s="36"/>
      <c r="HK181" s="36"/>
      <c r="HL181" s="36"/>
      <c r="HM181" s="36"/>
      <c r="HN181" s="36"/>
      <c r="HO181" s="36"/>
      <c r="HP181" s="36"/>
      <c r="HQ181" s="36"/>
      <c r="HR181" s="36"/>
      <c r="HS181" s="36"/>
      <c r="HT181" s="36"/>
      <c r="HU181" s="36"/>
      <c r="HV181" s="36"/>
      <c r="HW181" s="36"/>
      <c r="HX181" s="36"/>
      <c r="HY181" s="36"/>
      <c r="HZ181" s="36"/>
      <c r="IA181" s="36"/>
      <c r="IB181" s="36"/>
      <c r="IC181" s="36"/>
      <c r="ID181" s="36"/>
      <c r="IE181" s="36"/>
      <c r="IF181" s="36"/>
      <c r="IG181" s="36"/>
      <c r="IH181" s="36"/>
      <c r="II181" s="36"/>
      <c r="IJ181" s="36"/>
      <c r="IK181" s="36"/>
      <c r="IL181" s="36"/>
      <c r="IM181" s="36"/>
      <c r="IN181" s="36"/>
      <c r="IO181" s="36"/>
      <c r="IP181" s="36"/>
      <c r="IQ181" s="36"/>
      <c r="IR181" s="36"/>
      <c r="IS181" s="36"/>
      <c r="IT181" s="36"/>
      <c r="IU181" s="36"/>
      <c r="IV181" s="36"/>
      <c r="IW181" s="36"/>
    </row>
    <row r="182" customFormat="false" ht="39.75" hidden="false" customHeight="true" outlineLevel="0" collapsed="false">
      <c r="A182" s="90" t="s">
        <v>350</v>
      </c>
      <c r="B182" s="91" t="s">
        <v>351</v>
      </c>
      <c r="C182" s="92" t="s">
        <v>51</v>
      </c>
      <c r="D182" s="92" t="s">
        <v>36</v>
      </c>
      <c r="E182" s="28" t="n">
        <v>11299.53</v>
      </c>
      <c r="F182" s="23" t="n">
        <f aca="false">ROUND(K182*0.62,2)</f>
        <v>246.38</v>
      </c>
      <c r="G182" s="23" t="n">
        <f aca="false">ROUND(E182*F182/1000,2)</f>
        <v>2783.98</v>
      </c>
      <c r="H182" s="28" t="n">
        <v>13400</v>
      </c>
      <c r="I182" s="23" t="n">
        <f aca="false">K182-F182</f>
        <v>151</v>
      </c>
      <c r="J182" s="23" t="n">
        <f aca="false">ROUND(H182*I182/1000,2)</f>
        <v>2023.4</v>
      </c>
      <c r="K182" s="46" t="n">
        <v>397.38</v>
      </c>
      <c r="L182" s="30" t="n">
        <f aca="false">J182+G182</f>
        <v>4807.38</v>
      </c>
      <c r="M182" s="7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6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6"/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  <c r="HJ182" s="36"/>
      <c r="HK182" s="36"/>
      <c r="HL182" s="36"/>
      <c r="HM182" s="36"/>
      <c r="HN182" s="36"/>
      <c r="HO182" s="36"/>
      <c r="HP182" s="36"/>
      <c r="HQ182" s="36"/>
      <c r="HR182" s="36"/>
      <c r="HS182" s="36"/>
      <c r="HT182" s="36"/>
      <c r="HU182" s="36"/>
      <c r="HV182" s="36"/>
      <c r="HW182" s="36"/>
      <c r="HX182" s="36"/>
      <c r="HY182" s="36"/>
      <c r="HZ182" s="36"/>
      <c r="IA182" s="36"/>
      <c r="IB182" s="36"/>
      <c r="IC182" s="36"/>
      <c r="ID182" s="36"/>
      <c r="IE182" s="36"/>
      <c r="IF182" s="36"/>
      <c r="IG182" s="36"/>
      <c r="IH182" s="36"/>
      <c r="II182" s="36"/>
      <c r="IJ182" s="36"/>
      <c r="IK182" s="36"/>
      <c r="IL182" s="36"/>
      <c r="IM182" s="36"/>
      <c r="IN182" s="36"/>
      <c r="IO182" s="36"/>
      <c r="IP182" s="36"/>
      <c r="IQ182" s="36"/>
      <c r="IR182" s="36"/>
      <c r="IS182" s="36"/>
      <c r="IT182" s="36"/>
      <c r="IU182" s="36"/>
      <c r="IV182" s="36"/>
      <c r="IW182" s="36"/>
    </row>
    <row r="183" customFormat="false" ht="39.75" hidden="false" customHeight="true" outlineLevel="0" collapsed="false">
      <c r="A183" s="34" t="s">
        <v>352</v>
      </c>
      <c r="B183" s="33" t="s">
        <v>353</v>
      </c>
      <c r="C183" s="34" t="s">
        <v>433</v>
      </c>
      <c r="D183" s="34" t="s">
        <v>434</v>
      </c>
      <c r="E183" s="28" t="n">
        <v>12706.44</v>
      </c>
      <c r="F183" s="23" t="n">
        <f aca="false">ROUND(K183*0.62,2)</f>
        <v>89.9</v>
      </c>
      <c r="G183" s="23" t="n">
        <f aca="false">ROUND(E183*F183/1000,2)</f>
        <v>1142.31</v>
      </c>
      <c r="H183" s="23" t="n">
        <v>30626.78</v>
      </c>
      <c r="I183" s="23" t="n">
        <f aca="false">K183-F183</f>
        <v>55.1</v>
      </c>
      <c r="J183" s="23" t="n">
        <f aca="false">ROUND(H183*I183/1000,2)</f>
        <v>1687.54</v>
      </c>
      <c r="K183" s="46" t="n">
        <v>145</v>
      </c>
      <c r="L183" s="30" t="n">
        <f aca="false">J183+G183</f>
        <v>2829.85</v>
      </c>
      <c r="M183" s="7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  <c r="CN183" s="36"/>
      <c r="CO183" s="36"/>
      <c r="CP183" s="36"/>
      <c r="CQ183" s="36"/>
      <c r="CR183" s="36"/>
      <c r="CS183" s="36"/>
      <c r="CT183" s="36"/>
      <c r="CU183" s="36"/>
      <c r="CV183" s="36"/>
      <c r="CW183" s="36"/>
      <c r="CX183" s="36"/>
      <c r="CY183" s="36"/>
      <c r="CZ183" s="36"/>
      <c r="DA183" s="36"/>
      <c r="DB183" s="36"/>
      <c r="DC183" s="36"/>
      <c r="DD183" s="36"/>
      <c r="DE183" s="36"/>
      <c r="DF183" s="36"/>
      <c r="DG183" s="36"/>
      <c r="DH183" s="36"/>
      <c r="DI183" s="36"/>
      <c r="DJ183" s="36"/>
      <c r="DK183" s="36"/>
      <c r="DL183" s="36"/>
      <c r="DM183" s="36"/>
      <c r="DN183" s="36"/>
      <c r="DO183" s="36"/>
      <c r="DP183" s="36"/>
      <c r="DQ183" s="36"/>
      <c r="DR183" s="36"/>
      <c r="DS183" s="36"/>
      <c r="DT183" s="36"/>
      <c r="DU183" s="36"/>
      <c r="DV183" s="36"/>
      <c r="DW183" s="36"/>
      <c r="DX183" s="36"/>
      <c r="DY183" s="36"/>
      <c r="DZ183" s="36"/>
      <c r="EA183" s="36"/>
      <c r="EB183" s="36"/>
      <c r="EC183" s="36"/>
      <c r="ED183" s="36"/>
      <c r="EE183" s="36"/>
      <c r="EF183" s="36"/>
      <c r="EG183" s="36"/>
      <c r="EH183" s="36"/>
      <c r="EI183" s="36"/>
      <c r="EJ183" s="36"/>
      <c r="EK183" s="36"/>
      <c r="EL183" s="36"/>
      <c r="EM183" s="36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6"/>
      <c r="FQ183" s="36"/>
      <c r="FR183" s="36"/>
      <c r="FS183" s="36"/>
      <c r="FT183" s="36"/>
      <c r="FU183" s="36"/>
      <c r="FV183" s="36"/>
      <c r="FW183" s="36"/>
      <c r="FX183" s="36"/>
      <c r="FY183" s="36"/>
      <c r="FZ183" s="36"/>
      <c r="GA183" s="36"/>
      <c r="GB183" s="36"/>
      <c r="GC183" s="36"/>
      <c r="GD183" s="36"/>
      <c r="GE183" s="36"/>
      <c r="GF183" s="36"/>
      <c r="GG183" s="36"/>
      <c r="GH183" s="36"/>
      <c r="GI183" s="36"/>
      <c r="GJ183" s="36"/>
      <c r="GK183" s="36"/>
      <c r="GL183" s="36"/>
      <c r="GM183" s="36"/>
      <c r="GN183" s="36"/>
      <c r="GO183" s="36"/>
      <c r="GP183" s="36"/>
      <c r="GQ183" s="36"/>
      <c r="GR183" s="36"/>
      <c r="GS183" s="36"/>
      <c r="GT183" s="36"/>
      <c r="GU183" s="36"/>
      <c r="GV183" s="36"/>
      <c r="GW183" s="36"/>
      <c r="GX183" s="36"/>
      <c r="GY183" s="36"/>
      <c r="GZ183" s="36"/>
      <c r="HA183" s="36"/>
      <c r="HB183" s="36"/>
      <c r="HC183" s="36"/>
      <c r="HD183" s="36"/>
      <c r="HE183" s="36"/>
      <c r="HF183" s="36"/>
      <c r="HG183" s="36"/>
      <c r="HH183" s="36"/>
      <c r="HI183" s="36"/>
      <c r="HJ183" s="36"/>
      <c r="HK183" s="36"/>
      <c r="HL183" s="36"/>
      <c r="HM183" s="36"/>
      <c r="HN183" s="36"/>
      <c r="HO183" s="36"/>
      <c r="HP183" s="36"/>
      <c r="HQ183" s="36"/>
      <c r="HR183" s="36"/>
      <c r="HS183" s="36"/>
      <c r="HT183" s="36"/>
      <c r="HU183" s="36"/>
      <c r="HV183" s="36"/>
      <c r="HW183" s="36"/>
      <c r="HX183" s="36"/>
      <c r="HY183" s="36"/>
      <c r="HZ183" s="36"/>
      <c r="IA183" s="36"/>
      <c r="IB183" s="36"/>
      <c r="IC183" s="36"/>
      <c r="ID183" s="36"/>
      <c r="IE183" s="36"/>
      <c r="IF183" s="36"/>
      <c r="IG183" s="36"/>
      <c r="IH183" s="36"/>
      <c r="II183" s="36"/>
      <c r="IJ183" s="36"/>
      <c r="IK183" s="36"/>
      <c r="IL183" s="36"/>
      <c r="IM183" s="36"/>
      <c r="IN183" s="36"/>
      <c r="IO183" s="36"/>
      <c r="IP183" s="36"/>
      <c r="IQ183" s="36"/>
      <c r="IR183" s="36"/>
      <c r="IS183" s="36"/>
      <c r="IT183" s="36"/>
      <c r="IU183" s="36"/>
      <c r="IV183" s="36"/>
      <c r="IW183" s="36"/>
    </row>
    <row r="184" customFormat="false" ht="40.5" hidden="false" customHeight="true" outlineLevel="0" collapsed="false">
      <c r="A184" s="34"/>
      <c r="B184" s="33" t="s">
        <v>355</v>
      </c>
      <c r="C184" s="93" t="s">
        <v>576</v>
      </c>
      <c r="D184" s="34" t="s">
        <v>46</v>
      </c>
      <c r="E184" s="28" t="n">
        <v>18750.38</v>
      </c>
      <c r="F184" s="28" t="n">
        <f aca="false">ROUND(K184*0.62,2)</f>
        <v>10.71</v>
      </c>
      <c r="G184" s="28" t="n">
        <f aca="false">ROUND(E184*F184/1000,2)</f>
        <v>200.82</v>
      </c>
      <c r="H184" s="23" t="n">
        <v>25321.08</v>
      </c>
      <c r="I184" s="28" t="n">
        <f aca="false">K184-F184</f>
        <v>6.57</v>
      </c>
      <c r="J184" s="28" t="n">
        <f aca="false">ROUND(H184*I184/1000,2)</f>
        <v>166.36</v>
      </c>
      <c r="K184" s="46" t="n">
        <v>17.28</v>
      </c>
      <c r="L184" s="88" t="n">
        <f aca="false">J184+G184</f>
        <v>367.18</v>
      </c>
      <c r="M184" s="7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  <c r="CN184" s="36"/>
      <c r="CO184" s="36"/>
      <c r="CP184" s="36"/>
      <c r="CQ184" s="36"/>
      <c r="CR184" s="36"/>
      <c r="CS184" s="36"/>
      <c r="CT184" s="36"/>
      <c r="CU184" s="36"/>
      <c r="CV184" s="36"/>
      <c r="CW184" s="36"/>
      <c r="CX184" s="36"/>
      <c r="CY184" s="36"/>
      <c r="CZ184" s="36"/>
      <c r="DA184" s="36"/>
      <c r="DB184" s="36"/>
      <c r="DC184" s="36"/>
      <c r="DD184" s="36"/>
      <c r="DE184" s="36"/>
      <c r="DF184" s="36"/>
      <c r="DG184" s="36"/>
      <c r="DH184" s="36"/>
      <c r="DI184" s="36"/>
      <c r="DJ184" s="36"/>
      <c r="DK184" s="36"/>
      <c r="DL184" s="36"/>
      <c r="DM184" s="36"/>
      <c r="DN184" s="36"/>
      <c r="DO184" s="36"/>
      <c r="DP184" s="36"/>
      <c r="DQ184" s="36"/>
      <c r="DR184" s="36"/>
      <c r="DS184" s="36"/>
      <c r="DT184" s="36"/>
      <c r="DU184" s="36"/>
      <c r="DV184" s="36"/>
      <c r="DW184" s="36"/>
      <c r="DX184" s="36"/>
      <c r="DY184" s="36"/>
      <c r="DZ184" s="36"/>
      <c r="EA184" s="36"/>
      <c r="EB184" s="36"/>
      <c r="EC184" s="36"/>
      <c r="ED184" s="36"/>
      <c r="EE184" s="36"/>
      <c r="EF184" s="36"/>
      <c r="EG184" s="36"/>
      <c r="EH184" s="36"/>
      <c r="EI184" s="36"/>
      <c r="EJ184" s="36"/>
      <c r="EK184" s="36"/>
      <c r="EL184" s="36"/>
      <c r="EM184" s="36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6"/>
      <c r="FQ184" s="36"/>
      <c r="FR184" s="36"/>
      <c r="FS184" s="36"/>
      <c r="FT184" s="36"/>
      <c r="FU184" s="36"/>
      <c r="FV184" s="36"/>
      <c r="FW184" s="36"/>
      <c r="FX184" s="36"/>
      <c r="FY184" s="36"/>
      <c r="FZ184" s="36"/>
      <c r="GA184" s="36"/>
      <c r="GB184" s="36"/>
      <c r="GC184" s="36"/>
      <c r="GD184" s="36"/>
      <c r="GE184" s="36"/>
      <c r="GF184" s="36"/>
      <c r="GG184" s="36"/>
      <c r="GH184" s="36"/>
      <c r="GI184" s="36"/>
      <c r="GJ184" s="36"/>
      <c r="GK184" s="36"/>
      <c r="GL184" s="36"/>
      <c r="GM184" s="36"/>
      <c r="GN184" s="36"/>
      <c r="GO184" s="36"/>
      <c r="GP184" s="36"/>
      <c r="GQ184" s="36"/>
      <c r="GR184" s="36"/>
      <c r="GS184" s="36"/>
      <c r="GT184" s="36"/>
      <c r="GU184" s="36"/>
      <c r="GV184" s="36"/>
      <c r="GW184" s="36"/>
      <c r="GX184" s="36"/>
      <c r="GY184" s="36"/>
      <c r="GZ184" s="36"/>
      <c r="HA184" s="36"/>
      <c r="HB184" s="36"/>
      <c r="HC184" s="36"/>
      <c r="HD184" s="36"/>
      <c r="HE184" s="36"/>
      <c r="HF184" s="36"/>
      <c r="HG184" s="36"/>
      <c r="HH184" s="36"/>
      <c r="HI184" s="36"/>
      <c r="HJ184" s="36"/>
      <c r="HK184" s="36"/>
      <c r="HL184" s="36"/>
      <c r="HM184" s="36"/>
      <c r="HN184" s="36"/>
      <c r="HO184" s="36"/>
      <c r="HP184" s="36"/>
      <c r="HQ184" s="36"/>
      <c r="HR184" s="36"/>
      <c r="HS184" s="36"/>
      <c r="HT184" s="36"/>
      <c r="HU184" s="36"/>
      <c r="HV184" s="36"/>
      <c r="HW184" s="36"/>
      <c r="HX184" s="36"/>
      <c r="HY184" s="36"/>
      <c r="HZ184" s="36"/>
      <c r="IA184" s="36"/>
      <c r="IB184" s="36"/>
      <c r="IC184" s="36"/>
      <c r="ID184" s="36"/>
      <c r="IE184" s="36"/>
      <c r="IF184" s="36"/>
      <c r="IG184" s="36"/>
      <c r="IH184" s="36"/>
      <c r="II184" s="36"/>
      <c r="IJ184" s="36"/>
      <c r="IK184" s="36"/>
      <c r="IL184" s="36"/>
      <c r="IM184" s="36"/>
      <c r="IN184" s="36"/>
      <c r="IO184" s="36"/>
      <c r="IP184" s="36"/>
      <c r="IQ184" s="36"/>
      <c r="IR184" s="36"/>
      <c r="IS184" s="36"/>
      <c r="IT184" s="36"/>
      <c r="IU184" s="36"/>
      <c r="IV184" s="36"/>
      <c r="IW184" s="36"/>
    </row>
    <row r="185" customFormat="false" ht="39.15" hidden="false" customHeight="true" outlineLevel="0" collapsed="false">
      <c r="A185" s="94" t="s">
        <v>359</v>
      </c>
      <c r="B185" s="19" t="s">
        <v>360</v>
      </c>
      <c r="C185" s="31"/>
      <c r="D185" s="31"/>
      <c r="E185" s="19"/>
      <c r="F185" s="31" t="n">
        <f aca="false">F186+F187</f>
        <v>133.6</v>
      </c>
      <c r="G185" s="31" t="n">
        <f aca="false">G186+G187</f>
        <v>2182.69</v>
      </c>
      <c r="H185" s="19"/>
      <c r="I185" s="31" t="n">
        <f aca="false">I186+I187</f>
        <v>81.89</v>
      </c>
      <c r="J185" s="31" t="n">
        <f aca="false">J186+J187</f>
        <v>1910.95</v>
      </c>
      <c r="K185" s="31" t="n">
        <f aca="false">K186+K187</f>
        <v>215.49</v>
      </c>
      <c r="L185" s="31" t="n">
        <f aca="false">L186+L187</f>
        <v>4093.64</v>
      </c>
      <c r="M185" s="7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  <c r="CZ185" s="36"/>
      <c r="DA185" s="36"/>
      <c r="DB185" s="36"/>
      <c r="DC185" s="36"/>
      <c r="DD185" s="36"/>
      <c r="DE185" s="36"/>
      <c r="DF185" s="36"/>
      <c r="DG185" s="36"/>
      <c r="DH185" s="36"/>
      <c r="DI185" s="36"/>
      <c r="DJ185" s="36"/>
      <c r="DK185" s="36"/>
      <c r="DL185" s="36"/>
      <c r="DM185" s="36"/>
      <c r="DN185" s="36"/>
      <c r="DO185" s="36"/>
      <c r="DP185" s="36"/>
      <c r="DQ185" s="36"/>
      <c r="DR185" s="36"/>
      <c r="DS185" s="36"/>
      <c r="DT185" s="36"/>
      <c r="DU185" s="36"/>
      <c r="DV185" s="36"/>
      <c r="DW185" s="36"/>
      <c r="DX185" s="36"/>
      <c r="DY185" s="36"/>
      <c r="DZ185" s="36"/>
      <c r="EA185" s="36"/>
      <c r="EB185" s="36"/>
      <c r="EC185" s="36"/>
      <c r="ED185" s="36"/>
      <c r="EE185" s="36"/>
      <c r="EF185" s="36"/>
      <c r="EG185" s="36"/>
      <c r="EH185" s="36"/>
      <c r="EI185" s="36"/>
      <c r="EJ185" s="36"/>
      <c r="EK185" s="36"/>
      <c r="EL185" s="36"/>
      <c r="EM185" s="36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6"/>
      <c r="FQ185" s="36"/>
      <c r="FR185" s="36"/>
      <c r="FS185" s="36"/>
      <c r="FT185" s="36"/>
      <c r="FU185" s="36"/>
      <c r="FV185" s="36"/>
      <c r="FW185" s="36"/>
      <c r="FX185" s="36"/>
      <c r="FY185" s="36"/>
      <c r="FZ185" s="36"/>
      <c r="GA185" s="36"/>
      <c r="GB185" s="36"/>
      <c r="GC185" s="36"/>
      <c r="GD185" s="36"/>
      <c r="GE185" s="36"/>
      <c r="GF185" s="36"/>
      <c r="GG185" s="36"/>
      <c r="GH185" s="36"/>
      <c r="GI185" s="36"/>
      <c r="GJ185" s="36"/>
      <c r="GK185" s="36"/>
      <c r="GL185" s="36"/>
      <c r="GM185" s="36"/>
      <c r="GN185" s="36"/>
      <c r="GO185" s="36"/>
      <c r="GP185" s="36"/>
      <c r="GQ185" s="36"/>
      <c r="GR185" s="36"/>
      <c r="GS185" s="36"/>
      <c r="GT185" s="36"/>
      <c r="GU185" s="36"/>
      <c r="GV185" s="36"/>
      <c r="GW185" s="36"/>
      <c r="GX185" s="36"/>
      <c r="GY185" s="36"/>
      <c r="GZ185" s="36"/>
      <c r="HA185" s="36"/>
      <c r="HB185" s="36"/>
      <c r="HC185" s="36"/>
      <c r="HD185" s="36"/>
      <c r="HE185" s="36"/>
      <c r="HF185" s="36"/>
      <c r="HG185" s="36"/>
      <c r="HH185" s="36"/>
      <c r="HI185" s="36"/>
      <c r="HJ185" s="36"/>
      <c r="HK185" s="36"/>
      <c r="HL185" s="36"/>
      <c r="HM185" s="36"/>
      <c r="HN185" s="36"/>
      <c r="HO185" s="36"/>
      <c r="HP185" s="36"/>
      <c r="HQ185" s="36"/>
      <c r="HR185" s="36"/>
      <c r="HS185" s="36"/>
      <c r="HT185" s="36"/>
      <c r="HU185" s="36"/>
      <c r="HV185" s="36"/>
      <c r="HW185" s="36"/>
      <c r="HX185" s="36"/>
      <c r="HY185" s="36"/>
      <c r="HZ185" s="36"/>
      <c r="IA185" s="36"/>
      <c r="IB185" s="36"/>
      <c r="IC185" s="36"/>
      <c r="ID185" s="36"/>
      <c r="IE185" s="36"/>
      <c r="IF185" s="36"/>
      <c r="IG185" s="36"/>
      <c r="IH185" s="36"/>
      <c r="II185" s="36"/>
      <c r="IJ185" s="36"/>
      <c r="IK185" s="36"/>
      <c r="IL185" s="36"/>
      <c r="IM185" s="36"/>
      <c r="IN185" s="36"/>
      <c r="IO185" s="36"/>
      <c r="IP185" s="36"/>
      <c r="IQ185" s="36"/>
      <c r="IR185" s="36"/>
      <c r="IS185" s="36"/>
      <c r="IT185" s="36"/>
      <c r="IU185" s="36"/>
      <c r="IV185" s="36"/>
      <c r="IW185" s="36"/>
    </row>
    <row r="186" customFormat="false" ht="15" hidden="false" customHeight="true" outlineLevel="0" collapsed="false">
      <c r="A186" s="50"/>
      <c r="B186" s="40" t="s">
        <v>581</v>
      </c>
      <c r="C186" s="30"/>
      <c r="D186" s="30"/>
      <c r="E186" s="50"/>
      <c r="F186" s="30" t="n">
        <f aca="false">SUM(F188:F193)-F190</f>
        <v>131</v>
      </c>
      <c r="G186" s="30" t="n">
        <f aca="false">SUM(G188:G193)-G190</f>
        <v>2153.78</v>
      </c>
      <c r="H186" s="50"/>
      <c r="I186" s="30" t="n">
        <f aca="false">SUM(I188:I193)-I190</f>
        <v>80.3</v>
      </c>
      <c r="J186" s="30" t="n">
        <f aca="false">SUM(J188:J193)-J190</f>
        <v>1891.29</v>
      </c>
      <c r="K186" s="30" t="n">
        <f aca="false">SUM(K188:K193)-K190</f>
        <v>211.3</v>
      </c>
      <c r="L186" s="30" t="n">
        <f aca="false">SUM(L188:L193)-L190</f>
        <v>4045.07</v>
      </c>
      <c r="M186" s="7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6"/>
      <c r="FQ186" s="36"/>
      <c r="FR186" s="36"/>
      <c r="FS186" s="36"/>
      <c r="FT186" s="36"/>
      <c r="FU186" s="36"/>
      <c r="FV186" s="36"/>
      <c r="FW186" s="36"/>
      <c r="FX186" s="36"/>
      <c r="FY186" s="36"/>
      <c r="FZ186" s="36"/>
      <c r="GA186" s="36"/>
      <c r="GB186" s="36"/>
      <c r="GC186" s="36"/>
      <c r="GD186" s="36"/>
      <c r="GE186" s="36"/>
      <c r="GF186" s="36"/>
      <c r="GG186" s="36"/>
      <c r="GH186" s="36"/>
      <c r="GI186" s="36"/>
      <c r="GJ186" s="36"/>
      <c r="GK186" s="36"/>
      <c r="GL186" s="36"/>
      <c r="GM186" s="36"/>
      <c r="GN186" s="36"/>
      <c r="GO186" s="36"/>
      <c r="GP186" s="36"/>
      <c r="GQ186" s="36"/>
      <c r="GR186" s="36"/>
      <c r="GS186" s="36"/>
      <c r="GT186" s="36"/>
      <c r="GU186" s="36"/>
      <c r="GV186" s="36"/>
      <c r="GW186" s="36"/>
      <c r="GX186" s="36"/>
      <c r="GY186" s="36"/>
      <c r="GZ186" s="36"/>
      <c r="HA186" s="36"/>
      <c r="HB186" s="36"/>
      <c r="HC186" s="36"/>
      <c r="HD186" s="36"/>
      <c r="HE186" s="36"/>
      <c r="HF186" s="36"/>
      <c r="HG186" s="36"/>
      <c r="HH186" s="36"/>
      <c r="HI186" s="36"/>
      <c r="HJ186" s="36"/>
      <c r="HK186" s="36"/>
      <c r="HL186" s="36"/>
      <c r="HM186" s="36"/>
      <c r="HN186" s="36"/>
      <c r="HO186" s="36"/>
      <c r="HP186" s="36"/>
      <c r="HQ186" s="36"/>
      <c r="HR186" s="36"/>
      <c r="HS186" s="36"/>
      <c r="HT186" s="36"/>
      <c r="HU186" s="36"/>
      <c r="HV186" s="36"/>
      <c r="HW186" s="36"/>
      <c r="HX186" s="36"/>
      <c r="HY186" s="36"/>
      <c r="HZ186" s="36"/>
      <c r="IA186" s="36"/>
      <c r="IB186" s="36"/>
      <c r="IC186" s="36"/>
      <c r="ID186" s="36"/>
      <c r="IE186" s="36"/>
      <c r="IF186" s="36"/>
      <c r="IG186" s="36"/>
      <c r="IH186" s="36"/>
      <c r="II186" s="36"/>
      <c r="IJ186" s="36"/>
      <c r="IK186" s="36"/>
      <c r="IL186" s="36"/>
      <c r="IM186" s="36"/>
      <c r="IN186" s="36"/>
      <c r="IO186" s="36"/>
      <c r="IP186" s="36"/>
      <c r="IQ186" s="36"/>
      <c r="IR186" s="36"/>
      <c r="IS186" s="36"/>
      <c r="IT186" s="36"/>
      <c r="IU186" s="36"/>
      <c r="IV186" s="36"/>
      <c r="IW186" s="36"/>
    </row>
    <row r="187" customFormat="false" ht="15" hidden="false" customHeight="true" outlineLevel="0" collapsed="false">
      <c r="A187" s="50"/>
      <c r="B187" s="40" t="s">
        <v>582</v>
      </c>
      <c r="C187" s="30"/>
      <c r="D187" s="30"/>
      <c r="E187" s="50"/>
      <c r="F187" s="30" t="n">
        <f aca="false">F190</f>
        <v>2.6</v>
      </c>
      <c r="G187" s="30" t="n">
        <f aca="false">G190</f>
        <v>28.91</v>
      </c>
      <c r="H187" s="50"/>
      <c r="I187" s="30" t="n">
        <f aca="false">I190</f>
        <v>1.59</v>
      </c>
      <c r="J187" s="30" t="n">
        <f aca="false">J190</f>
        <v>19.66</v>
      </c>
      <c r="K187" s="30" t="n">
        <f aca="false">K190</f>
        <v>4.19</v>
      </c>
      <c r="L187" s="30" t="n">
        <f aca="false">L190</f>
        <v>48.57</v>
      </c>
      <c r="M187" s="7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  <c r="HJ187" s="36"/>
      <c r="HK187" s="36"/>
      <c r="HL187" s="36"/>
      <c r="HM187" s="36"/>
      <c r="HN187" s="36"/>
      <c r="HO187" s="36"/>
      <c r="HP187" s="36"/>
      <c r="HQ187" s="36"/>
      <c r="HR187" s="36"/>
      <c r="HS187" s="36"/>
      <c r="HT187" s="36"/>
      <c r="HU187" s="36"/>
      <c r="HV187" s="36"/>
      <c r="HW187" s="36"/>
      <c r="HX187" s="36"/>
      <c r="HY187" s="36"/>
      <c r="HZ187" s="36"/>
      <c r="IA187" s="36"/>
      <c r="IB187" s="36"/>
      <c r="IC187" s="36"/>
      <c r="ID187" s="36"/>
      <c r="IE187" s="36"/>
      <c r="IF187" s="36"/>
      <c r="IG187" s="36"/>
      <c r="IH187" s="36"/>
      <c r="II187" s="36"/>
      <c r="IJ187" s="36"/>
      <c r="IK187" s="36"/>
      <c r="IL187" s="36"/>
      <c r="IM187" s="36"/>
      <c r="IN187" s="36"/>
      <c r="IO187" s="36"/>
      <c r="IP187" s="36"/>
      <c r="IQ187" s="36"/>
      <c r="IR187" s="36"/>
      <c r="IS187" s="36"/>
      <c r="IT187" s="36"/>
      <c r="IU187" s="36"/>
      <c r="IV187" s="36"/>
      <c r="IW187" s="36"/>
    </row>
    <row r="188" customFormat="false" ht="23.85" hidden="false" customHeight="false" outlineLevel="0" collapsed="false">
      <c r="A188" s="95" t="s">
        <v>361</v>
      </c>
      <c r="B188" s="96" t="s">
        <v>362</v>
      </c>
      <c r="C188" s="34" t="s">
        <v>423</v>
      </c>
      <c r="D188" s="34" t="s">
        <v>421</v>
      </c>
      <c r="E188" s="23" t="n">
        <v>2184.98</v>
      </c>
      <c r="F188" s="22" t="n">
        <f aca="false">ROUND(K188*0.62,2)</f>
        <v>14.94</v>
      </c>
      <c r="G188" s="22" t="n">
        <f aca="false">ROUND(E188*F188/1000,2)</f>
        <v>32.64</v>
      </c>
      <c r="H188" s="23" t="n">
        <v>3003.04</v>
      </c>
      <c r="I188" s="22" t="n">
        <f aca="false">K188-F188</f>
        <v>9.15</v>
      </c>
      <c r="J188" s="22" t="n">
        <f aca="false">ROUND(H188*I188/1000,2)</f>
        <v>27.48</v>
      </c>
      <c r="K188" s="22" t="n">
        <v>24.09</v>
      </c>
      <c r="L188" s="77" t="n">
        <f aca="false">J188+G188</f>
        <v>60.12</v>
      </c>
      <c r="M188" s="7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6"/>
      <c r="FQ188" s="36"/>
      <c r="FR188" s="36"/>
      <c r="FS188" s="36"/>
      <c r="FT188" s="36"/>
      <c r="FU188" s="36"/>
      <c r="FV188" s="36"/>
      <c r="FW188" s="36"/>
      <c r="FX188" s="36"/>
      <c r="FY188" s="36"/>
      <c r="FZ188" s="36"/>
      <c r="GA188" s="36"/>
      <c r="GB188" s="36"/>
      <c r="GC188" s="36"/>
      <c r="GD188" s="36"/>
      <c r="GE188" s="36"/>
      <c r="GF188" s="36"/>
      <c r="GG188" s="36"/>
      <c r="GH188" s="36"/>
      <c r="GI188" s="36"/>
      <c r="GJ188" s="36"/>
      <c r="GK188" s="36"/>
      <c r="GL188" s="36"/>
      <c r="GM188" s="36"/>
      <c r="GN188" s="36"/>
      <c r="GO188" s="36"/>
      <c r="GP188" s="36"/>
      <c r="GQ188" s="36"/>
      <c r="GR188" s="36"/>
      <c r="GS188" s="36"/>
      <c r="GT188" s="36"/>
      <c r="GU188" s="36"/>
      <c r="GV188" s="36"/>
      <c r="GW188" s="36"/>
      <c r="GX188" s="36"/>
      <c r="GY188" s="36"/>
      <c r="GZ188" s="36"/>
      <c r="HA188" s="36"/>
      <c r="HB188" s="36"/>
      <c r="HC188" s="36"/>
      <c r="HD188" s="36"/>
      <c r="HE188" s="36"/>
      <c r="HF188" s="36"/>
      <c r="HG188" s="36"/>
      <c r="HH188" s="36"/>
      <c r="HI188" s="36"/>
      <c r="HJ188" s="36"/>
      <c r="HK188" s="36"/>
      <c r="HL188" s="36"/>
      <c r="HM188" s="36"/>
      <c r="HN188" s="36"/>
      <c r="HO188" s="36"/>
      <c r="HP188" s="36"/>
      <c r="HQ188" s="36"/>
      <c r="HR188" s="36"/>
      <c r="HS188" s="36"/>
      <c r="HT188" s="36"/>
      <c r="HU188" s="36"/>
      <c r="HV188" s="36"/>
      <c r="HW188" s="36"/>
      <c r="HX188" s="36"/>
      <c r="HY188" s="36"/>
      <c r="HZ188" s="36"/>
      <c r="IA188" s="36"/>
      <c r="IB188" s="36"/>
      <c r="IC188" s="36"/>
      <c r="ID188" s="36"/>
      <c r="IE188" s="36"/>
      <c r="IF188" s="36"/>
      <c r="IG188" s="36"/>
      <c r="IH188" s="36"/>
      <c r="II188" s="36"/>
      <c r="IJ188" s="36"/>
      <c r="IK188" s="36"/>
      <c r="IL188" s="36"/>
      <c r="IM188" s="36"/>
      <c r="IN188" s="36"/>
      <c r="IO188" s="36"/>
      <c r="IP188" s="36"/>
      <c r="IQ188" s="36"/>
      <c r="IR188" s="36"/>
      <c r="IS188" s="36"/>
      <c r="IT188" s="36"/>
      <c r="IU188" s="36"/>
      <c r="IV188" s="36"/>
      <c r="IW188" s="36"/>
    </row>
    <row r="189" customFormat="false" ht="39.75" hidden="false" customHeight="true" outlineLevel="0" collapsed="false">
      <c r="A189" s="97" t="s">
        <v>363</v>
      </c>
      <c r="B189" s="21" t="s">
        <v>373</v>
      </c>
      <c r="C189" s="20" t="s">
        <v>39</v>
      </c>
      <c r="D189" s="20" t="s">
        <v>36</v>
      </c>
      <c r="E189" s="28" t="n">
        <v>11299.53</v>
      </c>
      <c r="F189" s="23" t="n">
        <f aca="false">ROUND(K189*0.62,2)</f>
        <v>21.35</v>
      </c>
      <c r="G189" s="23" t="n">
        <f aca="false">ROUND(E189*F189/1000,2)</f>
        <v>241.24</v>
      </c>
      <c r="H189" s="28" t="n">
        <v>13400</v>
      </c>
      <c r="I189" s="23" t="n">
        <f aca="false">K189-F189</f>
        <v>13.09</v>
      </c>
      <c r="J189" s="23" t="n">
        <f aca="false">ROUND(H189*I189/1000,2)</f>
        <v>175.41</v>
      </c>
      <c r="K189" s="23" t="n">
        <v>34.44</v>
      </c>
      <c r="L189" s="30" t="n">
        <f aca="false">J189+G189</f>
        <v>416.65</v>
      </c>
      <c r="M189" s="7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6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6"/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  <c r="HJ189" s="36"/>
      <c r="HK189" s="36"/>
      <c r="HL189" s="36"/>
      <c r="HM189" s="36"/>
      <c r="HN189" s="36"/>
      <c r="HO189" s="36"/>
      <c r="HP189" s="36"/>
      <c r="HQ189" s="36"/>
      <c r="HR189" s="36"/>
      <c r="HS189" s="36"/>
      <c r="HT189" s="36"/>
      <c r="HU189" s="36"/>
      <c r="HV189" s="36"/>
      <c r="HW189" s="36"/>
      <c r="HX189" s="36"/>
      <c r="HY189" s="36"/>
      <c r="HZ189" s="36"/>
      <c r="IA189" s="36"/>
      <c r="IB189" s="36"/>
      <c r="IC189" s="36"/>
      <c r="ID189" s="36"/>
      <c r="IE189" s="36"/>
      <c r="IF189" s="36"/>
      <c r="IG189" s="36"/>
      <c r="IH189" s="36"/>
      <c r="II189" s="36"/>
      <c r="IJ189" s="36"/>
      <c r="IK189" s="36"/>
      <c r="IL189" s="36"/>
      <c r="IM189" s="36"/>
      <c r="IN189" s="36"/>
      <c r="IO189" s="36"/>
      <c r="IP189" s="36"/>
      <c r="IQ189" s="36"/>
      <c r="IR189" s="36"/>
      <c r="IS189" s="36"/>
      <c r="IT189" s="36"/>
      <c r="IU189" s="36"/>
      <c r="IV189" s="36"/>
      <c r="IW189" s="36"/>
    </row>
    <row r="190" customFormat="false" ht="48" hidden="false" customHeight="true" outlineLevel="0" collapsed="false">
      <c r="A190" s="97" t="s">
        <v>370</v>
      </c>
      <c r="B190" s="21" t="s">
        <v>583</v>
      </c>
      <c r="C190" s="34" t="s">
        <v>303</v>
      </c>
      <c r="D190" s="20" t="s">
        <v>584</v>
      </c>
      <c r="E190" s="23" t="n">
        <v>11118.28</v>
      </c>
      <c r="F190" s="23" t="n">
        <f aca="false">ROUND(K190*0.62,2)</f>
        <v>2.6</v>
      </c>
      <c r="G190" s="23" t="n">
        <f aca="false">ROUND(E190*F190/1000,2)</f>
        <v>28.91</v>
      </c>
      <c r="H190" s="23" t="n">
        <v>12363.53</v>
      </c>
      <c r="I190" s="23" t="n">
        <f aca="false">K190-F190</f>
        <v>1.59</v>
      </c>
      <c r="J190" s="23" t="n">
        <f aca="false">ROUND(H190*I190/1000,2)</f>
        <v>19.66</v>
      </c>
      <c r="K190" s="23" t="n">
        <v>4.19</v>
      </c>
      <c r="L190" s="30" t="n">
        <f aca="false">J190+G190</f>
        <v>48.57</v>
      </c>
      <c r="M190" s="7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  <c r="CN190" s="36"/>
      <c r="CO190" s="36"/>
      <c r="CP190" s="36"/>
      <c r="CQ190" s="36"/>
      <c r="CR190" s="36"/>
      <c r="CS190" s="36"/>
      <c r="CT190" s="36"/>
      <c r="CU190" s="36"/>
      <c r="CV190" s="36"/>
      <c r="CW190" s="36"/>
      <c r="CX190" s="36"/>
      <c r="CY190" s="36"/>
      <c r="CZ190" s="36"/>
      <c r="DA190" s="36"/>
      <c r="DB190" s="36"/>
      <c r="DC190" s="36"/>
      <c r="DD190" s="36"/>
      <c r="DE190" s="36"/>
      <c r="DF190" s="36"/>
      <c r="DG190" s="36"/>
      <c r="DH190" s="36"/>
      <c r="DI190" s="36"/>
      <c r="DJ190" s="36"/>
      <c r="DK190" s="36"/>
      <c r="DL190" s="36"/>
      <c r="DM190" s="36"/>
      <c r="DN190" s="36"/>
      <c r="DO190" s="36"/>
      <c r="DP190" s="36"/>
      <c r="DQ190" s="36"/>
      <c r="DR190" s="36"/>
      <c r="DS190" s="36"/>
      <c r="DT190" s="36"/>
      <c r="DU190" s="36"/>
      <c r="DV190" s="36"/>
      <c r="DW190" s="36"/>
      <c r="DX190" s="36"/>
      <c r="DY190" s="36"/>
      <c r="DZ190" s="36"/>
      <c r="EA190" s="36"/>
      <c r="EB190" s="36"/>
      <c r="EC190" s="36"/>
      <c r="ED190" s="36"/>
      <c r="EE190" s="36"/>
      <c r="EF190" s="36"/>
      <c r="EG190" s="36"/>
      <c r="EH190" s="36"/>
      <c r="EI190" s="36"/>
      <c r="EJ190" s="36"/>
      <c r="EK190" s="36"/>
      <c r="EL190" s="36"/>
      <c r="EM190" s="36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6"/>
      <c r="FQ190" s="36"/>
      <c r="FR190" s="36"/>
      <c r="FS190" s="36"/>
      <c r="FT190" s="36"/>
      <c r="FU190" s="36"/>
      <c r="FV190" s="36"/>
      <c r="FW190" s="36"/>
      <c r="FX190" s="36"/>
      <c r="FY190" s="36"/>
      <c r="FZ190" s="36"/>
      <c r="GA190" s="36"/>
      <c r="GB190" s="36"/>
      <c r="GC190" s="36"/>
      <c r="GD190" s="36"/>
      <c r="GE190" s="36"/>
      <c r="GF190" s="36"/>
      <c r="GG190" s="36"/>
      <c r="GH190" s="36"/>
      <c r="GI190" s="36"/>
      <c r="GJ190" s="36"/>
      <c r="GK190" s="36"/>
      <c r="GL190" s="36"/>
      <c r="GM190" s="36"/>
      <c r="GN190" s="36"/>
      <c r="GO190" s="36"/>
      <c r="GP190" s="36"/>
      <c r="GQ190" s="36"/>
      <c r="GR190" s="36"/>
      <c r="GS190" s="36"/>
      <c r="GT190" s="36"/>
      <c r="GU190" s="36"/>
      <c r="GV190" s="36"/>
      <c r="GW190" s="36"/>
      <c r="GX190" s="36"/>
      <c r="GY190" s="36"/>
      <c r="GZ190" s="36"/>
      <c r="HA190" s="36"/>
      <c r="HB190" s="36"/>
      <c r="HC190" s="36"/>
      <c r="HD190" s="36"/>
      <c r="HE190" s="36"/>
      <c r="HF190" s="36"/>
      <c r="HG190" s="36"/>
      <c r="HH190" s="36"/>
      <c r="HI190" s="36"/>
      <c r="HJ190" s="36"/>
      <c r="HK190" s="36"/>
      <c r="HL190" s="36"/>
      <c r="HM190" s="36"/>
      <c r="HN190" s="36"/>
      <c r="HO190" s="36"/>
      <c r="HP190" s="36"/>
      <c r="HQ190" s="36"/>
      <c r="HR190" s="36"/>
      <c r="HS190" s="36"/>
      <c r="HT190" s="36"/>
      <c r="HU190" s="36"/>
      <c r="HV190" s="36"/>
      <c r="HW190" s="36"/>
      <c r="HX190" s="36"/>
      <c r="HY190" s="36"/>
      <c r="HZ190" s="36"/>
      <c r="IA190" s="36"/>
      <c r="IB190" s="36"/>
      <c r="IC190" s="36"/>
      <c r="ID190" s="36"/>
      <c r="IE190" s="36"/>
      <c r="IF190" s="36"/>
      <c r="IG190" s="36"/>
      <c r="IH190" s="36"/>
      <c r="II190" s="36"/>
      <c r="IJ190" s="36"/>
      <c r="IK190" s="36"/>
      <c r="IL190" s="36"/>
      <c r="IM190" s="36"/>
      <c r="IN190" s="36"/>
      <c r="IO190" s="36"/>
      <c r="IP190" s="36"/>
      <c r="IQ190" s="36"/>
      <c r="IR190" s="36"/>
      <c r="IS190" s="36"/>
      <c r="IT190" s="36"/>
      <c r="IU190" s="36"/>
      <c r="IV190" s="36"/>
      <c r="IW190" s="36"/>
    </row>
    <row r="191" customFormat="false" ht="45" hidden="false" customHeight="true" outlineLevel="0" collapsed="false">
      <c r="A191" s="20" t="s">
        <v>372</v>
      </c>
      <c r="B191" s="21" t="s">
        <v>377</v>
      </c>
      <c r="C191" s="34" t="s">
        <v>482</v>
      </c>
      <c r="D191" s="34" t="s">
        <v>438</v>
      </c>
      <c r="E191" s="23" t="n">
        <v>21164.89</v>
      </c>
      <c r="F191" s="23" t="n">
        <f aca="false">ROUND(K191*0.62,2)</f>
        <v>16.81</v>
      </c>
      <c r="G191" s="23" t="n">
        <f aca="false">ROUND(E191*F191/1000,2)</f>
        <v>355.78</v>
      </c>
      <c r="H191" s="23" t="n">
        <v>26753.72</v>
      </c>
      <c r="I191" s="23" t="n">
        <f aca="false">K191-F191</f>
        <v>10.31</v>
      </c>
      <c r="J191" s="23" t="n">
        <f aca="false">ROUND(H191*I191/1000,2)</f>
        <v>275.83</v>
      </c>
      <c r="K191" s="23" t="n">
        <v>27.12</v>
      </c>
      <c r="L191" s="30" t="n">
        <f aca="false">J191+G191</f>
        <v>631.61</v>
      </c>
      <c r="M191" s="7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  <c r="CN191" s="36"/>
      <c r="CO191" s="36"/>
      <c r="CP191" s="36"/>
      <c r="CQ191" s="36"/>
      <c r="CR191" s="36"/>
      <c r="CS191" s="36"/>
      <c r="CT191" s="36"/>
      <c r="CU191" s="36"/>
      <c r="CV191" s="36"/>
      <c r="CW191" s="36"/>
      <c r="CX191" s="36"/>
      <c r="CY191" s="36"/>
      <c r="CZ191" s="36"/>
      <c r="DA191" s="36"/>
      <c r="DB191" s="36"/>
      <c r="DC191" s="36"/>
      <c r="DD191" s="36"/>
      <c r="DE191" s="36"/>
      <c r="DF191" s="36"/>
      <c r="DG191" s="36"/>
      <c r="DH191" s="36"/>
      <c r="DI191" s="36"/>
      <c r="DJ191" s="36"/>
      <c r="DK191" s="36"/>
      <c r="DL191" s="36"/>
      <c r="DM191" s="36"/>
      <c r="DN191" s="36"/>
      <c r="DO191" s="36"/>
      <c r="DP191" s="36"/>
      <c r="DQ191" s="36"/>
      <c r="DR191" s="36"/>
      <c r="DS191" s="36"/>
      <c r="DT191" s="36"/>
      <c r="DU191" s="36"/>
      <c r="DV191" s="36"/>
      <c r="DW191" s="36"/>
      <c r="DX191" s="36"/>
      <c r="DY191" s="36"/>
      <c r="DZ191" s="36"/>
      <c r="EA191" s="36"/>
      <c r="EB191" s="36"/>
      <c r="EC191" s="36"/>
      <c r="ED191" s="36"/>
      <c r="EE191" s="36"/>
      <c r="EF191" s="36"/>
      <c r="EG191" s="36"/>
      <c r="EH191" s="36"/>
      <c r="EI191" s="36"/>
      <c r="EJ191" s="36"/>
      <c r="EK191" s="36"/>
      <c r="EL191" s="36"/>
      <c r="EM191" s="36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6"/>
      <c r="FQ191" s="36"/>
      <c r="FR191" s="36"/>
      <c r="FS191" s="36"/>
      <c r="FT191" s="36"/>
      <c r="FU191" s="36"/>
      <c r="FV191" s="36"/>
      <c r="FW191" s="36"/>
      <c r="FX191" s="36"/>
      <c r="FY191" s="36"/>
      <c r="FZ191" s="36"/>
      <c r="GA191" s="36"/>
      <c r="GB191" s="36"/>
      <c r="GC191" s="36"/>
      <c r="GD191" s="36"/>
      <c r="GE191" s="36"/>
      <c r="GF191" s="36"/>
      <c r="GG191" s="36"/>
      <c r="GH191" s="36"/>
      <c r="GI191" s="36"/>
      <c r="GJ191" s="36"/>
      <c r="GK191" s="36"/>
      <c r="GL191" s="36"/>
      <c r="GM191" s="36"/>
      <c r="GN191" s="36"/>
      <c r="GO191" s="36"/>
      <c r="GP191" s="36"/>
      <c r="GQ191" s="36"/>
      <c r="GR191" s="36"/>
      <c r="GS191" s="36"/>
      <c r="GT191" s="36"/>
      <c r="GU191" s="36"/>
      <c r="GV191" s="36"/>
      <c r="GW191" s="36"/>
      <c r="GX191" s="36"/>
      <c r="GY191" s="36"/>
      <c r="GZ191" s="36"/>
      <c r="HA191" s="36"/>
      <c r="HB191" s="36"/>
      <c r="HC191" s="36"/>
      <c r="HD191" s="36"/>
      <c r="HE191" s="36"/>
      <c r="HF191" s="36"/>
      <c r="HG191" s="36"/>
      <c r="HH191" s="36"/>
      <c r="HI191" s="36"/>
      <c r="HJ191" s="36"/>
      <c r="HK191" s="36"/>
      <c r="HL191" s="36"/>
      <c r="HM191" s="36"/>
      <c r="HN191" s="36"/>
      <c r="HO191" s="36"/>
      <c r="HP191" s="36"/>
      <c r="HQ191" s="36"/>
      <c r="HR191" s="36"/>
      <c r="HS191" s="36"/>
      <c r="HT191" s="36"/>
      <c r="HU191" s="36"/>
      <c r="HV191" s="36"/>
      <c r="HW191" s="36"/>
      <c r="HX191" s="36"/>
      <c r="HY191" s="36"/>
      <c r="HZ191" s="36"/>
      <c r="IA191" s="36"/>
      <c r="IB191" s="36"/>
      <c r="IC191" s="36"/>
      <c r="ID191" s="36"/>
      <c r="IE191" s="36"/>
      <c r="IF191" s="36"/>
      <c r="IG191" s="36"/>
      <c r="IH191" s="36"/>
      <c r="II191" s="36"/>
      <c r="IJ191" s="36"/>
      <c r="IK191" s="36"/>
      <c r="IL191" s="36"/>
      <c r="IM191" s="36"/>
      <c r="IN191" s="36"/>
      <c r="IO191" s="36"/>
      <c r="IP191" s="36"/>
      <c r="IQ191" s="36"/>
      <c r="IR191" s="36"/>
      <c r="IS191" s="36"/>
      <c r="IT191" s="36"/>
      <c r="IU191" s="36"/>
      <c r="IV191" s="36"/>
      <c r="IW191" s="36"/>
    </row>
    <row r="192" customFormat="false" ht="30.75" hidden="false" customHeight="true" outlineLevel="0" collapsed="false">
      <c r="A192" s="20"/>
      <c r="B192" s="21"/>
      <c r="C192" s="98" t="s">
        <v>295</v>
      </c>
      <c r="D192" s="34" t="s">
        <v>573</v>
      </c>
      <c r="E192" s="28" t="n">
        <v>25377.04</v>
      </c>
      <c r="F192" s="28" t="n">
        <f aca="false">ROUND(K192*0.62,2)</f>
        <v>6.2</v>
      </c>
      <c r="G192" s="28" t="n">
        <f aca="false">ROUND(E192*F192/1000,2)</f>
        <v>157.34</v>
      </c>
      <c r="H192" s="28" t="n">
        <v>34951.14</v>
      </c>
      <c r="I192" s="28" t="n">
        <f aca="false">K192-F192</f>
        <v>3.8</v>
      </c>
      <c r="J192" s="28" t="n">
        <f aca="false">ROUND(H192*I192/1000,2)</f>
        <v>132.81</v>
      </c>
      <c r="K192" s="28" t="n">
        <v>10</v>
      </c>
      <c r="L192" s="88" t="n">
        <f aca="false">J192+G192</f>
        <v>290.15</v>
      </c>
      <c r="M192" s="7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  <c r="BR192" s="36"/>
      <c r="BS192" s="36"/>
      <c r="BT192" s="36"/>
      <c r="BU192" s="36"/>
      <c r="BV192" s="36"/>
      <c r="BW192" s="36"/>
      <c r="BX192" s="36"/>
      <c r="BY192" s="36"/>
      <c r="BZ192" s="36"/>
      <c r="CA192" s="36"/>
      <c r="CB192" s="36"/>
      <c r="CC192" s="36"/>
      <c r="CD192" s="36"/>
      <c r="CE192" s="36"/>
      <c r="CF192" s="36"/>
      <c r="CG192" s="36"/>
      <c r="CH192" s="36"/>
      <c r="CI192" s="36"/>
      <c r="CJ192" s="36"/>
      <c r="CK192" s="36"/>
      <c r="CL192" s="36"/>
      <c r="CM192" s="36"/>
      <c r="CN192" s="36"/>
      <c r="CO192" s="36"/>
      <c r="CP192" s="36"/>
      <c r="CQ192" s="36"/>
      <c r="CR192" s="36"/>
      <c r="CS192" s="36"/>
      <c r="CT192" s="36"/>
      <c r="CU192" s="36"/>
      <c r="CV192" s="36"/>
      <c r="CW192" s="36"/>
      <c r="CX192" s="36"/>
      <c r="CY192" s="36"/>
      <c r="CZ192" s="36"/>
      <c r="DA192" s="36"/>
      <c r="DB192" s="36"/>
      <c r="DC192" s="36"/>
      <c r="DD192" s="36"/>
      <c r="DE192" s="36"/>
      <c r="DF192" s="36"/>
      <c r="DG192" s="36"/>
      <c r="DH192" s="36"/>
      <c r="DI192" s="36"/>
      <c r="DJ192" s="36"/>
      <c r="DK192" s="36"/>
      <c r="DL192" s="36"/>
      <c r="DM192" s="36"/>
      <c r="DN192" s="36"/>
      <c r="DO192" s="36"/>
      <c r="DP192" s="36"/>
      <c r="DQ192" s="36"/>
      <c r="DR192" s="36"/>
      <c r="DS192" s="36"/>
      <c r="DT192" s="36"/>
      <c r="DU192" s="36"/>
      <c r="DV192" s="36"/>
      <c r="DW192" s="36"/>
      <c r="DX192" s="36"/>
      <c r="DY192" s="36"/>
      <c r="DZ192" s="36"/>
      <c r="EA192" s="36"/>
      <c r="EB192" s="36"/>
      <c r="EC192" s="36"/>
      <c r="ED192" s="36"/>
      <c r="EE192" s="36"/>
      <c r="EF192" s="36"/>
      <c r="EG192" s="36"/>
      <c r="EH192" s="36"/>
      <c r="EI192" s="36"/>
      <c r="EJ192" s="36"/>
      <c r="EK192" s="36"/>
      <c r="EL192" s="36"/>
      <c r="EM192" s="36"/>
      <c r="EN192" s="36"/>
      <c r="EO192" s="36"/>
      <c r="EP192" s="36"/>
      <c r="EQ192" s="36"/>
      <c r="ER192" s="36"/>
      <c r="ES192" s="36"/>
      <c r="ET192" s="36"/>
      <c r="EU192" s="36"/>
      <c r="EV192" s="36"/>
      <c r="EW192" s="36"/>
      <c r="EX192" s="36"/>
      <c r="EY192" s="36"/>
      <c r="EZ192" s="36"/>
      <c r="FA192" s="36"/>
      <c r="FB192" s="36"/>
      <c r="FC192" s="36"/>
      <c r="FD192" s="36"/>
      <c r="FE192" s="36"/>
      <c r="FF192" s="36"/>
      <c r="FG192" s="36"/>
      <c r="FH192" s="36"/>
      <c r="FI192" s="36"/>
      <c r="FJ192" s="36"/>
      <c r="FK192" s="36"/>
      <c r="FL192" s="36"/>
      <c r="FM192" s="36"/>
      <c r="FN192" s="36"/>
      <c r="FO192" s="36"/>
      <c r="FP192" s="36"/>
      <c r="FQ192" s="36"/>
      <c r="FR192" s="36"/>
      <c r="FS192" s="36"/>
      <c r="FT192" s="36"/>
      <c r="FU192" s="36"/>
      <c r="FV192" s="36"/>
      <c r="FW192" s="36"/>
      <c r="FX192" s="36"/>
      <c r="FY192" s="36"/>
      <c r="FZ192" s="36"/>
      <c r="GA192" s="36"/>
      <c r="GB192" s="36"/>
      <c r="GC192" s="36"/>
      <c r="GD192" s="36"/>
      <c r="GE192" s="36"/>
      <c r="GF192" s="36"/>
      <c r="GG192" s="36"/>
      <c r="GH192" s="36"/>
      <c r="GI192" s="36"/>
      <c r="GJ192" s="36"/>
      <c r="GK192" s="36"/>
      <c r="GL192" s="36"/>
      <c r="GM192" s="36"/>
      <c r="GN192" s="36"/>
      <c r="GO192" s="36"/>
      <c r="GP192" s="36"/>
      <c r="GQ192" s="36"/>
      <c r="GR192" s="36"/>
      <c r="GS192" s="36"/>
      <c r="GT192" s="36"/>
      <c r="GU192" s="36"/>
      <c r="GV192" s="36"/>
      <c r="GW192" s="36"/>
      <c r="GX192" s="36"/>
      <c r="GY192" s="36"/>
      <c r="GZ192" s="36"/>
      <c r="HA192" s="36"/>
      <c r="HB192" s="36"/>
      <c r="HC192" s="36"/>
      <c r="HD192" s="36"/>
      <c r="HE192" s="36"/>
      <c r="HF192" s="36"/>
      <c r="HG192" s="36"/>
      <c r="HH192" s="36"/>
      <c r="HI192" s="36"/>
      <c r="HJ192" s="36"/>
      <c r="HK192" s="36"/>
      <c r="HL192" s="36"/>
      <c r="HM192" s="36"/>
      <c r="HN192" s="36"/>
      <c r="HO192" s="36"/>
      <c r="HP192" s="36"/>
      <c r="HQ192" s="36"/>
      <c r="HR192" s="36"/>
      <c r="HS192" s="36"/>
      <c r="HT192" s="36"/>
      <c r="HU192" s="36"/>
      <c r="HV192" s="36"/>
      <c r="HW192" s="36"/>
      <c r="HX192" s="36"/>
      <c r="HY192" s="36"/>
      <c r="HZ192" s="36"/>
      <c r="IA192" s="36"/>
      <c r="IB192" s="36"/>
      <c r="IC192" s="36"/>
      <c r="ID192" s="36"/>
      <c r="IE192" s="36"/>
      <c r="IF192" s="36"/>
      <c r="IG192" s="36"/>
      <c r="IH192" s="36"/>
      <c r="II192" s="36"/>
      <c r="IJ192" s="36"/>
      <c r="IK192" s="36"/>
      <c r="IL192" s="36"/>
      <c r="IM192" s="36"/>
      <c r="IN192" s="36"/>
      <c r="IO192" s="36"/>
      <c r="IP192" s="36"/>
      <c r="IQ192" s="36"/>
      <c r="IR192" s="36"/>
      <c r="IS192" s="36"/>
      <c r="IT192" s="36"/>
      <c r="IU192" s="36"/>
      <c r="IV192" s="36"/>
      <c r="IW192" s="36"/>
    </row>
    <row r="193" customFormat="false" ht="44.25" hidden="false" customHeight="true" outlineLevel="0" collapsed="false">
      <c r="A193" s="20" t="s">
        <v>585</v>
      </c>
      <c r="B193" s="40" t="s">
        <v>586</v>
      </c>
      <c r="C193" s="30"/>
      <c r="D193" s="30"/>
      <c r="E193" s="30"/>
      <c r="F193" s="30" t="n">
        <f aca="false">SUM(F194:F196)</f>
        <v>71.7</v>
      </c>
      <c r="G193" s="30" t="n">
        <f aca="false">SUM(G194:G196)</f>
        <v>1366.78</v>
      </c>
      <c r="H193" s="30"/>
      <c r="I193" s="30" t="n">
        <f aca="false">SUM(I194:I196)</f>
        <v>43.95</v>
      </c>
      <c r="J193" s="30" t="n">
        <f aca="false">SUM(J194:J196)</f>
        <v>1279.76</v>
      </c>
      <c r="K193" s="30" t="n">
        <f aca="false">SUM(K194:K196)</f>
        <v>115.65</v>
      </c>
      <c r="L193" s="30" t="n">
        <f aca="false">SUM(L194:L196)</f>
        <v>2646.54</v>
      </c>
      <c r="M193" s="7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6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6"/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  <c r="HJ193" s="36"/>
      <c r="HK193" s="36"/>
      <c r="HL193" s="36"/>
      <c r="HM193" s="36"/>
      <c r="HN193" s="36"/>
      <c r="HO193" s="36"/>
      <c r="HP193" s="36"/>
      <c r="HQ193" s="36"/>
      <c r="HR193" s="36"/>
      <c r="HS193" s="36"/>
      <c r="HT193" s="36"/>
      <c r="HU193" s="36"/>
      <c r="HV193" s="36"/>
      <c r="HW193" s="36"/>
      <c r="HX193" s="36"/>
      <c r="HY193" s="36"/>
      <c r="HZ193" s="36"/>
      <c r="IA193" s="36"/>
      <c r="IB193" s="36"/>
      <c r="IC193" s="36"/>
      <c r="ID193" s="36"/>
      <c r="IE193" s="36"/>
      <c r="IF193" s="36"/>
      <c r="IG193" s="36"/>
      <c r="IH193" s="36"/>
      <c r="II193" s="36"/>
      <c r="IJ193" s="36"/>
      <c r="IK193" s="36"/>
      <c r="IL193" s="36"/>
      <c r="IM193" s="36"/>
      <c r="IN193" s="36"/>
      <c r="IO193" s="36"/>
      <c r="IP193" s="36"/>
      <c r="IQ193" s="36"/>
      <c r="IR193" s="36"/>
      <c r="IS193" s="36"/>
      <c r="IT193" s="36"/>
      <c r="IU193" s="36"/>
      <c r="IV193" s="36"/>
      <c r="IW193" s="36"/>
    </row>
    <row r="194" customFormat="false" ht="30.75" hidden="false" customHeight="true" outlineLevel="0" collapsed="false">
      <c r="A194" s="20"/>
      <c r="B194" s="96" t="s">
        <v>587</v>
      </c>
      <c r="C194" s="34" t="s">
        <v>433</v>
      </c>
      <c r="D194" s="20" t="s">
        <v>434</v>
      </c>
      <c r="E194" s="28" t="n">
        <v>12706.44</v>
      </c>
      <c r="F194" s="22" t="n">
        <f aca="false">ROUND(K194*0.62,2)</f>
        <v>14.58</v>
      </c>
      <c r="G194" s="22" t="n">
        <f aca="false">ROUND(E194*F194/1000,2)</f>
        <v>185.26</v>
      </c>
      <c r="H194" s="23" t="n">
        <v>30626.78</v>
      </c>
      <c r="I194" s="22" t="n">
        <f aca="false">K194-F194</f>
        <v>8.94</v>
      </c>
      <c r="J194" s="22" t="n">
        <f aca="false">ROUND(H194*I194/1000,2)</f>
        <v>273.8</v>
      </c>
      <c r="K194" s="23" t="n">
        <v>23.52</v>
      </c>
      <c r="L194" s="77" t="n">
        <f aca="false">J194+G194</f>
        <v>459.06</v>
      </c>
      <c r="M194" s="7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6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6"/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  <c r="HJ194" s="36"/>
      <c r="HK194" s="36"/>
      <c r="HL194" s="36"/>
      <c r="HM194" s="36"/>
      <c r="HN194" s="36"/>
      <c r="HO194" s="36"/>
      <c r="HP194" s="36"/>
      <c r="HQ194" s="36"/>
      <c r="HR194" s="36"/>
      <c r="HS194" s="36"/>
      <c r="HT194" s="36"/>
      <c r="HU194" s="36"/>
      <c r="HV194" s="36"/>
      <c r="HW194" s="36"/>
      <c r="HX194" s="36"/>
      <c r="HY194" s="36"/>
      <c r="HZ194" s="36"/>
      <c r="IA194" s="36"/>
      <c r="IB194" s="36"/>
      <c r="IC194" s="36"/>
      <c r="ID194" s="36"/>
      <c r="IE194" s="36"/>
      <c r="IF194" s="36"/>
      <c r="IG194" s="36"/>
      <c r="IH194" s="36"/>
      <c r="II194" s="36"/>
      <c r="IJ194" s="36"/>
      <c r="IK194" s="36"/>
      <c r="IL194" s="36"/>
      <c r="IM194" s="36"/>
      <c r="IN194" s="36"/>
      <c r="IO194" s="36"/>
      <c r="IP194" s="36"/>
      <c r="IQ194" s="36"/>
      <c r="IR194" s="36"/>
      <c r="IS194" s="36"/>
      <c r="IT194" s="36"/>
      <c r="IU194" s="36"/>
      <c r="IV194" s="36"/>
      <c r="IW194" s="36"/>
    </row>
    <row r="195" customFormat="false" ht="33" hidden="false" customHeight="true" outlineLevel="0" collapsed="false">
      <c r="A195" s="20"/>
      <c r="B195" s="33" t="s">
        <v>382</v>
      </c>
      <c r="C195" s="34" t="s">
        <v>156</v>
      </c>
      <c r="D195" s="34" t="s">
        <v>573</v>
      </c>
      <c r="E195" s="23" t="n">
        <v>33429.14</v>
      </c>
      <c r="F195" s="23" t="n">
        <f aca="false">ROUND(K195*0.62,2)</f>
        <v>20.21</v>
      </c>
      <c r="G195" s="23" t="n">
        <f aca="false">ROUND(E195*F195/1000,2)</f>
        <v>675.6</v>
      </c>
      <c r="H195" s="23" t="n">
        <v>45518.21</v>
      </c>
      <c r="I195" s="23" t="n">
        <f aca="false">K195-F195</f>
        <v>12.38</v>
      </c>
      <c r="J195" s="23" t="n">
        <f aca="false">ROUND(H195*I195/1000,2)</f>
        <v>563.52</v>
      </c>
      <c r="K195" s="23" t="n">
        <v>32.59</v>
      </c>
      <c r="L195" s="30" t="n">
        <f aca="false">J195+G195</f>
        <v>1239.12</v>
      </c>
      <c r="M195" s="7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6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6"/>
      <c r="EE195" s="36"/>
      <c r="EF195" s="36"/>
      <c r="EG195" s="36"/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6"/>
      <c r="FQ195" s="36"/>
      <c r="FR195" s="36"/>
      <c r="FS195" s="36"/>
      <c r="FT195" s="36"/>
      <c r="FU195" s="36"/>
      <c r="FV195" s="36"/>
      <c r="FW195" s="36"/>
      <c r="FX195" s="36"/>
      <c r="FY195" s="36"/>
      <c r="FZ195" s="36"/>
      <c r="GA195" s="36"/>
      <c r="GB195" s="36"/>
      <c r="GC195" s="36"/>
      <c r="GD195" s="36"/>
      <c r="GE195" s="36"/>
      <c r="GF195" s="36"/>
      <c r="GG195" s="36"/>
      <c r="GH195" s="36"/>
      <c r="GI195" s="36"/>
      <c r="GJ195" s="36"/>
      <c r="GK195" s="36"/>
      <c r="GL195" s="36"/>
      <c r="GM195" s="36"/>
      <c r="GN195" s="36"/>
      <c r="GO195" s="36"/>
      <c r="GP195" s="36"/>
      <c r="GQ195" s="36"/>
      <c r="GR195" s="36"/>
      <c r="GS195" s="36"/>
      <c r="GT195" s="36"/>
      <c r="GU195" s="36"/>
      <c r="GV195" s="36"/>
      <c r="GW195" s="36"/>
      <c r="GX195" s="36"/>
      <c r="GY195" s="36"/>
      <c r="GZ195" s="36"/>
      <c r="HA195" s="36"/>
      <c r="HB195" s="36"/>
      <c r="HC195" s="36"/>
      <c r="HD195" s="36"/>
      <c r="HE195" s="36"/>
      <c r="HF195" s="36"/>
      <c r="HG195" s="36"/>
      <c r="HH195" s="36"/>
      <c r="HI195" s="36"/>
      <c r="HJ195" s="36"/>
      <c r="HK195" s="36"/>
      <c r="HL195" s="36"/>
      <c r="HM195" s="36"/>
      <c r="HN195" s="36"/>
      <c r="HO195" s="36"/>
      <c r="HP195" s="36"/>
      <c r="HQ195" s="36"/>
      <c r="HR195" s="36"/>
      <c r="HS195" s="36"/>
      <c r="HT195" s="36"/>
      <c r="HU195" s="36"/>
      <c r="HV195" s="36"/>
      <c r="HW195" s="36"/>
      <c r="HX195" s="36"/>
      <c r="HY195" s="36"/>
      <c r="HZ195" s="36"/>
      <c r="IA195" s="36"/>
      <c r="IB195" s="36"/>
      <c r="IC195" s="36"/>
      <c r="ID195" s="36"/>
      <c r="IE195" s="36"/>
      <c r="IF195" s="36"/>
      <c r="IG195" s="36"/>
      <c r="IH195" s="36"/>
      <c r="II195" s="36"/>
      <c r="IJ195" s="36"/>
      <c r="IK195" s="36"/>
      <c r="IL195" s="36"/>
      <c r="IM195" s="36"/>
      <c r="IN195" s="36"/>
      <c r="IO195" s="36"/>
      <c r="IP195" s="36"/>
      <c r="IQ195" s="36"/>
      <c r="IR195" s="36"/>
      <c r="IS195" s="36"/>
      <c r="IT195" s="36"/>
      <c r="IU195" s="36"/>
      <c r="IV195" s="36"/>
      <c r="IW195" s="36"/>
    </row>
    <row r="196" customFormat="false" ht="30" hidden="false" customHeight="true" outlineLevel="0" collapsed="false">
      <c r="A196" s="20"/>
      <c r="B196" s="21" t="s">
        <v>386</v>
      </c>
      <c r="C196" s="34" t="s">
        <v>277</v>
      </c>
      <c r="D196" s="34" t="s">
        <v>287</v>
      </c>
      <c r="E196" s="23" t="n">
        <v>13706.9</v>
      </c>
      <c r="F196" s="23" t="n">
        <f aca="false">ROUND(K196*0.62,2)</f>
        <v>36.91</v>
      </c>
      <c r="G196" s="23" t="n">
        <f aca="false">ROUND(E196*F196/1000,2)</f>
        <v>505.92</v>
      </c>
      <c r="H196" s="23" t="n">
        <v>19550.93</v>
      </c>
      <c r="I196" s="23" t="n">
        <f aca="false">K196-F196</f>
        <v>22.63</v>
      </c>
      <c r="J196" s="23" t="n">
        <f aca="false">ROUND(H196*I196/1000,2)</f>
        <v>442.44</v>
      </c>
      <c r="K196" s="23" t="n">
        <v>59.54</v>
      </c>
      <c r="L196" s="30" t="n">
        <f aca="false">J196+G196</f>
        <v>948.36</v>
      </c>
      <c r="M196" s="7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6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6"/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  <c r="HJ196" s="36"/>
      <c r="HK196" s="36"/>
      <c r="HL196" s="36"/>
      <c r="HM196" s="36"/>
      <c r="HN196" s="36"/>
      <c r="HO196" s="36"/>
      <c r="HP196" s="36"/>
      <c r="HQ196" s="36"/>
      <c r="HR196" s="36"/>
      <c r="HS196" s="36"/>
      <c r="HT196" s="36"/>
      <c r="HU196" s="36"/>
      <c r="HV196" s="36"/>
      <c r="HW196" s="36"/>
      <c r="HX196" s="36"/>
      <c r="HY196" s="36"/>
      <c r="HZ196" s="36"/>
      <c r="IA196" s="36"/>
      <c r="IB196" s="36"/>
      <c r="IC196" s="36"/>
      <c r="ID196" s="36"/>
      <c r="IE196" s="36"/>
      <c r="IF196" s="36"/>
      <c r="IG196" s="36"/>
      <c r="IH196" s="36"/>
      <c r="II196" s="36"/>
      <c r="IJ196" s="36"/>
      <c r="IK196" s="36"/>
      <c r="IL196" s="36"/>
      <c r="IM196" s="36"/>
      <c r="IN196" s="36"/>
      <c r="IO196" s="36"/>
      <c r="IP196" s="36"/>
      <c r="IQ196" s="36"/>
      <c r="IR196" s="36"/>
      <c r="IS196" s="36"/>
      <c r="IT196" s="36"/>
      <c r="IU196" s="36"/>
      <c r="IV196" s="36"/>
      <c r="IW196" s="36"/>
    </row>
    <row r="197" customFormat="false" ht="38.25" hidden="false" customHeight="true" outlineLevel="0" collapsed="false">
      <c r="A197" s="65" t="s">
        <v>387</v>
      </c>
      <c r="B197" s="19" t="s">
        <v>588</v>
      </c>
      <c r="C197" s="31"/>
      <c r="D197" s="31"/>
      <c r="E197" s="31"/>
      <c r="F197" s="31" t="n">
        <f aca="false">F198</f>
        <v>17.58</v>
      </c>
      <c r="G197" s="31" t="n">
        <f aca="false">G198</f>
        <v>223.38</v>
      </c>
      <c r="H197" s="31"/>
      <c r="I197" s="31" t="n">
        <f aca="false">I198</f>
        <v>10.78</v>
      </c>
      <c r="J197" s="31" t="n">
        <f aca="false">J198</f>
        <v>330.16</v>
      </c>
      <c r="K197" s="31" t="n">
        <f aca="false">K198</f>
        <v>28.36</v>
      </c>
      <c r="L197" s="31" t="n">
        <f aca="false">L198</f>
        <v>553.54</v>
      </c>
      <c r="M197" s="99"/>
      <c r="N197" s="36"/>
      <c r="O197" s="89"/>
      <c r="P197" s="36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S197" s="89"/>
      <c r="BT197" s="89"/>
      <c r="BU197" s="89"/>
      <c r="BV197" s="89"/>
      <c r="BW197" s="89"/>
      <c r="BX197" s="89"/>
      <c r="BY197" s="89"/>
      <c r="BZ197" s="89"/>
      <c r="CA197" s="89"/>
      <c r="CB197" s="89"/>
      <c r="CC197" s="89"/>
      <c r="CD197" s="89"/>
      <c r="CE197" s="89"/>
      <c r="CF197" s="89"/>
      <c r="CG197" s="89"/>
      <c r="CH197" s="89"/>
      <c r="CI197" s="89"/>
      <c r="CJ197" s="89"/>
      <c r="CK197" s="89"/>
      <c r="CL197" s="89"/>
      <c r="CM197" s="89"/>
      <c r="CN197" s="89"/>
      <c r="CO197" s="89"/>
      <c r="CP197" s="89"/>
      <c r="CQ197" s="89"/>
      <c r="CR197" s="89"/>
      <c r="CS197" s="89"/>
      <c r="CT197" s="89"/>
      <c r="CU197" s="89"/>
      <c r="CV197" s="89"/>
      <c r="CW197" s="89"/>
      <c r="CX197" s="89"/>
      <c r="CY197" s="89"/>
      <c r="CZ197" s="89"/>
      <c r="DA197" s="89"/>
      <c r="DB197" s="89"/>
      <c r="DC197" s="89"/>
      <c r="DD197" s="89"/>
      <c r="DE197" s="89"/>
      <c r="DF197" s="89"/>
      <c r="DG197" s="89"/>
      <c r="DH197" s="89"/>
      <c r="DI197" s="89"/>
      <c r="DJ197" s="89"/>
      <c r="DK197" s="89"/>
      <c r="DL197" s="89"/>
      <c r="DM197" s="89"/>
      <c r="DN197" s="89"/>
      <c r="DO197" s="89"/>
      <c r="DP197" s="89"/>
      <c r="DQ197" s="89"/>
      <c r="DR197" s="89"/>
      <c r="DS197" s="89"/>
      <c r="DT197" s="89"/>
      <c r="DU197" s="89"/>
      <c r="DV197" s="89"/>
      <c r="DW197" s="89"/>
      <c r="DX197" s="89"/>
      <c r="DY197" s="89"/>
      <c r="DZ197" s="89"/>
      <c r="EA197" s="89"/>
      <c r="EB197" s="89"/>
      <c r="EC197" s="89"/>
      <c r="ED197" s="89"/>
      <c r="EE197" s="89"/>
      <c r="EF197" s="89"/>
      <c r="EG197" s="89"/>
      <c r="EH197" s="89"/>
      <c r="EI197" s="89"/>
      <c r="EJ197" s="89"/>
      <c r="EK197" s="89"/>
      <c r="EL197" s="89"/>
      <c r="EM197" s="89"/>
      <c r="EN197" s="89"/>
      <c r="EO197" s="89"/>
      <c r="EP197" s="89"/>
      <c r="EQ197" s="89"/>
      <c r="ER197" s="89"/>
      <c r="ES197" s="89"/>
      <c r="ET197" s="89"/>
      <c r="EU197" s="89"/>
      <c r="EV197" s="89"/>
      <c r="EW197" s="89"/>
      <c r="EX197" s="89"/>
      <c r="EY197" s="89"/>
      <c r="EZ197" s="89"/>
      <c r="FA197" s="89"/>
      <c r="FB197" s="89"/>
      <c r="FC197" s="89"/>
      <c r="FD197" s="89"/>
      <c r="FE197" s="89"/>
      <c r="FF197" s="89"/>
      <c r="FG197" s="89"/>
      <c r="FH197" s="89"/>
      <c r="FI197" s="89"/>
      <c r="FJ197" s="89"/>
      <c r="FK197" s="89"/>
      <c r="FL197" s="89"/>
      <c r="FM197" s="89"/>
      <c r="FN197" s="89"/>
      <c r="FO197" s="89"/>
      <c r="FP197" s="89"/>
      <c r="FQ197" s="89"/>
      <c r="FR197" s="89"/>
      <c r="FS197" s="89"/>
      <c r="FT197" s="89"/>
      <c r="FU197" s="89"/>
      <c r="FV197" s="89"/>
      <c r="FW197" s="89"/>
      <c r="FX197" s="89"/>
      <c r="FY197" s="89"/>
      <c r="FZ197" s="89"/>
      <c r="GA197" s="89"/>
      <c r="GB197" s="89"/>
      <c r="GC197" s="89"/>
      <c r="GD197" s="89"/>
      <c r="GE197" s="89"/>
      <c r="GF197" s="89"/>
      <c r="GG197" s="89"/>
      <c r="GH197" s="89"/>
      <c r="GI197" s="89"/>
      <c r="GJ197" s="89"/>
      <c r="GK197" s="89"/>
      <c r="GL197" s="89"/>
      <c r="GM197" s="89"/>
      <c r="GN197" s="89"/>
      <c r="GO197" s="89"/>
      <c r="GP197" s="89"/>
      <c r="GQ197" s="89"/>
      <c r="GR197" s="89"/>
      <c r="GS197" s="89"/>
      <c r="GT197" s="89"/>
      <c r="GU197" s="89"/>
      <c r="GV197" s="89"/>
      <c r="GW197" s="89"/>
      <c r="GX197" s="89"/>
      <c r="GY197" s="89"/>
      <c r="GZ197" s="89"/>
      <c r="HA197" s="89"/>
      <c r="HB197" s="89"/>
      <c r="HC197" s="89"/>
      <c r="HD197" s="89"/>
      <c r="HE197" s="89"/>
      <c r="HF197" s="89"/>
      <c r="HG197" s="89"/>
      <c r="HH197" s="89"/>
      <c r="HI197" s="89"/>
      <c r="HJ197" s="89"/>
      <c r="HK197" s="89"/>
      <c r="HL197" s="89"/>
      <c r="HM197" s="89"/>
      <c r="HN197" s="89"/>
      <c r="HO197" s="89"/>
      <c r="HP197" s="89"/>
      <c r="HQ197" s="89"/>
      <c r="HR197" s="89"/>
      <c r="HS197" s="89"/>
      <c r="HT197" s="89"/>
      <c r="HU197" s="89"/>
      <c r="HV197" s="89"/>
      <c r="HW197" s="89"/>
      <c r="HX197" s="89"/>
      <c r="HY197" s="89"/>
      <c r="HZ197" s="89"/>
      <c r="IA197" s="89"/>
      <c r="IB197" s="89"/>
      <c r="IC197" s="89"/>
      <c r="ID197" s="89"/>
      <c r="IE197" s="89"/>
      <c r="IF197" s="89"/>
      <c r="IG197" s="89"/>
      <c r="IH197" s="89"/>
      <c r="II197" s="89"/>
      <c r="IJ197" s="89"/>
      <c r="IK197" s="89"/>
      <c r="IL197" s="89"/>
      <c r="IM197" s="89"/>
      <c r="IN197" s="89"/>
      <c r="IO197" s="89"/>
      <c r="IP197" s="89"/>
      <c r="IQ197" s="89"/>
      <c r="IR197" s="89"/>
      <c r="IS197" s="89"/>
      <c r="IT197" s="89"/>
      <c r="IU197" s="89"/>
      <c r="IV197" s="89"/>
      <c r="IW197" s="89"/>
    </row>
    <row r="198" customFormat="false" ht="40.5" hidden="false" customHeight="true" outlineLevel="0" collapsed="false">
      <c r="A198" s="66" t="s">
        <v>389</v>
      </c>
      <c r="B198" s="60" t="s">
        <v>390</v>
      </c>
      <c r="C198" s="34" t="s">
        <v>433</v>
      </c>
      <c r="D198" s="20" t="s">
        <v>434</v>
      </c>
      <c r="E198" s="28" t="n">
        <v>12706.44</v>
      </c>
      <c r="F198" s="78" t="n">
        <f aca="false">ROUND(K198*0.62,2)</f>
        <v>17.58</v>
      </c>
      <c r="G198" s="78" t="n">
        <f aca="false">ROUND(E198*F198/1000,2)</f>
        <v>223.38</v>
      </c>
      <c r="H198" s="23" t="n">
        <v>30626.78</v>
      </c>
      <c r="I198" s="78" t="n">
        <f aca="false">K198-F198</f>
        <v>10.78</v>
      </c>
      <c r="J198" s="78" t="n">
        <f aca="false">ROUND(H198*I198/1000,2)</f>
        <v>330.16</v>
      </c>
      <c r="K198" s="23" t="n">
        <v>28.36</v>
      </c>
      <c r="L198" s="79" t="n">
        <f aca="false">G198+J198</f>
        <v>553.54</v>
      </c>
      <c r="M198" s="7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6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6"/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6"/>
      <c r="FQ198" s="36"/>
      <c r="FR198" s="36"/>
      <c r="FS198" s="36"/>
      <c r="FT198" s="36"/>
      <c r="FU198" s="36"/>
      <c r="FV198" s="36"/>
      <c r="FW198" s="36"/>
      <c r="FX198" s="36"/>
      <c r="FY198" s="36"/>
      <c r="FZ198" s="36"/>
      <c r="GA198" s="36"/>
      <c r="GB198" s="36"/>
      <c r="GC198" s="36"/>
      <c r="GD198" s="36"/>
      <c r="GE198" s="36"/>
      <c r="GF198" s="36"/>
      <c r="GG198" s="36"/>
      <c r="GH198" s="36"/>
      <c r="GI198" s="36"/>
      <c r="GJ198" s="36"/>
      <c r="GK198" s="36"/>
      <c r="GL198" s="36"/>
      <c r="GM198" s="36"/>
      <c r="GN198" s="36"/>
      <c r="GO198" s="36"/>
      <c r="GP198" s="36"/>
      <c r="GQ198" s="36"/>
      <c r="GR198" s="36"/>
      <c r="GS198" s="36"/>
      <c r="GT198" s="36"/>
      <c r="GU198" s="36"/>
      <c r="GV198" s="36"/>
      <c r="GW198" s="36"/>
      <c r="GX198" s="36"/>
      <c r="GY198" s="36"/>
      <c r="GZ198" s="36"/>
      <c r="HA198" s="36"/>
      <c r="HB198" s="36"/>
      <c r="HC198" s="36"/>
      <c r="HD198" s="36"/>
      <c r="HE198" s="36"/>
      <c r="HF198" s="36"/>
      <c r="HG198" s="36"/>
      <c r="HH198" s="36"/>
      <c r="HI198" s="36"/>
      <c r="HJ198" s="36"/>
      <c r="HK198" s="36"/>
      <c r="HL198" s="36"/>
      <c r="HM198" s="36"/>
      <c r="HN198" s="36"/>
      <c r="HO198" s="36"/>
      <c r="HP198" s="36"/>
      <c r="HQ198" s="36"/>
      <c r="HR198" s="36"/>
      <c r="HS198" s="36"/>
      <c r="HT198" s="36"/>
      <c r="HU198" s="36"/>
      <c r="HV198" s="36"/>
      <c r="HW198" s="36"/>
      <c r="HX198" s="36"/>
      <c r="HY198" s="36"/>
      <c r="HZ198" s="36"/>
      <c r="IA198" s="36"/>
      <c r="IB198" s="36"/>
      <c r="IC198" s="36"/>
      <c r="ID198" s="36"/>
      <c r="IE198" s="36"/>
      <c r="IF198" s="36"/>
      <c r="IG198" s="36"/>
      <c r="IH198" s="36"/>
      <c r="II198" s="36"/>
      <c r="IJ198" s="36"/>
      <c r="IK198" s="36"/>
      <c r="IL198" s="36"/>
      <c r="IM198" s="36"/>
      <c r="IN198" s="36"/>
      <c r="IO198" s="36"/>
      <c r="IP198" s="36"/>
      <c r="IQ198" s="36"/>
      <c r="IR198" s="36"/>
      <c r="IS198" s="36"/>
      <c r="IT198" s="36"/>
      <c r="IU198" s="36"/>
      <c r="IV198" s="36"/>
      <c r="IW198" s="36"/>
    </row>
    <row r="199" customFormat="false" ht="38.25" hidden="false" customHeight="true" outlineLevel="0" collapsed="false">
      <c r="A199" s="65" t="s">
        <v>391</v>
      </c>
      <c r="B199" s="19" t="s">
        <v>589</v>
      </c>
      <c r="C199" s="31"/>
      <c r="D199" s="31"/>
      <c r="E199" s="31"/>
      <c r="F199" s="31" t="n">
        <f aca="false">F200</f>
        <v>52.75</v>
      </c>
      <c r="G199" s="31" t="n">
        <f aca="false">G200</f>
        <v>670.26</v>
      </c>
      <c r="H199" s="31"/>
      <c r="I199" s="31" t="n">
        <f aca="false">I200</f>
        <v>32.33</v>
      </c>
      <c r="J199" s="31" t="n">
        <f aca="false">J200</f>
        <v>990.16</v>
      </c>
      <c r="K199" s="31" t="n">
        <f aca="false">K200</f>
        <v>85.08</v>
      </c>
      <c r="L199" s="31" t="n">
        <f aca="false">L200</f>
        <v>1660.42</v>
      </c>
      <c r="M199" s="99"/>
      <c r="N199" s="36"/>
      <c r="O199" s="89"/>
      <c r="P199" s="36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  <c r="BO199" s="89"/>
      <c r="BP199" s="89"/>
      <c r="BQ199" s="89"/>
      <c r="BR199" s="89"/>
      <c r="BS199" s="89"/>
      <c r="BT199" s="89"/>
      <c r="BU199" s="89"/>
      <c r="BV199" s="89"/>
      <c r="BW199" s="89"/>
      <c r="BX199" s="89"/>
      <c r="BY199" s="89"/>
      <c r="BZ199" s="89"/>
      <c r="CA199" s="89"/>
      <c r="CB199" s="89"/>
      <c r="CC199" s="89"/>
      <c r="CD199" s="89"/>
      <c r="CE199" s="89"/>
      <c r="CF199" s="89"/>
      <c r="CG199" s="89"/>
      <c r="CH199" s="89"/>
      <c r="CI199" s="89"/>
      <c r="CJ199" s="89"/>
      <c r="CK199" s="89"/>
      <c r="CL199" s="89"/>
      <c r="CM199" s="89"/>
      <c r="CN199" s="89"/>
      <c r="CO199" s="89"/>
      <c r="CP199" s="89"/>
      <c r="CQ199" s="89"/>
      <c r="CR199" s="89"/>
      <c r="CS199" s="89"/>
      <c r="CT199" s="89"/>
      <c r="CU199" s="89"/>
      <c r="CV199" s="89"/>
      <c r="CW199" s="89"/>
      <c r="CX199" s="89"/>
      <c r="CY199" s="89"/>
      <c r="CZ199" s="89"/>
      <c r="DA199" s="89"/>
      <c r="DB199" s="89"/>
      <c r="DC199" s="89"/>
      <c r="DD199" s="89"/>
      <c r="DE199" s="89"/>
      <c r="DF199" s="89"/>
      <c r="DG199" s="89"/>
      <c r="DH199" s="89"/>
      <c r="DI199" s="89"/>
      <c r="DJ199" s="89"/>
      <c r="DK199" s="89"/>
      <c r="DL199" s="89"/>
      <c r="DM199" s="89"/>
      <c r="DN199" s="89"/>
      <c r="DO199" s="89"/>
      <c r="DP199" s="89"/>
      <c r="DQ199" s="89"/>
      <c r="DR199" s="89"/>
      <c r="DS199" s="89"/>
      <c r="DT199" s="89"/>
      <c r="DU199" s="89"/>
      <c r="DV199" s="89"/>
      <c r="DW199" s="89"/>
      <c r="DX199" s="89"/>
      <c r="DY199" s="89"/>
      <c r="DZ199" s="89"/>
      <c r="EA199" s="89"/>
      <c r="EB199" s="89"/>
      <c r="EC199" s="89"/>
      <c r="ED199" s="89"/>
      <c r="EE199" s="89"/>
      <c r="EF199" s="89"/>
      <c r="EG199" s="89"/>
      <c r="EH199" s="89"/>
      <c r="EI199" s="89"/>
      <c r="EJ199" s="89"/>
      <c r="EK199" s="89"/>
      <c r="EL199" s="89"/>
      <c r="EM199" s="89"/>
      <c r="EN199" s="89"/>
      <c r="EO199" s="89"/>
      <c r="EP199" s="89"/>
      <c r="EQ199" s="89"/>
      <c r="ER199" s="89"/>
      <c r="ES199" s="89"/>
      <c r="ET199" s="89"/>
      <c r="EU199" s="89"/>
      <c r="EV199" s="89"/>
      <c r="EW199" s="89"/>
      <c r="EX199" s="89"/>
      <c r="EY199" s="89"/>
      <c r="EZ199" s="89"/>
      <c r="FA199" s="89"/>
      <c r="FB199" s="89"/>
      <c r="FC199" s="89"/>
      <c r="FD199" s="89"/>
      <c r="FE199" s="89"/>
      <c r="FF199" s="89"/>
      <c r="FG199" s="89"/>
      <c r="FH199" s="89"/>
      <c r="FI199" s="89"/>
      <c r="FJ199" s="89"/>
      <c r="FK199" s="89"/>
      <c r="FL199" s="89"/>
      <c r="FM199" s="89"/>
      <c r="FN199" s="89"/>
      <c r="FO199" s="89"/>
      <c r="FP199" s="89"/>
      <c r="FQ199" s="89"/>
      <c r="FR199" s="89"/>
      <c r="FS199" s="89"/>
      <c r="FT199" s="89"/>
      <c r="FU199" s="89"/>
      <c r="FV199" s="89"/>
      <c r="FW199" s="89"/>
      <c r="FX199" s="89"/>
      <c r="FY199" s="89"/>
      <c r="FZ199" s="89"/>
      <c r="GA199" s="89"/>
      <c r="GB199" s="89"/>
      <c r="GC199" s="89"/>
      <c r="GD199" s="89"/>
      <c r="GE199" s="89"/>
      <c r="GF199" s="89"/>
      <c r="GG199" s="89"/>
      <c r="GH199" s="89"/>
      <c r="GI199" s="89"/>
      <c r="GJ199" s="89"/>
      <c r="GK199" s="89"/>
      <c r="GL199" s="89"/>
      <c r="GM199" s="89"/>
      <c r="GN199" s="89"/>
      <c r="GO199" s="89"/>
      <c r="GP199" s="89"/>
      <c r="GQ199" s="89"/>
      <c r="GR199" s="89"/>
      <c r="GS199" s="89"/>
      <c r="GT199" s="89"/>
      <c r="GU199" s="89"/>
      <c r="GV199" s="89"/>
      <c r="GW199" s="89"/>
      <c r="GX199" s="89"/>
      <c r="GY199" s="89"/>
      <c r="GZ199" s="89"/>
      <c r="HA199" s="89"/>
      <c r="HB199" s="89"/>
      <c r="HC199" s="89"/>
      <c r="HD199" s="89"/>
      <c r="HE199" s="89"/>
      <c r="HF199" s="89"/>
      <c r="HG199" s="89"/>
      <c r="HH199" s="89"/>
      <c r="HI199" s="89"/>
      <c r="HJ199" s="89"/>
      <c r="HK199" s="89"/>
      <c r="HL199" s="89"/>
      <c r="HM199" s="89"/>
      <c r="HN199" s="89"/>
      <c r="HO199" s="89"/>
      <c r="HP199" s="89"/>
      <c r="HQ199" s="89"/>
      <c r="HR199" s="89"/>
      <c r="HS199" s="89"/>
      <c r="HT199" s="89"/>
      <c r="HU199" s="89"/>
      <c r="HV199" s="89"/>
      <c r="HW199" s="89"/>
      <c r="HX199" s="89"/>
      <c r="HY199" s="89"/>
      <c r="HZ199" s="89"/>
      <c r="IA199" s="89"/>
      <c r="IB199" s="89"/>
      <c r="IC199" s="89"/>
      <c r="ID199" s="89"/>
      <c r="IE199" s="89"/>
      <c r="IF199" s="89"/>
      <c r="IG199" s="89"/>
      <c r="IH199" s="89"/>
      <c r="II199" s="89"/>
      <c r="IJ199" s="89"/>
      <c r="IK199" s="89"/>
      <c r="IL199" s="89"/>
      <c r="IM199" s="89"/>
      <c r="IN199" s="89"/>
      <c r="IO199" s="89"/>
      <c r="IP199" s="89"/>
      <c r="IQ199" s="89"/>
      <c r="IR199" s="89"/>
      <c r="IS199" s="89"/>
      <c r="IT199" s="89"/>
      <c r="IU199" s="89"/>
      <c r="IV199" s="89"/>
      <c r="IW199" s="89"/>
    </row>
    <row r="200" customFormat="false" ht="40.5" hidden="false" customHeight="true" outlineLevel="0" collapsed="false">
      <c r="A200" s="66" t="s">
        <v>393</v>
      </c>
      <c r="B200" s="60" t="s">
        <v>390</v>
      </c>
      <c r="C200" s="34" t="s">
        <v>433</v>
      </c>
      <c r="D200" s="20" t="s">
        <v>434</v>
      </c>
      <c r="E200" s="28" t="n">
        <v>12706.44</v>
      </c>
      <c r="F200" s="78" t="n">
        <f aca="false">ROUND(K200*0.62,2)</f>
        <v>52.75</v>
      </c>
      <c r="G200" s="78" t="n">
        <f aca="false">ROUND(E200*F200/1000,2)</f>
        <v>670.26</v>
      </c>
      <c r="H200" s="23" t="n">
        <v>30626.78</v>
      </c>
      <c r="I200" s="78" t="n">
        <f aca="false">K200-F200</f>
        <v>32.33</v>
      </c>
      <c r="J200" s="78" t="n">
        <f aca="false">ROUND(H200*I200/1000,2)</f>
        <v>990.16</v>
      </c>
      <c r="K200" s="23" t="n">
        <v>85.08</v>
      </c>
      <c r="L200" s="79" t="n">
        <f aca="false">G200+J200</f>
        <v>1660.42</v>
      </c>
      <c r="M200" s="7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6"/>
      <c r="FQ200" s="36"/>
      <c r="FR200" s="36"/>
      <c r="FS200" s="36"/>
      <c r="FT200" s="36"/>
      <c r="FU200" s="36"/>
      <c r="FV200" s="36"/>
      <c r="FW200" s="36"/>
      <c r="FX200" s="36"/>
      <c r="FY200" s="36"/>
      <c r="FZ200" s="36"/>
      <c r="GA200" s="36"/>
      <c r="GB200" s="36"/>
      <c r="GC200" s="36"/>
      <c r="GD200" s="36"/>
      <c r="GE200" s="36"/>
      <c r="GF200" s="36"/>
      <c r="GG200" s="36"/>
      <c r="GH200" s="36"/>
      <c r="GI200" s="36"/>
      <c r="GJ200" s="36"/>
      <c r="GK200" s="36"/>
      <c r="GL200" s="36"/>
      <c r="GM200" s="36"/>
      <c r="GN200" s="36"/>
      <c r="GO200" s="36"/>
      <c r="GP200" s="36"/>
      <c r="GQ200" s="36"/>
      <c r="GR200" s="36"/>
      <c r="GS200" s="36"/>
      <c r="GT200" s="36"/>
      <c r="GU200" s="36"/>
      <c r="GV200" s="36"/>
      <c r="GW200" s="36"/>
      <c r="GX200" s="36"/>
      <c r="GY200" s="36"/>
      <c r="GZ200" s="36"/>
      <c r="HA200" s="36"/>
      <c r="HB200" s="36"/>
      <c r="HC200" s="36"/>
      <c r="HD200" s="36"/>
      <c r="HE200" s="36"/>
      <c r="HF200" s="36"/>
      <c r="HG200" s="36"/>
      <c r="HH200" s="36"/>
      <c r="HI200" s="36"/>
      <c r="HJ200" s="36"/>
      <c r="HK200" s="36"/>
      <c r="HL200" s="36"/>
      <c r="HM200" s="36"/>
      <c r="HN200" s="36"/>
      <c r="HO200" s="36"/>
      <c r="HP200" s="36"/>
      <c r="HQ200" s="36"/>
      <c r="HR200" s="36"/>
      <c r="HS200" s="36"/>
      <c r="HT200" s="36"/>
      <c r="HU200" s="36"/>
      <c r="HV200" s="36"/>
      <c r="HW200" s="36"/>
      <c r="HX200" s="36"/>
      <c r="HY200" s="36"/>
      <c r="HZ200" s="36"/>
      <c r="IA200" s="36"/>
      <c r="IB200" s="36"/>
      <c r="IC200" s="36"/>
      <c r="ID200" s="36"/>
      <c r="IE200" s="36"/>
      <c r="IF200" s="36"/>
      <c r="IG200" s="36"/>
      <c r="IH200" s="36"/>
      <c r="II200" s="36"/>
      <c r="IJ200" s="36"/>
      <c r="IK200" s="36"/>
      <c r="IL200" s="36"/>
      <c r="IM200" s="36"/>
      <c r="IN200" s="36"/>
      <c r="IO200" s="36"/>
      <c r="IP200" s="36"/>
      <c r="IQ200" s="36"/>
      <c r="IR200" s="36"/>
      <c r="IS200" s="36"/>
      <c r="IT200" s="36"/>
      <c r="IU200" s="36"/>
      <c r="IV200" s="36"/>
      <c r="IW200" s="36"/>
    </row>
    <row r="201" customFormat="false" ht="36.75" hidden="false" customHeight="true" outlineLevel="0" collapsed="false">
      <c r="A201" s="65" t="s">
        <v>394</v>
      </c>
      <c r="B201" s="19" t="s">
        <v>395</v>
      </c>
      <c r="C201" s="31"/>
      <c r="D201" s="31"/>
      <c r="E201" s="31"/>
      <c r="F201" s="31" t="n">
        <f aca="false">SUM(F202:F204)</f>
        <v>947.9</v>
      </c>
      <c r="G201" s="31" t="n">
        <f aca="false">SUM(G202:G204)</f>
        <v>11534.09</v>
      </c>
      <c r="H201" s="31"/>
      <c r="I201" s="31" t="n">
        <f aca="false">SUM(I202:I204)</f>
        <v>580.97</v>
      </c>
      <c r="J201" s="31" t="n">
        <f aca="false">SUM(J202:J204)</f>
        <v>13963.38</v>
      </c>
      <c r="K201" s="31" t="n">
        <f aca="false">SUM(K202:K204)</f>
        <v>1528.87</v>
      </c>
      <c r="L201" s="31" t="n">
        <f aca="false">SUM(L202:L204)</f>
        <v>25497.47</v>
      </c>
      <c r="M201" s="7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  <c r="HJ201" s="36"/>
      <c r="HK201" s="36"/>
      <c r="HL201" s="36"/>
      <c r="HM201" s="36"/>
      <c r="HN201" s="36"/>
      <c r="HO201" s="36"/>
      <c r="HP201" s="36"/>
      <c r="HQ201" s="36"/>
      <c r="HR201" s="36"/>
      <c r="HS201" s="36"/>
      <c r="HT201" s="36"/>
      <c r="HU201" s="36"/>
      <c r="HV201" s="36"/>
      <c r="HW201" s="36"/>
      <c r="HX201" s="36"/>
      <c r="HY201" s="36"/>
      <c r="HZ201" s="36"/>
      <c r="IA201" s="36"/>
      <c r="IB201" s="36"/>
      <c r="IC201" s="36"/>
      <c r="ID201" s="36"/>
      <c r="IE201" s="36"/>
      <c r="IF201" s="36"/>
      <c r="IG201" s="36"/>
      <c r="IH201" s="36"/>
      <c r="II201" s="36"/>
      <c r="IJ201" s="36"/>
      <c r="IK201" s="36"/>
      <c r="IL201" s="36"/>
      <c r="IM201" s="36"/>
      <c r="IN201" s="36"/>
      <c r="IO201" s="36"/>
      <c r="IP201" s="36"/>
      <c r="IQ201" s="36"/>
      <c r="IR201" s="36"/>
      <c r="IS201" s="36"/>
      <c r="IT201" s="36"/>
      <c r="IU201" s="36"/>
      <c r="IV201" s="36"/>
      <c r="IW201" s="36"/>
    </row>
    <row r="202" customFormat="false" ht="44.75" hidden="false" customHeight="true" outlineLevel="0" collapsed="false">
      <c r="A202" s="100" t="s">
        <v>396</v>
      </c>
      <c r="B202" s="33" t="s">
        <v>397</v>
      </c>
      <c r="C202" s="34" t="s">
        <v>39</v>
      </c>
      <c r="D202" s="34" t="s">
        <v>590</v>
      </c>
      <c r="E202" s="28" t="n">
        <v>11299.53</v>
      </c>
      <c r="F202" s="22" t="n">
        <f aca="false">ROUND(K202*0.62,2)</f>
        <v>252.44</v>
      </c>
      <c r="G202" s="22" t="n">
        <f aca="false">ROUND(E202*F202/1000,2)</f>
        <v>2852.45</v>
      </c>
      <c r="H202" s="28" t="n">
        <v>13400</v>
      </c>
      <c r="I202" s="22" t="n">
        <f aca="false">K202-F202</f>
        <v>154.72</v>
      </c>
      <c r="J202" s="22" t="n">
        <f aca="false">ROUND(H202*I202/1000,2)</f>
        <v>2073.25</v>
      </c>
      <c r="K202" s="23" t="n">
        <v>407.16</v>
      </c>
      <c r="L202" s="77" t="n">
        <f aca="false">G202+J202</f>
        <v>4925.7</v>
      </c>
      <c r="M202" s="7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/>
      <c r="CO202" s="36"/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/>
      <c r="EG202" s="36"/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6"/>
      <c r="FQ202" s="36"/>
      <c r="FR202" s="36"/>
      <c r="FS202" s="36"/>
      <c r="FT202" s="36"/>
      <c r="FU202" s="36"/>
      <c r="FV202" s="36"/>
      <c r="FW202" s="36"/>
      <c r="FX202" s="36"/>
      <c r="FY202" s="36"/>
      <c r="FZ202" s="36"/>
      <c r="GA202" s="36"/>
      <c r="GB202" s="36"/>
      <c r="GC202" s="36"/>
      <c r="GD202" s="36"/>
      <c r="GE202" s="36"/>
      <c r="GF202" s="36"/>
      <c r="GG202" s="36"/>
      <c r="GH202" s="36"/>
      <c r="GI202" s="36"/>
      <c r="GJ202" s="36"/>
      <c r="GK202" s="36"/>
      <c r="GL202" s="36"/>
      <c r="GM202" s="36"/>
      <c r="GN202" s="36"/>
      <c r="GO202" s="36"/>
      <c r="GP202" s="36"/>
      <c r="GQ202" s="36"/>
      <c r="GR202" s="36"/>
      <c r="GS202" s="36"/>
      <c r="GT202" s="36"/>
      <c r="GU202" s="36"/>
      <c r="GV202" s="36"/>
      <c r="GW202" s="36"/>
      <c r="GX202" s="36"/>
      <c r="GY202" s="36"/>
      <c r="GZ202" s="36"/>
      <c r="HA202" s="36"/>
      <c r="HB202" s="36"/>
      <c r="HC202" s="36"/>
      <c r="HD202" s="36"/>
      <c r="HE202" s="36"/>
      <c r="HF202" s="36"/>
      <c r="HG202" s="36"/>
      <c r="HH202" s="36"/>
      <c r="HI202" s="36"/>
      <c r="HJ202" s="36"/>
      <c r="HK202" s="36"/>
      <c r="HL202" s="36"/>
      <c r="HM202" s="36"/>
      <c r="HN202" s="36"/>
      <c r="HO202" s="36"/>
      <c r="HP202" s="36"/>
      <c r="HQ202" s="36"/>
      <c r="HR202" s="36"/>
      <c r="HS202" s="36"/>
      <c r="HT202" s="36"/>
      <c r="HU202" s="36"/>
      <c r="HV202" s="36"/>
      <c r="HW202" s="36"/>
      <c r="HX202" s="36"/>
      <c r="HY202" s="36"/>
      <c r="HZ202" s="36"/>
      <c r="IA202" s="36"/>
      <c r="IB202" s="36"/>
      <c r="IC202" s="36"/>
      <c r="ID202" s="36"/>
      <c r="IE202" s="36"/>
      <c r="IF202" s="36"/>
      <c r="IG202" s="36"/>
      <c r="IH202" s="36"/>
      <c r="II202" s="36"/>
      <c r="IJ202" s="36"/>
      <c r="IK202" s="36"/>
      <c r="IL202" s="36"/>
      <c r="IM202" s="36"/>
      <c r="IN202" s="36"/>
      <c r="IO202" s="36"/>
      <c r="IP202" s="36"/>
      <c r="IQ202" s="36"/>
      <c r="IR202" s="36"/>
      <c r="IS202" s="36"/>
      <c r="IT202" s="36"/>
      <c r="IU202" s="36"/>
      <c r="IV202" s="36"/>
      <c r="IW202" s="36"/>
    </row>
    <row r="203" customFormat="false" ht="37.3" hidden="false" customHeight="true" outlineLevel="0" collapsed="false">
      <c r="A203" s="100" t="s">
        <v>398</v>
      </c>
      <c r="B203" s="33" t="s">
        <v>399</v>
      </c>
      <c r="C203" s="34" t="s">
        <v>433</v>
      </c>
      <c r="D203" s="80" t="s">
        <v>434</v>
      </c>
      <c r="E203" s="28" t="n">
        <v>12706.44</v>
      </c>
      <c r="F203" s="23" t="n">
        <f aca="false">ROUND(K203*0.62,2)</f>
        <v>585.16</v>
      </c>
      <c r="G203" s="23" t="n">
        <f aca="false">ROUND(E203*F203/1000,2)</f>
        <v>7435.3</v>
      </c>
      <c r="H203" s="23" t="n">
        <v>30626.78</v>
      </c>
      <c r="I203" s="23" t="n">
        <f aca="false">K203-F203</f>
        <v>358.65</v>
      </c>
      <c r="J203" s="23" t="n">
        <f aca="false">ROUND(H203*I203/1000,2)</f>
        <v>10984.29</v>
      </c>
      <c r="K203" s="23" t="n">
        <v>943.81</v>
      </c>
      <c r="L203" s="30" t="n">
        <f aca="false">G203+J203</f>
        <v>18419.59</v>
      </c>
      <c r="M203" s="7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6"/>
      <c r="FQ203" s="36"/>
      <c r="FR203" s="36"/>
      <c r="FS203" s="36"/>
      <c r="FT203" s="36"/>
      <c r="FU203" s="36"/>
      <c r="FV203" s="36"/>
      <c r="FW203" s="36"/>
      <c r="FX203" s="36"/>
      <c r="FY203" s="36"/>
      <c r="FZ203" s="36"/>
      <c r="GA203" s="36"/>
      <c r="GB203" s="36"/>
      <c r="GC203" s="36"/>
      <c r="GD203" s="36"/>
      <c r="GE203" s="36"/>
      <c r="GF203" s="36"/>
      <c r="GG203" s="36"/>
      <c r="GH203" s="36"/>
      <c r="GI203" s="36"/>
      <c r="GJ203" s="36"/>
      <c r="GK203" s="36"/>
      <c r="GL203" s="36"/>
      <c r="GM203" s="36"/>
      <c r="GN203" s="36"/>
      <c r="GO203" s="36"/>
      <c r="GP203" s="36"/>
      <c r="GQ203" s="36"/>
      <c r="GR203" s="36"/>
      <c r="GS203" s="36"/>
      <c r="GT203" s="36"/>
      <c r="GU203" s="36"/>
      <c r="GV203" s="36"/>
      <c r="GW203" s="36"/>
      <c r="GX203" s="36"/>
      <c r="GY203" s="36"/>
      <c r="GZ203" s="36"/>
      <c r="HA203" s="36"/>
      <c r="HB203" s="36"/>
      <c r="HC203" s="36"/>
      <c r="HD203" s="36"/>
      <c r="HE203" s="36"/>
      <c r="HF203" s="36"/>
      <c r="HG203" s="36"/>
      <c r="HH203" s="36"/>
      <c r="HI203" s="36"/>
      <c r="HJ203" s="36"/>
      <c r="HK203" s="36"/>
      <c r="HL203" s="36"/>
      <c r="HM203" s="36"/>
      <c r="HN203" s="36"/>
      <c r="HO203" s="36"/>
      <c r="HP203" s="36"/>
      <c r="HQ203" s="36"/>
      <c r="HR203" s="36"/>
      <c r="HS203" s="36"/>
      <c r="HT203" s="36"/>
      <c r="HU203" s="36"/>
      <c r="HV203" s="36"/>
      <c r="HW203" s="36"/>
      <c r="HX203" s="36"/>
      <c r="HY203" s="36"/>
      <c r="HZ203" s="36"/>
      <c r="IA203" s="36"/>
      <c r="IB203" s="36"/>
      <c r="IC203" s="36"/>
      <c r="ID203" s="36"/>
      <c r="IE203" s="36"/>
      <c r="IF203" s="36"/>
      <c r="IG203" s="36"/>
      <c r="IH203" s="36"/>
      <c r="II203" s="36"/>
      <c r="IJ203" s="36"/>
      <c r="IK203" s="36"/>
      <c r="IL203" s="36"/>
      <c r="IM203" s="36"/>
      <c r="IN203" s="36"/>
      <c r="IO203" s="36"/>
      <c r="IP203" s="36"/>
      <c r="IQ203" s="36"/>
      <c r="IR203" s="36"/>
      <c r="IS203" s="36"/>
      <c r="IT203" s="36"/>
      <c r="IU203" s="36"/>
      <c r="IV203" s="36"/>
      <c r="IW203" s="36"/>
    </row>
    <row r="204" customFormat="false" ht="40.5" hidden="false" customHeight="true" outlineLevel="0" collapsed="false">
      <c r="A204" s="41" t="s">
        <v>401</v>
      </c>
      <c r="B204" s="33" t="s">
        <v>402</v>
      </c>
      <c r="C204" s="34" t="s">
        <v>39</v>
      </c>
      <c r="D204" s="34" t="s">
        <v>590</v>
      </c>
      <c r="E204" s="28" t="n">
        <v>11299.53</v>
      </c>
      <c r="F204" s="23" t="n">
        <f aca="false">ROUND(K204*0.62,2)</f>
        <v>110.3</v>
      </c>
      <c r="G204" s="23" t="n">
        <f aca="false">ROUND(E204*F204/1000,2)</f>
        <v>1246.34</v>
      </c>
      <c r="H204" s="28" t="n">
        <v>13400</v>
      </c>
      <c r="I204" s="23" t="n">
        <f aca="false">K204-F204</f>
        <v>67.6</v>
      </c>
      <c r="J204" s="23" t="n">
        <f aca="false">ROUND(H204*I204/1000,2)</f>
        <v>905.84</v>
      </c>
      <c r="K204" s="23" t="n">
        <v>177.9</v>
      </c>
      <c r="L204" s="30" t="n">
        <f aca="false">G204+J204</f>
        <v>2152.18</v>
      </c>
      <c r="M204" s="7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6"/>
      <c r="FQ204" s="36"/>
      <c r="FR204" s="36"/>
      <c r="FS204" s="36"/>
      <c r="FT204" s="36"/>
      <c r="FU204" s="36"/>
      <c r="FV204" s="36"/>
      <c r="FW204" s="36"/>
      <c r="FX204" s="36"/>
      <c r="FY204" s="36"/>
      <c r="FZ204" s="36"/>
      <c r="GA204" s="36"/>
      <c r="GB204" s="36"/>
      <c r="GC204" s="36"/>
      <c r="GD204" s="36"/>
      <c r="GE204" s="36"/>
      <c r="GF204" s="36"/>
      <c r="GG204" s="36"/>
      <c r="GH204" s="36"/>
      <c r="GI204" s="36"/>
      <c r="GJ204" s="36"/>
      <c r="GK204" s="36"/>
      <c r="GL204" s="36"/>
      <c r="GM204" s="36"/>
      <c r="GN204" s="36"/>
      <c r="GO204" s="36"/>
      <c r="GP204" s="36"/>
      <c r="GQ204" s="36"/>
      <c r="GR204" s="36"/>
      <c r="GS204" s="36"/>
      <c r="GT204" s="36"/>
      <c r="GU204" s="36"/>
      <c r="GV204" s="36"/>
      <c r="GW204" s="36"/>
      <c r="GX204" s="36"/>
      <c r="GY204" s="36"/>
      <c r="GZ204" s="36"/>
      <c r="HA204" s="36"/>
      <c r="HB204" s="36"/>
      <c r="HC204" s="36"/>
      <c r="HD204" s="36"/>
      <c r="HE204" s="36"/>
      <c r="HF204" s="36"/>
      <c r="HG204" s="36"/>
      <c r="HH204" s="36"/>
      <c r="HI204" s="36"/>
      <c r="HJ204" s="36"/>
      <c r="HK204" s="36"/>
      <c r="HL204" s="36"/>
      <c r="HM204" s="36"/>
      <c r="HN204" s="36"/>
      <c r="HO204" s="36"/>
      <c r="HP204" s="36"/>
      <c r="HQ204" s="36"/>
      <c r="HR204" s="36"/>
      <c r="HS204" s="36"/>
      <c r="HT204" s="36"/>
      <c r="HU204" s="36"/>
      <c r="HV204" s="36"/>
      <c r="HW204" s="36"/>
      <c r="HX204" s="36"/>
      <c r="HY204" s="36"/>
      <c r="HZ204" s="36"/>
      <c r="IA204" s="36"/>
      <c r="IB204" s="36"/>
      <c r="IC204" s="36"/>
      <c r="ID204" s="36"/>
      <c r="IE204" s="36"/>
      <c r="IF204" s="36"/>
      <c r="IG204" s="36"/>
      <c r="IH204" s="36"/>
      <c r="II204" s="36"/>
      <c r="IJ204" s="36"/>
      <c r="IK204" s="36"/>
      <c r="IL204" s="36"/>
      <c r="IM204" s="36"/>
      <c r="IN204" s="36"/>
      <c r="IO204" s="36"/>
      <c r="IP204" s="36"/>
      <c r="IQ204" s="36"/>
      <c r="IR204" s="36"/>
      <c r="IS204" s="36"/>
      <c r="IT204" s="36"/>
      <c r="IU204" s="36"/>
      <c r="IV204" s="36"/>
      <c r="IW204" s="36"/>
    </row>
    <row r="205" customFormat="false" ht="41.25" hidden="false" customHeight="true" outlineLevel="0" collapsed="false">
      <c r="A205" s="65" t="s">
        <v>403</v>
      </c>
      <c r="B205" s="19" t="s">
        <v>404</v>
      </c>
      <c r="C205" s="31"/>
      <c r="D205" s="31"/>
      <c r="E205" s="31"/>
      <c r="F205" s="31" t="n">
        <f aca="false">F206</f>
        <v>76.85</v>
      </c>
      <c r="G205" s="31" t="n">
        <f aca="false">G206</f>
        <v>868.37</v>
      </c>
      <c r="H205" s="31"/>
      <c r="I205" s="31" t="n">
        <f aca="false">I206</f>
        <v>47.1</v>
      </c>
      <c r="J205" s="31" t="n">
        <f aca="false">J206</f>
        <v>631.14</v>
      </c>
      <c r="K205" s="31" t="n">
        <f aca="false">K206</f>
        <v>123.95</v>
      </c>
      <c r="L205" s="31" t="n">
        <f aca="false">L206</f>
        <v>1499.51</v>
      </c>
      <c r="M205" s="7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/>
      <c r="EG205" s="36"/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6"/>
      <c r="FQ205" s="36"/>
      <c r="FR205" s="36"/>
      <c r="FS205" s="36"/>
      <c r="FT205" s="36"/>
      <c r="FU205" s="36"/>
      <c r="FV205" s="36"/>
      <c r="FW205" s="36"/>
      <c r="FX205" s="36"/>
      <c r="FY205" s="36"/>
      <c r="FZ205" s="36"/>
      <c r="GA205" s="36"/>
      <c r="GB205" s="36"/>
      <c r="GC205" s="36"/>
      <c r="GD205" s="36"/>
      <c r="GE205" s="36"/>
      <c r="GF205" s="36"/>
      <c r="GG205" s="36"/>
      <c r="GH205" s="36"/>
      <c r="GI205" s="36"/>
      <c r="GJ205" s="36"/>
      <c r="GK205" s="36"/>
      <c r="GL205" s="36"/>
      <c r="GM205" s="36"/>
      <c r="GN205" s="36"/>
      <c r="GO205" s="36"/>
      <c r="GP205" s="36"/>
      <c r="GQ205" s="36"/>
      <c r="GR205" s="36"/>
      <c r="GS205" s="36"/>
      <c r="GT205" s="36"/>
      <c r="GU205" s="36"/>
      <c r="GV205" s="36"/>
      <c r="GW205" s="36"/>
      <c r="GX205" s="36"/>
      <c r="GY205" s="36"/>
      <c r="GZ205" s="36"/>
      <c r="HA205" s="36"/>
      <c r="HB205" s="36"/>
      <c r="HC205" s="36"/>
      <c r="HD205" s="36"/>
      <c r="HE205" s="36"/>
      <c r="HF205" s="36"/>
      <c r="HG205" s="36"/>
      <c r="HH205" s="36"/>
      <c r="HI205" s="36"/>
      <c r="HJ205" s="36"/>
      <c r="HK205" s="36"/>
      <c r="HL205" s="36"/>
      <c r="HM205" s="36"/>
      <c r="HN205" s="36"/>
      <c r="HO205" s="36"/>
      <c r="HP205" s="36"/>
      <c r="HQ205" s="36"/>
      <c r="HR205" s="36"/>
      <c r="HS205" s="36"/>
      <c r="HT205" s="36"/>
      <c r="HU205" s="36"/>
      <c r="HV205" s="36"/>
      <c r="HW205" s="36"/>
      <c r="HX205" s="36"/>
      <c r="HY205" s="36"/>
      <c r="HZ205" s="36"/>
      <c r="IA205" s="36"/>
      <c r="IB205" s="36"/>
      <c r="IC205" s="36"/>
      <c r="ID205" s="36"/>
      <c r="IE205" s="36"/>
      <c r="IF205" s="36"/>
      <c r="IG205" s="36"/>
      <c r="IH205" s="36"/>
      <c r="II205" s="36"/>
      <c r="IJ205" s="36"/>
      <c r="IK205" s="36"/>
      <c r="IL205" s="36"/>
      <c r="IM205" s="36"/>
      <c r="IN205" s="36"/>
      <c r="IO205" s="36"/>
      <c r="IP205" s="36"/>
      <c r="IQ205" s="36"/>
      <c r="IR205" s="36"/>
      <c r="IS205" s="36"/>
      <c r="IT205" s="36"/>
      <c r="IU205" s="36"/>
      <c r="IV205" s="36"/>
      <c r="IW205" s="36"/>
    </row>
    <row r="206" customFormat="false" ht="41.25" hidden="false" customHeight="true" outlineLevel="0" collapsed="false">
      <c r="A206" s="68" t="s">
        <v>405</v>
      </c>
      <c r="B206" s="96" t="s">
        <v>406</v>
      </c>
      <c r="C206" s="25" t="s">
        <v>39</v>
      </c>
      <c r="D206" s="25" t="s">
        <v>590</v>
      </c>
      <c r="E206" s="28" t="n">
        <v>11299.53</v>
      </c>
      <c r="F206" s="22" t="n">
        <f aca="false">ROUND(K206*0.62,2)</f>
        <v>76.85</v>
      </c>
      <c r="G206" s="22" t="n">
        <f aca="false">ROUND(E206*F206/1000,2)</f>
        <v>868.37</v>
      </c>
      <c r="H206" s="28" t="n">
        <v>13400</v>
      </c>
      <c r="I206" s="22" t="n">
        <f aca="false">K206-F206</f>
        <v>47.1</v>
      </c>
      <c r="J206" s="22" t="n">
        <f aca="false">ROUND(H206*I206/1000,2)</f>
        <v>631.14</v>
      </c>
      <c r="K206" s="23" t="n">
        <v>123.95</v>
      </c>
      <c r="L206" s="77" t="n">
        <f aca="false">J206+G206</f>
        <v>1499.51</v>
      </c>
      <c r="M206" s="7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  <c r="CF206" s="36"/>
      <c r="CG206" s="36"/>
      <c r="CH206" s="36"/>
      <c r="CI206" s="36"/>
      <c r="CJ206" s="36"/>
      <c r="CK206" s="36"/>
      <c r="CL206" s="36"/>
      <c r="CM206" s="36"/>
      <c r="CN206" s="36"/>
      <c r="CO206" s="36"/>
      <c r="CP206" s="36"/>
      <c r="CQ206" s="36"/>
      <c r="CR206" s="36"/>
      <c r="CS206" s="36"/>
      <c r="CT206" s="36"/>
      <c r="CU206" s="36"/>
      <c r="CV206" s="36"/>
      <c r="CW206" s="36"/>
      <c r="CX206" s="36"/>
      <c r="CY206" s="36"/>
      <c r="CZ206" s="36"/>
      <c r="DA206" s="36"/>
      <c r="DB206" s="36"/>
      <c r="DC206" s="36"/>
      <c r="DD206" s="36"/>
      <c r="DE206" s="36"/>
      <c r="DF206" s="36"/>
      <c r="DG206" s="36"/>
      <c r="DH206" s="36"/>
      <c r="DI206" s="36"/>
      <c r="DJ206" s="36"/>
      <c r="DK206" s="36"/>
      <c r="DL206" s="36"/>
      <c r="DM206" s="36"/>
      <c r="DN206" s="36"/>
      <c r="DO206" s="36"/>
      <c r="DP206" s="36"/>
      <c r="DQ206" s="36"/>
      <c r="DR206" s="36"/>
      <c r="DS206" s="36"/>
      <c r="DT206" s="36"/>
      <c r="DU206" s="36"/>
      <c r="DV206" s="36"/>
      <c r="DW206" s="36"/>
      <c r="DX206" s="36"/>
      <c r="DY206" s="36"/>
      <c r="DZ206" s="36"/>
      <c r="EA206" s="36"/>
      <c r="EB206" s="36"/>
      <c r="EC206" s="36"/>
      <c r="ED206" s="36"/>
      <c r="EE206" s="36"/>
      <c r="EF206" s="36"/>
      <c r="EG206" s="36"/>
      <c r="EH206" s="36"/>
      <c r="EI206" s="36"/>
      <c r="EJ206" s="36"/>
      <c r="EK206" s="36"/>
      <c r="EL206" s="36"/>
      <c r="EM206" s="36"/>
      <c r="EN206" s="36"/>
      <c r="EO206" s="36"/>
      <c r="EP206" s="36"/>
      <c r="EQ206" s="36"/>
      <c r="ER206" s="36"/>
      <c r="ES206" s="36"/>
      <c r="ET206" s="36"/>
      <c r="EU206" s="36"/>
      <c r="EV206" s="36"/>
      <c r="EW206" s="36"/>
      <c r="EX206" s="36"/>
      <c r="EY206" s="36"/>
      <c r="EZ206" s="36"/>
      <c r="FA206" s="36"/>
      <c r="FB206" s="36"/>
      <c r="FC206" s="36"/>
      <c r="FD206" s="36"/>
      <c r="FE206" s="36"/>
      <c r="FF206" s="36"/>
      <c r="FG206" s="36"/>
      <c r="FH206" s="36"/>
      <c r="FI206" s="36"/>
      <c r="FJ206" s="36"/>
      <c r="FK206" s="36"/>
      <c r="FL206" s="36"/>
      <c r="FM206" s="36"/>
      <c r="FN206" s="36"/>
      <c r="FO206" s="36"/>
      <c r="FP206" s="36"/>
      <c r="FQ206" s="36"/>
      <c r="FR206" s="36"/>
      <c r="FS206" s="36"/>
      <c r="FT206" s="36"/>
      <c r="FU206" s="36"/>
      <c r="FV206" s="36"/>
      <c r="FW206" s="36"/>
      <c r="FX206" s="36"/>
      <c r="FY206" s="36"/>
      <c r="FZ206" s="36"/>
      <c r="GA206" s="36"/>
      <c r="GB206" s="36"/>
      <c r="GC206" s="36"/>
      <c r="GD206" s="36"/>
      <c r="GE206" s="36"/>
      <c r="GF206" s="36"/>
      <c r="GG206" s="36"/>
      <c r="GH206" s="36"/>
      <c r="GI206" s="36"/>
      <c r="GJ206" s="36"/>
      <c r="GK206" s="36"/>
      <c r="GL206" s="36"/>
      <c r="GM206" s="36"/>
      <c r="GN206" s="36"/>
      <c r="GO206" s="36"/>
      <c r="GP206" s="36"/>
      <c r="GQ206" s="36"/>
      <c r="GR206" s="36"/>
      <c r="GS206" s="36"/>
      <c r="GT206" s="36"/>
      <c r="GU206" s="36"/>
      <c r="GV206" s="36"/>
      <c r="GW206" s="36"/>
      <c r="GX206" s="36"/>
      <c r="GY206" s="36"/>
      <c r="GZ206" s="36"/>
      <c r="HA206" s="36"/>
      <c r="HB206" s="36"/>
      <c r="HC206" s="36"/>
      <c r="HD206" s="36"/>
      <c r="HE206" s="36"/>
      <c r="HF206" s="36"/>
      <c r="HG206" s="36"/>
      <c r="HH206" s="36"/>
      <c r="HI206" s="36"/>
      <c r="HJ206" s="36"/>
      <c r="HK206" s="36"/>
      <c r="HL206" s="36"/>
      <c r="HM206" s="36"/>
      <c r="HN206" s="36"/>
      <c r="HO206" s="36"/>
      <c r="HP206" s="36"/>
      <c r="HQ206" s="36"/>
      <c r="HR206" s="36"/>
      <c r="HS206" s="36"/>
      <c r="HT206" s="36"/>
      <c r="HU206" s="36"/>
      <c r="HV206" s="36"/>
      <c r="HW206" s="36"/>
      <c r="HX206" s="36"/>
      <c r="HY206" s="36"/>
      <c r="HZ206" s="36"/>
      <c r="IA206" s="36"/>
      <c r="IB206" s="36"/>
      <c r="IC206" s="36"/>
      <c r="ID206" s="36"/>
      <c r="IE206" s="36"/>
      <c r="IF206" s="36"/>
      <c r="IG206" s="36"/>
      <c r="IH206" s="36"/>
      <c r="II206" s="36"/>
      <c r="IJ206" s="36"/>
      <c r="IK206" s="36"/>
      <c r="IL206" s="36"/>
      <c r="IM206" s="36"/>
      <c r="IN206" s="36"/>
      <c r="IO206" s="36"/>
      <c r="IP206" s="36"/>
      <c r="IQ206" s="36"/>
      <c r="IR206" s="36"/>
      <c r="IS206" s="36"/>
      <c r="IT206" s="36"/>
      <c r="IU206" s="36"/>
      <c r="IV206" s="36"/>
      <c r="IW206" s="36"/>
    </row>
    <row r="207" customFormat="false" ht="15" hidden="false" customHeight="false" outlineLevel="0" collapsed="false">
      <c r="A207" s="31"/>
      <c r="B207" s="19" t="s">
        <v>407</v>
      </c>
      <c r="C207" s="31"/>
      <c r="D207" s="31"/>
      <c r="E207" s="31"/>
      <c r="F207" s="31" t="n">
        <f aca="false">F208+F211</f>
        <v>37584.14</v>
      </c>
      <c r="G207" s="31" t="n">
        <f aca="false">G208+G211</f>
        <v>482266.43</v>
      </c>
      <c r="H207" s="31"/>
      <c r="I207" s="31" t="n">
        <f aca="false">I208+I211</f>
        <v>23035.451</v>
      </c>
      <c r="J207" s="31" t="n">
        <f aca="false">J208+J211</f>
        <v>403655.87</v>
      </c>
      <c r="K207" s="31" t="n">
        <f aca="false">K208+K211</f>
        <v>60655.591</v>
      </c>
      <c r="L207" s="31" t="n">
        <f aca="false">L208+L211</f>
        <v>885922.3</v>
      </c>
      <c r="M207" s="7"/>
      <c r="N207" s="36"/>
      <c r="P207" s="36"/>
    </row>
    <row r="208" customFormat="false" ht="15" hidden="false" customHeight="false" outlineLevel="0" collapsed="false">
      <c r="A208" s="31"/>
      <c r="B208" s="19" t="s">
        <v>591</v>
      </c>
      <c r="C208" s="31"/>
      <c r="D208" s="31"/>
      <c r="E208" s="31"/>
      <c r="F208" s="31" t="n">
        <f aca="false">F209+F210</f>
        <v>37581.54</v>
      </c>
      <c r="G208" s="31" t="n">
        <f aca="false">G209+G210</f>
        <v>482237.52</v>
      </c>
      <c r="H208" s="31"/>
      <c r="I208" s="31" t="n">
        <f aca="false">I209+I210</f>
        <v>23033.861</v>
      </c>
      <c r="J208" s="31" t="n">
        <f aca="false">J209+J210</f>
        <v>403636.21</v>
      </c>
      <c r="K208" s="31" t="n">
        <f aca="false">K209+K210</f>
        <v>60651.401</v>
      </c>
      <c r="L208" s="31" t="n">
        <f aca="false">L209+L210</f>
        <v>885873.73</v>
      </c>
      <c r="M208" s="101"/>
      <c r="N208" s="36"/>
      <c r="O208" s="14"/>
      <c r="P208" s="36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  <c r="EM208" s="14"/>
      <c r="EN208" s="14"/>
      <c r="EO208" s="14"/>
      <c r="EP208" s="14"/>
      <c r="EQ208" s="14"/>
      <c r="ER208" s="14"/>
      <c r="ES208" s="14"/>
      <c r="ET208" s="14"/>
      <c r="EU208" s="14"/>
      <c r="EV208" s="14"/>
      <c r="EW208" s="14"/>
      <c r="EX208" s="14"/>
      <c r="EY208" s="14"/>
      <c r="EZ208" s="14"/>
      <c r="FA208" s="14"/>
      <c r="FB208" s="14"/>
      <c r="FC208" s="14"/>
      <c r="FD208" s="14"/>
      <c r="FE208" s="14"/>
      <c r="FF208" s="14"/>
      <c r="FG208" s="14"/>
      <c r="FH208" s="14"/>
      <c r="FI208" s="14"/>
      <c r="FJ208" s="14"/>
      <c r="FK208" s="14"/>
      <c r="FL208" s="14"/>
      <c r="FM208" s="14"/>
      <c r="FN208" s="14"/>
      <c r="FO208" s="14"/>
      <c r="FP208" s="14"/>
      <c r="FQ208" s="14"/>
      <c r="FR208" s="14"/>
      <c r="FS208" s="14"/>
      <c r="FT208" s="14"/>
      <c r="FU208" s="14"/>
      <c r="FV208" s="14"/>
      <c r="FW208" s="14"/>
      <c r="FX208" s="14"/>
      <c r="FY208" s="14"/>
      <c r="FZ208" s="14"/>
      <c r="GA208" s="14"/>
      <c r="GB208" s="14"/>
      <c r="GC208" s="14"/>
      <c r="GD208" s="14"/>
      <c r="GE208" s="14"/>
      <c r="GF208" s="14"/>
      <c r="GG208" s="14"/>
      <c r="GH208" s="14"/>
      <c r="GI208" s="14"/>
      <c r="GJ208" s="14"/>
      <c r="GK208" s="14"/>
      <c r="GL208" s="14"/>
      <c r="GM208" s="14"/>
      <c r="GN208" s="14"/>
      <c r="GO208" s="14"/>
      <c r="GP208" s="14"/>
      <c r="GQ208" s="14"/>
      <c r="GR208" s="14"/>
      <c r="GS208" s="14"/>
      <c r="GT208" s="14"/>
      <c r="GU208" s="14"/>
      <c r="GV208" s="14"/>
      <c r="GW208" s="14"/>
      <c r="GX208" s="14"/>
      <c r="GY208" s="14"/>
      <c r="GZ208" s="14"/>
      <c r="HA208" s="14"/>
      <c r="HB208" s="14"/>
      <c r="HC208" s="14"/>
      <c r="HD208" s="14"/>
      <c r="HE208" s="14"/>
      <c r="HF208" s="14"/>
      <c r="HG208" s="14"/>
      <c r="HH208" s="14"/>
      <c r="HI208" s="14"/>
      <c r="HJ208" s="14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  <c r="IG208" s="14"/>
      <c r="IH208" s="14"/>
      <c r="II208" s="14"/>
      <c r="IJ208" s="14"/>
      <c r="IK208" s="14"/>
      <c r="IL208" s="14"/>
      <c r="IM208" s="14"/>
      <c r="IN208" s="14"/>
      <c r="IO208" s="14"/>
      <c r="IP208" s="14"/>
      <c r="IQ208" s="14"/>
      <c r="IR208" s="14"/>
      <c r="IS208" s="14"/>
      <c r="IT208" s="14"/>
      <c r="IU208" s="14"/>
      <c r="IV208" s="14"/>
      <c r="IW208" s="14"/>
    </row>
    <row r="209" customFormat="false" ht="15" hidden="false" customHeight="false" outlineLevel="0" collapsed="false">
      <c r="A209" s="31"/>
      <c r="B209" s="19" t="s">
        <v>108</v>
      </c>
      <c r="C209" s="31"/>
      <c r="D209" s="31"/>
      <c r="E209" s="31"/>
      <c r="F209" s="31" t="n">
        <f aca="false">F12+F15+F17+F40+F167+F179+F181+F186+F197+F199+F201+F205</f>
        <v>20690.47</v>
      </c>
      <c r="G209" s="31" t="n">
        <f aca="false">G12+G15+G17+G40+G167+G179+G181+G186+G197+G199+G201+G205</f>
        <v>269056.42</v>
      </c>
      <c r="H209" s="31"/>
      <c r="I209" s="31" t="n">
        <f aca="false">I12+I15+I17+I40+I167+I179+I181+I186+I197+I199+I201+I205</f>
        <v>12681.242</v>
      </c>
      <c r="J209" s="31" t="n">
        <f aca="false">J12+J15+J17+J40+J167+J179+J181+J186+J197+J199+J201+J205</f>
        <v>232863.31</v>
      </c>
      <c r="K209" s="31" t="n">
        <f aca="false">K12+K15+K17+K40+K167+K179+K181+K186+K197+K199+K201+K205</f>
        <v>33371.712</v>
      </c>
      <c r="L209" s="31" t="n">
        <f aca="false">L12+L15+L17+L40+L167+L179+L181+L186+L197+L199+L201+L205</f>
        <v>501919.73</v>
      </c>
      <c r="M209" s="101"/>
      <c r="N209" s="36"/>
      <c r="O209" s="14"/>
      <c r="P209" s="36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  <c r="EC209" s="14"/>
      <c r="ED209" s="14"/>
      <c r="EE209" s="14"/>
      <c r="EF209" s="14"/>
      <c r="EG209" s="14"/>
      <c r="EH209" s="14"/>
      <c r="EI209" s="14"/>
      <c r="EJ209" s="14"/>
      <c r="EK209" s="14"/>
      <c r="EL209" s="14"/>
      <c r="EM209" s="14"/>
      <c r="EN209" s="14"/>
      <c r="EO209" s="14"/>
      <c r="EP209" s="14"/>
      <c r="EQ209" s="14"/>
      <c r="ER209" s="14"/>
      <c r="ES209" s="14"/>
      <c r="ET209" s="14"/>
      <c r="EU209" s="14"/>
      <c r="EV209" s="14"/>
      <c r="EW209" s="14"/>
      <c r="EX209" s="14"/>
      <c r="EY209" s="14"/>
      <c r="EZ209" s="14"/>
      <c r="FA209" s="14"/>
      <c r="FB209" s="14"/>
      <c r="FC209" s="14"/>
      <c r="FD209" s="14"/>
      <c r="FE209" s="14"/>
      <c r="FF209" s="14"/>
      <c r="FG209" s="14"/>
      <c r="FH209" s="14"/>
      <c r="FI209" s="14"/>
      <c r="FJ209" s="14"/>
      <c r="FK209" s="14"/>
      <c r="FL209" s="14"/>
      <c r="FM209" s="14"/>
      <c r="FN209" s="14"/>
      <c r="FO209" s="14"/>
      <c r="FP209" s="14"/>
      <c r="FQ209" s="14"/>
      <c r="FR209" s="14"/>
      <c r="FS209" s="14"/>
      <c r="FT209" s="14"/>
      <c r="FU209" s="14"/>
      <c r="FV209" s="14"/>
      <c r="FW209" s="14"/>
      <c r="FX209" s="14"/>
      <c r="FY209" s="14"/>
      <c r="FZ209" s="14"/>
      <c r="GA209" s="14"/>
      <c r="GB209" s="14"/>
      <c r="GC209" s="14"/>
      <c r="GD209" s="14"/>
      <c r="GE209" s="14"/>
      <c r="GF209" s="14"/>
      <c r="GG209" s="14"/>
      <c r="GH209" s="14"/>
      <c r="GI209" s="14"/>
      <c r="GJ209" s="14"/>
      <c r="GK209" s="14"/>
      <c r="GL209" s="14"/>
      <c r="GM209" s="14"/>
      <c r="GN209" s="14"/>
      <c r="GO209" s="14"/>
      <c r="GP209" s="14"/>
      <c r="GQ209" s="14"/>
      <c r="GR209" s="14"/>
      <c r="GS209" s="14"/>
      <c r="GT209" s="14"/>
      <c r="GU209" s="14"/>
      <c r="GV209" s="14"/>
      <c r="GW209" s="14"/>
      <c r="GX209" s="14"/>
      <c r="GY209" s="14"/>
      <c r="GZ209" s="14"/>
      <c r="HA209" s="14"/>
      <c r="HB209" s="14"/>
      <c r="HC209" s="14"/>
      <c r="HD209" s="14"/>
      <c r="HE209" s="14"/>
      <c r="HF209" s="14"/>
      <c r="HG209" s="14"/>
      <c r="HH209" s="14"/>
      <c r="HI209" s="14"/>
      <c r="HJ209" s="14"/>
      <c r="HK209" s="14"/>
      <c r="HL209" s="14"/>
      <c r="HM209" s="14"/>
      <c r="HN209" s="14"/>
      <c r="HO209" s="14"/>
      <c r="HP209" s="14"/>
      <c r="HQ209" s="14"/>
      <c r="HR209" s="14"/>
      <c r="HS209" s="14"/>
      <c r="HT209" s="14"/>
      <c r="HU209" s="14"/>
      <c r="HV209" s="14"/>
      <c r="HW209" s="14"/>
      <c r="HX209" s="14"/>
      <c r="HY209" s="14"/>
      <c r="HZ209" s="14"/>
      <c r="IA209" s="14"/>
      <c r="IB209" s="14"/>
      <c r="IC209" s="14"/>
      <c r="ID209" s="14"/>
      <c r="IE209" s="14"/>
      <c r="IF209" s="14"/>
      <c r="IG209" s="14"/>
      <c r="IH209" s="14"/>
      <c r="II209" s="14"/>
      <c r="IJ209" s="14"/>
      <c r="IK209" s="14"/>
      <c r="IL209" s="14"/>
      <c r="IM209" s="14"/>
      <c r="IN209" s="14"/>
      <c r="IO209" s="14"/>
      <c r="IP209" s="14"/>
      <c r="IQ209" s="14"/>
      <c r="IR209" s="14"/>
      <c r="IS209" s="14"/>
      <c r="IT209" s="14"/>
      <c r="IU209" s="14"/>
      <c r="IV209" s="14"/>
      <c r="IW209" s="14"/>
    </row>
    <row r="210" customFormat="false" ht="17.7" hidden="false" customHeight="true" outlineLevel="0" collapsed="false">
      <c r="A210" s="31"/>
      <c r="B210" s="19" t="s">
        <v>408</v>
      </c>
      <c r="C210" s="31"/>
      <c r="D210" s="31"/>
      <c r="E210" s="31"/>
      <c r="F210" s="31" t="n">
        <f aca="false">F41</f>
        <v>16891.07</v>
      </c>
      <c r="G210" s="31" t="n">
        <f aca="false">G41</f>
        <v>213181.1</v>
      </c>
      <c r="H210" s="31"/>
      <c r="I210" s="31" t="n">
        <f aca="false">I41</f>
        <v>10352.619</v>
      </c>
      <c r="J210" s="31" t="n">
        <f aca="false">J41</f>
        <v>170772.9</v>
      </c>
      <c r="K210" s="31" t="n">
        <f aca="false">K41</f>
        <v>27279.689</v>
      </c>
      <c r="L210" s="31" t="n">
        <f aca="false">L41</f>
        <v>383954</v>
      </c>
      <c r="M210" s="101"/>
      <c r="N210" s="36"/>
      <c r="O210" s="14"/>
      <c r="P210" s="36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  <c r="EC210" s="14"/>
      <c r="ED210" s="14"/>
      <c r="EE210" s="14"/>
      <c r="EF210" s="14"/>
      <c r="EG210" s="14"/>
      <c r="EH210" s="14"/>
      <c r="EI210" s="14"/>
      <c r="EJ210" s="14"/>
      <c r="EK210" s="14"/>
      <c r="EL210" s="14"/>
      <c r="EM210" s="14"/>
      <c r="EN210" s="14"/>
      <c r="EO210" s="14"/>
      <c r="EP210" s="14"/>
      <c r="EQ210" s="14"/>
      <c r="ER210" s="14"/>
      <c r="ES210" s="14"/>
      <c r="ET210" s="14"/>
      <c r="EU210" s="14"/>
      <c r="EV210" s="14"/>
      <c r="EW210" s="14"/>
      <c r="EX210" s="14"/>
      <c r="EY210" s="14"/>
      <c r="EZ210" s="14"/>
      <c r="FA210" s="14"/>
      <c r="FB210" s="14"/>
      <c r="FC210" s="14"/>
      <c r="FD210" s="14"/>
      <c r="FE210" s="14"/>
      <c r="FF210" s="14"/>
      <c r="FG210" s="14"/>
      <c r="FH210" s="14"/>
      <c r="FI210" s="14"/>
      <c r="FJ210" s="14"/>
      <c r="FK210" s="14"/>
      <c r="FL210" s="14"/>
      <c r="FM210" s="14"/>
      <c r="FN210" s="14"/>
      <c r="FO210" s="14"/>
      <c r="FP210" s="14"/>
      <c r="FQ210" s="14"/>
      <c r="FR210" s="14"/>
      <c r="FS210" s="14"/>
      <c r="FT210" s="14"/>
      <c r="FU210" s="14"/>
      <c r="FV210" s="14"/>
      <c r="FW210" s="14"/>
      <c r="FX210" s="14"/>
      <c r="FY210" s="14"/>
      <c r="FZ210" s="14"/>
      <c r="GA210" s="14"/>
      <c r="GB210" s="14"/>
      <c r="GC210" s="14"/>
      <c r="GD210" s="14"/>
      <c r="GE210" s="14"/>
      <c r="GF210" s="14"/>
      <c r="GG210" s="14"/>
      <c r="GH210" s="14"/>
      <c r="GI210" s="14"/>
      <c r="GJ210" s="14"/>
      <c r="GK210" s="14"/>
      <c r="GL210" s="14"/>
      <c r="GM210" s="14"/>
      <c r="GN210" s="14"/>
      <c r="GO210" s="14"/>
      <c r="GP210" s="14"/>
      <c r="GQ210" s="14"/>
      <c r="GR210" s="14"/>
      <c r="GS210" s="14"/>
      <c r="GT210" s="14"/>
      <c r="GU210" s="14"/>
      <c r="GV210" s="14"/>
      <c r="GW210" s="14"/>
      <c r="GX210" s="14"/>
      <c r="GY210" s="14"/>
      <c r="GZ210" s="14"/>
      <c r="HA210" s="14"/>
      <c r="HB210" s="14"/>
      <c r="HC210" s="14"/>
      <c r="HD210" s="14"/>
      <c r="HE210" s="14"/>
      <c r="HF210" s="14"/>
      <c r="HG210" s="14"/>
      <c r="HH210" s="14"/>
      <c r="HI210" s="14"/>
      <c r="HJ210" s="14"/>
      <c r="HK210" s="14"/>
      <c r="HL210" s="14"/>
      <c r="HM210" s="14"/>
      <c r="HN210" s="14"/>
      <c r="HO210" s="14"/>
      <c r="HP210" s="14"/>
      <c r="HQ210" s="14"/>
      <c r="HR210" s="14"/>
      <c r="HS210" s="14"/>
      <c r="HT210" s="14"/>
      <c r="HU210" s="14"/>
      <c r="HV210" s="14"/>
      <c r="HW210" s="14"/>
      <c r="HX210" s="14"/>
      <c r="HY210" s="14"/>
      <c r="HZ210" s="14"/>
      <c r="IA210" s="14"/>
      <c r="IB210" s="14"/>
      <c r="IC210" s="14"/>
      <c r="ID210" s="14"/>
      <c r="IE210" s="14"/>
      <c r="IF210" s="14"/>
      <c r="IG210" s="14"/>
      <c r="IH210" s="14"/>
      <c r="II210" s="14"/>
      <c r="IJ210" s="14"/>
      <c r="IK210" s="14"/>
      <c r="IL210" s="14"/>
      <c r="IM210" s="14"/>
      <c r="IN210" s="14"/>
      <c r="IO210" s="14"/>
      <c r="IP210" s="14"/>
      <c r="IQ210" s="14"/>
      <c r="IR210" s="14"/>
      <c r="IS210" s="14"/>
      <c r="IT210" s="14"/>
      <c r="IU210" s="14"/>
      <c r="IV210" s="14"/>
      <c r="IW210" s="14"/>
    </row>
    <row r="211" customFormat="false" ht="16.4" hidden="false" customHeight="true" outlineLevel="0" collapsed="false">
      <c r="A211" s="31"/>
      <c r="B211" s="19" t="s">
        <v>592</v>
      </c>
      <c r="C211" s="31"/>
      <c r="D211" s="31"/>
      <c r="E211" s="31"/>
      <c r="F211" s="31" t="n">
        <f aca="false">F187</f>
        <v>2.6</v>
      </c>
      <c r="G211" s="31" t="n">
        <f aca="false">G187</f>
        <v>28.91</v>
      </c>
      <c r="H211" s="31"/>
      <c r="I211" s="31" t="n">
        <f aca="false">I187</f>
        <v>1.59</v>
      </c>
      <c r="J211" s="31" t="n">
        <f aca="false">J187</f>
        <v>19.66</v>
      </c>
      <c r="K211" s="31" t="n">
        <f aca="false">K187</f>
        <v>4.19</v>
      </c>
      <c r="L211" s="31" t="n">
        <f aca="false">L187</f>
        <v>48.57</v>
      </c>
      <c r="M211" s="7"/>
      <c r="N211" s="36"/>
      <c r="P211" s="36"/>
    </row>
    <row r="212" customFormat="false" ht="15" hidden="false" customHeight="false" outlineLevel="0" collapsed="false">
      <c r="E212" s="7"/>
      <c r="F212" s="102"/>
      <c r="G212" s="102"/>
      <c r="H212" s="102"/>
      <c r="I212" s="102"/>
      <c r="J212" s="102"/>
      <c r="K212" s="102"/>
      <c r="L212" s="103"/>
      <c r="M212" s="7"/>
      <c r="N212" s="36"/>
      <c r="P212" s="36"/>
    </row>
    <row r="213" customFormat="false" ht="15" hidden="false" customHeight="false" outlineLevel="0" collapsed="false">
      <c r="E213" s="7"/>
      <c r="F213" s="102"/>
      <c r="G213" s="102"/>
      <c r="H213" s="102"/>
      <c r="I213" s="102"/>
      <c r="J213" s="102"/>
      <c r="K213" s="102"/>
      <c r="L213" s="103"/>
      <c r="M213" s="7"/>
      <c r="P213" s="36"/>
    </row>
    <row r="214" customFormat="false" ht="15" hidden="false" customHeight="false" outlineLevel="0" collapsed="false">
      <c r="E214" s="7"/>
      <c r="F214" s="102"/>
      <c r="G214" s="102"/>
      <c r="H214" s="102"/>
      <c r="I214" s="102"/>
      <c r="J214" s="102"/>
      <c r="K214" s="102"/>
      <c r="L214" s="103"/>
      <c r="M214" s="7"/>
      <c r="P214" s="36"/>
    </row>
    <row r="215" customFormat="false" ht="15" hidden="false" customHeight="false" outlineLevel="0" collapsed="false">
      <c r="E215" s="7"/>
      <c r="F215" s="102"/>
      <c r="G215" s="102"/>
      <c r="H215" s="102"/>
      <c r="I215" s="102"/>
      <c r="J215" s="102"/>
      <c r="K215" s="102"/>
      <c r="L215" s="103"/>
      <c r="M215" s="7"/>
      <c r="P215" s="36"/>
    </row>
    <row r="216" customFormat="false" ht="15" hidden="false" customHeight="false" outlineLevel="0" collapsed="false">
      <c r="E216" s="7"/>
      <c r="F216" s="102"/>
      <c r="G216" s="102"/>
      <c r="H216" s="102"/>
      <c r="I216" s="102"/>
      <c r="J216" s="102"/>
      <c r="K216" s="102"/>
      <c r="L216" s="103"/>
      <c r="M216" s="7"/>
      <c r="P216" s="36"/>
    </row>
    <row r="217" customFormat="false" ht="15" hidden="false" customHeight="false" outlineLevel="0" collapsed="false">
      <c r="E217" s="7"/>
      <c r="F217" s="102"/>
      <c r="G217" s="102"/>
      <c r="H217" s="102"/>
      <c r="I217" s="102"/>
      <c r="J217" s="102"/>
      <c r="K217" s="102"/>
      <c r="L217" s="102"/>
      <c r="M217" s="7"/>
      <c r="P217" s="36"/>
    </row>
    <row r="218" customFormat="false" ht="15" hidden="false" customHeight="false" outlineLevel="0" collapsed="false">
      <c r="E218" s="7"/>
      <c r="F218" s="102"/>
      <c r="G218" s="102"/>
      <c r="H218" s="102"/>
      <c r="I218" s="102"/>
      <c r="J218" s="102"/>
      <c r="K218" s="102"/>
      <c r="L218" s="103"/>
      <c r="M218" s="7"/>
      <c r="P218" s="36"/>
    </row>
    <row r="219" customFormat="false" ht="15" hidden="false" customHeight="false" outlineLevel="0" collapsed="false">
      <c r="E219" s="7"/>
      <c r="F219" s="102"/>
      <c r="G219" s="102"/>
      <c r="H219" s="102"/>
      <c r="I219" s="102"/>
      <c r="J219" s="102"/>
      <c r="K219" s="102"/>
      <c r="L219" s="103"/>
      <c r="M219" s="7"/>
      <c r="P219" s="36"/>
    </row>
    <row r="220" customFormat="false" ht="15" hidden="false" customHeight="false" outlineLevel="0" collapsed="false">
      <c r="E220" s="7"/>
      <c r="F220" s="102"/>
      <c r="G220" s="102"/>
      <c r="H220" s="102"/>
      <c r="I220" s="102"/>
      <c r="J220" s="102"/>
      <c r="K220" s="102"/>
      <c r="L220" s="103"/>
      <c r="M220" s="7"/>
      <c r="P220" s="36"/>
    </row>
    <row r="221" customFormat="false" ht="15" hidden="false" customHeight="false" outlineLevel="0" collapsed="false">
      <c r="E221" s="7"/>
      <c r="F221" s="102"/>
      <c r="G221" s="102"/>
      <c r="H221" s="102"/>
      <c r="I221" s="102"/>
      <c r="J221" s="102"/>
      <c r="K221" s="102"/>
      <c r="L221" s="103"/>
      <c r="M221" s="7"/>
      <c r="P221" s="36"/>
    </row>
    <row r="222" customFormat="false" ht="15" hidden="false" customHeight="false" outlineLevel="0" collapsed="false">
      <c r="E222" s="7"/>
      <c r="F222" s="102"/>
      <c r="G222" s="102"/>
      <c r="H222" s="102"/>
      <c r="I222" s="102"/>
      <c r="J222" s="102"/>
      <c r="K222" s="102"/>
      <c r="L222" s="103"/>
      <c r="M222" s="7"/>
      <c r="P222" s="36"/>
    </row>
    <row r="223" customFormat="false" ht="15" hidden="false" customHeight="false" outlineLevel="0" collapsed="false">
      <c r="E223" s="7"/>
      <c r="F223" s="102"/>
      <c r="G223" s="102"/>
      <c r="H223" s="102"/>
      <c r="I223" s="102"/>
      <c r="J223" s="102"/>
      <c r="K223" s="102"/>
      <c r="L223" s="103"/>
      <c r="M223" s="7"/>
      <c r="P223" s="36"/>
    </row>
    <row r="224" customFormat="false" ht="15" hidden="false" customHeight="false" outlineLevel="0" collapsed="false">
      <c r="E224" s="7"/>
      <c r="F224" s="102"/>
      <c r="G224" s="102"/>
      <c r="H224" s="102"/>
      <c r="I224" s="102"/>
      <c r="J224" s="102"/>
      <c r="K224" s="102"/>
      <c r="L224" s="103"/>
      <c r="M224" s="7"/>
      <c r="P224" s="36"/>
    </row>
    <row r="225" customFormat="false" ht="15" hidden="false" customHeight="false" outlineLevel="0" collapsed="false">
      <c r="E225" s="7"/>
      <c r="F225" s="102"/>
      <c r="G225" s="102"/>
      <c r="H225" s="102"/>
      <c r="I225" s="102"/>
      <c r="J225" s="102"/>
      <c r="K225" s="102"/>
      <c r="L225" s="103"/>
      <c r="M225" s="7"/>
      <c r="P225" s="36"/>
    </row>
    <row r="226" customFormat="false" ht="15" hidden="false" customHeight="false" outlineLevel="0" collapsed="false">
      <c r="E226" s="7"/>
      <c r="F226" s="102"/>
      <c r="G226" s="102"/>
      <c r="H226" s="102"/>
      <c r="I226" s="102"/>
      <c r="J226" s="102"/>
      <c r="K226" s="102"/>
      <c r="L226" s="103"/>
      <c r="M226" s="7"/>
      <c r="P226" s="36"/>
    </row>
    <row r="227" customFormat="false" ht="15" hidden="false" customHeight="false" outlineLevel="0" collapsed="false">
      <c r="E227" s="7"/>
      <c r="F227" s="102"/>
      <c r="G227" s="102"/>
      <c r="H227" s="102"/>
      <c r="I227" s="102"/>
      <c r="J227" s="102"/>
      <c r="K227" s="102"/>
      <c r="L227" s="103"/>
      <c r="M227" s="7"/>
      <c r="P227" s="36"/>
    </row>
    <row r="228" customFormat="false" ht="15" hidden="false" customHeight="false" outlineLevel="0" collapsed="false">
      <c r="E228" s="7"/>
      <c r="F228" s="102"/>
      <c r="G228" s="102"/>
      <c r="H228" s="102"/>
      <c r="I228" s="102"/>
      <c r="J228" s="102"/>
      <c r="K228" s="102"/>
      <c r="L228" s="103"/>
      <c r="M228" s="7"/>
      <c r="P228" s="36"/>
    </row>
    <row r="229" customFormat="false" ht="15" hidden="false" customHeight="false" outlineLevel="0" collapsed="false">
      <c r="E229" s="7"/>
      <c r="F229" s="102"/>
      <c r="G229" s="102"/>
      <c r="H229" s="102"/>
      <c r="I229" s="102"/>
      <c r="J229" s="102"/>
      <c r="K229" s="102"/>
      <c r="L229" s="103"/>
      <c r="M229" s="7"/>
      <c r="P229" s="36"/>
    </row>
    <row r="230" customFormat="false" ht="15" hidden="false" customHeight="false" outlineLevel="0" collapsed="false">
      <c r="E230" s="7"/>
      <c r="F230" s="102"/>
      <c r="G230" s="102"/>
      <c r="H230" s="102"/>
      <c r="I230" s="102"/>
      <c r="J230" s="102"/>
      <c r="K230" s="102"/>
      <c r="L230" s="103"/>
      <c r="M230" s="7"/>
    </row>
    <row r="231" customFormat="false" ht="15" hidden="false" customHeight="false" outlineLevel="0" collapsed="false">
      <c r="E231" s="7"/>
      <c r="F231" s="102"/>
      <c r="G231" s="102"/>
      <c r="H231" s="102"/>
      <c r="I231" s="102"/>
      <c r="J231" s="102"/>
      <c r="K231" s="102"/>
      <c r="L231" s="103"/>
      <c r="M231" s="7"/>
    </row>
    <row r="232" customFormat="false" ht="15" hidden="false" customHeight="false" outlineLevel="0" collapsed="false">
      <c r="E232" s="7"/>
      <c r="F232" s="102"/>
      <c r="G232" s="102"/>
      <c r="H232" s="102"/>
      <c r="I232" s="102"/>
      <c r="J232" s="102"/>
      <c r="K232" s="102"/>
      <c r="L232" s="103"/>
      <c r="M232" s="7"/>
    </row>
    <row r="233" customFormat="false" ht="15" hidden="false" customHeight="false" outlineLevel="0" collapsed="false">
      <c r="E233" s="7"/>
      <c r="F233" s="102"/>
      <c r="G233" s="102"/>
      <c r="H233" s="102"/>
      <c r="I233" s="102"/>
      <c r="J233" s="102"/>
      <c r="K233" s="102"/>
      <c r="L233" s="103"/>
      <c r="M233" s="7"/>
    </row>
    <row r="234" customFormat="false" ht="15" hidden="false" customHeight="false" outlineLevel="0" collapsed="false">
      <c r="E234" s="7"/>
      <c r="F234" s="102"/>
      <c r="G234" s="102"/>
      <c r="H234" s="102"/>
      <c r="I234" s="102"/>
      <c r="J234" s="102"/>
      <c r="K234" s="102"/>
      <c r="L234" s="103"/>
      <c r="M234" s="7"/>
    </row>
    <row r="235" customFormat="false" ht="15" hidden="false" customHeight="false" outlineLevel="0" collapsed="false">
      <c r="E235" s="7"/>
      <c r="F235" s="102"/>
      <c r="G235" s="102"/>
      <c r="H235" s="102"/>
      <c r="I235" s="102"/>
      <c r="J235" s="102"/>
      <c r="K235" s="102"/>
      <c r="L235" s="103"/>
      <c r="M235" s="7"/>
    </row>
    <row r="236" customFormat="false" ht="15" hidden="false" customHeight="false" outlineLevel="0" collapsed="false">
      <c r="E236" s="7"/>
      <c r="F236" s="102"/>
      <c r="G236" s="102"/>
      <c r="H236" s="102"/>
      <c r="I236" s="102"/>
      <c r="J236" s="102"/>
      <c r="K236" s="102"/>
      <c r="L236" s="103"/>
      <c r="M236" s="7"/>
    </row>
    <row r="237" customFormat="false" ht="15" hidden="false" customHeight="false" outlineLevel="0" collapsed="false">
      <c r="E237" s="7"/>
      <c r="F237" s="102"/>
      <c r="G237" s="102"/>
      <c r="H237" s="102"/>
      <c r="I237" s="102"/>
      <c r="J237" s="102"/>
      <c r="K237" s="102"/>
      <c r="L237" s="103"/>
      <c r="M237" s="7"/>
    </row>
    <row r="238" customFormat="false" ht="15" hidden="false" customHeight="false" outlineLevel="0" collapsed="false">
      <c r="E238" s="7"/>
      <c r="F238" s="102"/>
      <c r="G238" s="102"/>
      <c r="H238" s="102"/>
      <c r="I238" s="102"/>
      <c r="J238" s="102"/>
      <c r="K238" s="102"/>
      <c r="L238" s="103"/>
      <c r="M238" s="7"/>
    </row>
    <row r="239" customFormat="false" ht="15" hidden="false" customHeight="false" outlineLevel="0" collapsed="false">
      <c r="E239" s="7"/>
      <c r="F239" s="102"/>
      <c r="G239" s="102"/>
      <c r="H239" s="102"/>
      <c r="I239" s="102"/>
      <c r="J239" s="102"/>
      <c r="K239" s="102"/>
      <c r="L239" s="103"/>
      <c r="M239" s="7"/>
    </row>
    <row r="240" customFormat="false" ht="15" hidden="false" customHeight="false" outlineLevel="0" collapsed="false">
      <c r="E240" s="7"/>
      <c r="F240" s="102"/>
      <c r="G240" s="102"/>
      <c r="H240" s="102"/>
      <c r="I240" s="102"/>
      <c r="J240" s="102"/>
      <c r="K240" s="102"/>
      <c r="L240" s="103"/>
      <c r="M240" s="7"/>
    </row>
    <row r="241" customFormat="false" ht="15" hidden="false" customHeight="false" outlineLevel="0" collapsed="false">
      <c r="E241" s="7"/>
      <c r="F241" s="102"/>
      <c r="G241" s="102"/>
      <c r="H241" s="102"/>
      <c r="I241" s="102"/>
      <c r="J241" s="102"/>
      <c r="K241" s="102"/>
      <c r="L241" s="103"/>
      <c r="M241" s="7"/>
    </row>
    <row r="242" customFormat="false" ht="15" hidden="false" customHeight="false" outlineLevel="0" collapsed="false">
      <c r="E242" s="7"/>
      <c r="F242" s="102"/>
      <c r="G242" s="102"/>
      <c r="H242" s="102"/>
      <c r="I242" s="102"/>
      <c r="J242" s="102"/>
      <c r="K242" s="102"/>
      <c r="L242" s="103"/>
      <c r="M242" s="7"/>
    </row>
    <row r="243" customFormat="false" ht="15" hidden="false" customHeight="false" outlineLevel="0" collapsed="false">
      <c r="E243" s="7"/>
      <c r="F243" s="102"/>
      <c r="G243" s="102"/>
      <c r="H243" s="102"/>
      <c r="I243" s="102"/>
      <c r="J243" s="102"/>
      <c r="K243" s="102"/>
      <c r="L243" s="103"/>
      <c r="M243" s="7"/>
    </row>
    <row r="244" customFormat="false" ht="15" hidden="false" customHeight="false" outlineLevel="0" collapsed="false">
      <c r="E244" s="7"/>
      <c r="F244" s="102"/>
      <c r="G244" s="102"/>
      <c r="H244" s="102"/>
      <c r="I244" s="102"/>
      <c r="J244" s="102"/>
      <c r="K244" s="102"/>
      <c r="L244" s="103"/>
      <c r="M244" s="7"/>
    </row>
    <row r="245" customFormat="false" ht="15" hidden="false" customHeight="false" outlineLevel="0" collapsed="false">
      <c r="E245" s="7"/>
      <c r="F245" s="102"/>
      <c r="G245" s="102"/>
      <c r="H245" s="102"/>
      <c r="I245" s="102"/>
      <c r="J245" s="102"/>
      <c r="K245" s="102"/>
      <c r="L245" s="103"/>
      <c r="M245" s="7"/>
    </row>
    <row r="246" customFormat="false" ht="15" hidden="false" customHeight="false" outlineLevel="0" collapsed="false">
      <c r="E246" s="7"/>
      <c r="F246" s="102"/>
      <c r="G246" s="102"/>
      <c r="H246" s="102"/>
      <c r="I246" s="102"/>
      <c r="J246" s="102"/>
      <c r="K246" s="102"/>
      <c r="L246" s="103"/>
      <c r="M246" s="7"/>
    </row>
    <row r="247" customFormat="false" ht="15" hidden="false" customHeight="false" outlineLevel="0" collapsed="false">
      <c r="E247" s="7"/>
      <c r="F247" s="102"/>
      <c r="G247" s="102"/>
      <c r="H247" s="102"/>
      <c r="I247" s="102"/>
      <c r="J247" s="102"/>
      <c r="K247" s="102"/>
      <c r="L247" s="103"/>
      <c r="M247" s="7"/>
    </row>
    <row r="248" customFormat="false" ht="15" hidden="false" customHeight="false" outlineLevel="0" collapsed="false">
      <c r="E248" s="7"/>
      <c r="F248" s="102"/>
      <c r="G248" s="102"/>
      <c r="H248" s="102"/>
      <c r="I248" s="102"/>
      <c r="J248" s="102"/>
      <c r="K248" s="102"/>
      <c r="L248" s="103"/>
      <c r="M248" s="7"/>
    </row>
    <row r="249" customFormat="false" ht="15" hidden="false" customHeight="false" outlineLevel="0" collapsed="false">
      <c r="E249" s="7"/>
      <c r="F249" s="102"/>
      <c r="G249" s="102"/>
      <c r="H249" s="102"/>
      <c r="I249" s="102"/>
      <c r="J249" s="102"/>
      <c r="K249" s="102"/>
      <c r="L249" s="103"/>
      <c r="M249" s="7"/>
    </row>
    <row r="250" customFormat="false" ht="15" hidden="false" customHeight="false" outlineLevel="0" collapsed="false">
      <c r="E250" s="7"/>
      <c r="F250" s="102"/>
      <c r="G250" s="102"/>
      <c r="H250" s="102"/>
      <c r="I250" s="102"/>
      <c r="J250" s="102"/>
      <c r="K250" s="102"/>
      <c r="L250" s="103"/>
      <c r="M250" s="7"/>
    </row>
    <row r="251" customFormat="false" ht="15" hidden="false" customHeight="false" outlineLevel="0" collapsed="false">
      <c r="E251" s="7"/>
      <c r="F251" s="102"/>
      <c r="G251" s="102"/>
      <c r="H251" s="102"/>
      <c r="I251" s="102"/>
      <c r="J251" s="102"/>
      <c r="K251" s="102"/>
      <c r="L251" s="103"/>
      <c r="M251" s="7"/>
    </row>
    <row r="252" customFormat="false" ht="15" hidden="false" customHeight="false" outlineLevel="0" collapsed="false">
      <c r="E252" s="7"/>
      <c r="F252" s="102"/>
      <c r="G252" s="102"/>
      <c r="H252" s="102"/>
      <c r="I252" s="102"/>
      <c r="J252" s="102"/>
      <c r="K252" s="102"/>
      <c r="L252" s="103"/>
      <c r="M252" s="7"/>
    </row>
    <row r="253" customFormat="false" ht="15" hidden="false" customHeight="false" outlineLevel="0" collapsed="false">
      <c r="E253" s="7"/>
      <c r="F253" s="102"/>
      <c r="G253" s="102"/>
      <c r="H253" s="102"/>
      <c r="I253" s="102"/>
      <c r="J253" s="102"/>
      <c r="K253" s="102"/>
      <c r="L253" s="103"/>
      <c r="M253" s="7"/>
    </row>
    <row r="254" customFormat="false" ht="15" hidden="false" customHeight="false" outlineLevel="0" collapsed="false">
      <c r="E254" s="7"/>
      <c r="F254" s="102"/>
      <c r="G254" s="102"/>
      <c r="H254" s="102"/>
      <c r="I254" s="102"/>
      <c r="J254" s="102"/>
      <c r="K254" s="102"/>
      <c r="L254" s="103"/>
      <c r="M254" s="7"/>
    </row>
    <row r="255" customFormat="false" ht="15" hidden="false" customHeight="false" outlineLevel="0" collapsed="false">
      <c r="E255" s="7"/>
      <c r="F255" s="102"/>
      <c r="G255" s="102"/>
      <c r="H255" s="102"/>
      <c r="I255" s="102"/>
      <c r="J255" s="102"/>
      <c r="K255" s="102"/>
      <c r="L255" s="103"/>
      <c r="M255" s="7"/>
    </row>
    <row r="256" customFormat="false" ht="15" hidden="false" customHeight="false" outlineLevel="0" collapsed="false">
      <c r="E256" s="7"/>
      <c r="F256" s="102"/>
      <c r="G256" s="102"/>
      <c r="H256" s="102"/>
      <c r="I256" s="102"/>
      <c r="J256" s="102"/>
      <c r="K256" s="102"/>
      <c r="L256" s="103"/>
      <c r="M256" s="7"/>
    </row>
    <row r="257" customFormat="false" ht="15" hidden="false" customHeight="false" outlineLevel="0" collapsed="false">
      <c r="E257" s="7"/>
      <c r="F257" s="102"/>
      <c r="G257" s="102"/>
      <c r="H257" s="102"/>
      <c r="I257" s="102"/>
      <c r="J257" s="102"/>
      <c r="K257" s="102"/>
      <c r="L257" s="103"/>
      <c r="M257" s="7"/>
    </row>
    <row r="258" customFormat="false" ht="15" hidden="false" customHeight="false" outlineLevel="0" collapsed="false">
      <c r="E258" s="7"/>
      <c r="F258" s="102"/>
      <c r="G258" s="102"/>
      <c r="H258" s="102"/>
      <c r="I258" s="102"/>
      <c r="J258" s="102"/>
      <c r="K258" s="102"/>
      <c r="L258" s="103"/>
      <c r="M258" s="7"/>
    </row>
    <row r="259" customFormat="false" ht="15" hidden="false" customHeight="false" outlineLevel="0" collapsed="false">
      <c r="E259" s="7"/>
      <c r="F259" s="102"/>
      <c r="G259" s="102"/>
      <c r="H259" s="102"/>
      <c r="I259" s="102"/>
      <c r="J259" s="102"/>
      <c r="K259" s="102"/>
      <c r="L259" s="103"/>
      <c r="M259" s="7"/>
    </row>
    <row r="260" customFormat="false" ht="15" hidden="false" customHeight="false" outlineLevel="0" collapsed="false">
      <c r="E260" s="7"/>
      <c r="F260" s="102"/>
      <c r="G260" s="102"/>
      <c r="H260" s="102"/>
      <c r="I260" s="102"/>
      <c r="J260" s="102"/>
      <c r="K260" s="102"/>
      <c r="L260" s="103"/>
      <c r="M260" s="7"/>
    </row>
    <row r="261" customFormat="false" ht="15" hidden="false" customHeight="false" outlineLevel="0" collapsed="false">
      <c r="E261" s="7"/>
      <c r="F261" s="102"/>
      <c r="G261" s="102"/>
      <c r="H261" s="102"/>
      <c r="I261" s="102"/>
      <c r="J261" s="102"/>
      <c r="K261" s="102"/>
      <c r="L261" s="103"/>
      <c r="M261" s="7"/>
    </row>
    <row r="262" customFormat="false" ht="15" hidden="false" customHeight="false" outlineLevel="0" collapsed="false">
      <c r="E262" s="7"/>
      <c r="F262" s="102"/>
      <c r="G262" s="102"/>
      <c r="H262" s="102"/>
      <c r="I262" s="102"/>
      <c r="J262" s="102"/>
      <c r="K262" s="102"/>
      <c r="L262" s="103"/>
      <c r="M262" s="7"/>
    </row>
    <row r="263" customFormat="false" ht="15" hidden="false" customHeight="false" outlineLevel="0" collapsed="false">
      <c r="E263" s="7"/>
      <c r="F263" s="102"/>
      <c r="G263" s="102"/>
      <c r="H263" s="102"/>
      <c r="I263" s="102"/>
      <c r="J263" s="102"/>
      <c r="K263" s="102"/>
      <c r="L263" s="103"/>
      <c r="M263" s="7"/>
    </row>
    <row r="264" customFormat="false" ht="15" hidden="false" customHeight="false" outlineLevel="0" collapsed="false">
      <c r="E264" s="7"/>
      <c r="F264" s="102"/>
      <c r="G264" s="102"/>
      <c r="H264" s="102"/>
      <c r="I264" s="102"/>
      <c r="J264" s="102"/>
      <c r="K264" s="102"/>
      <c r="L264" s="103"/>
      <c r="M264" s="7"/>
    </row>
    <row r="265" customFormat="false" ht="15" hidden="false" customHeight="false" outlineLevel="0" collapsed="false">
      <c r="E265" s="7"/>
      <c r="F265" s="102"/>
      <c r="G265" s="102"/>
      <c r="H265" s="102"/>
      <c r="I265" s="102"/>
      <c r="J265" s="102"/>
      <c r="K265" s="102"/>
      <c r="L265" s="103"/>
      <c r="M265" s="7"/>
    </row>
    <row r="266" customFormat="false" ht="15" hidden="false" customHeight="false" outlineLevel="0" collapsed="false">
      <c r="E266" s="7"/>
      <c r="F266" s="102"/>
      <c r="G266" s="102"/>
      <c r="H266" s="102"/>
      <c r="I266" s="102"/>
      <c r="J266" s="102"/>
      <c r="K266" s="102"/>
      <c r="L266" s="103"/>
      <c r="M266" s="7"/>
    </row>
    <row r="267" customFormat="false" ht="15" hidden="false" customHeight="false" outlineLevel="0" collapsed="false">
      <c r="E267" s="7"/>
      <c r="F267" s="102"/>
      <c r="G267" s="102"/>
      <c r="H267" s="102"/>
      <c r="I267" s="102"/>
      <c r="J267" s="102"/>
      <c r="K267" s="102"/>
      <c r="L267" s="103"/>
      <c r="M267" s="7"/>
    </row>
    <row r="268" customFormat="false" ht="15" hidden="false" customHeight="false" outlineLevel="0" collapsed="false">
      <c r="E268" s="7"/>
      <c r="F268" s="102"/>
      <c r="G268" s="102"/>
      <c r="H268" s="102"/>
      <c r="I268" s="102"/>
      <c r="J268" s="102"/>
      <c r="K268" s="102"/>
      <c r="L268" s="103"/>
      <c r="M268" s="7"/>
    </row>
    <row r="269" customFormat="false" ht="15" hidden="false" customHeight="false" outlineLevel="0" collapsed="false">
      <c r="E269" s="7"/>
      <c r="F269" s="102"/>
      <c r="G269" s="102"/>
      <c r="H269" s="102"/>
      <c r="I269" s="102"/>
      <c r="J269" s="102"/>
      <c r="K269" s="102"/>
      <c r="L269" s="103"/>
      <c r="M269" s="7"/>
    </row>
    <row r="270" customFormat="false" ht="15" hidden="false" customHeight="false" outlineLevel="0" collapsed="false">
      <c r="E270" s="7"/>
      <c r="F270" s="102"/>
      <c r="G270" s="102"/>
      <c r="H270" s="102"/>
      <c r="I270" s="102"/>
      <c r="J270" s="102"/>
      <c r="K270" s="102"/>
      <c r="L270" s="103"/>
      <c r="M270" s="7"/>
    </row>
    <row r="271" customFormat="false" ht="15" hidden="false" customHeight="false" outlineLevel="0" collapsed="false">
      <c r="E271" s="7"/>
      <c r="F271" s="102"/>
      <c r="G271" s="102"/>
      <c r="H271" s="102"/>
      <c r="I271" s="102"/>
      <c r="J271" s="102"/>
      <c r="K271" s="102"/>
      <c r="L271" s="103"/>
      <c r="M271" s="7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1:L1048576"/>
  <mergeCells count="61">
    <mergeCell ref="J2:L2"/>
    <mergeCell ref="J3:L3"/>
    <mergeCell ref="J4:L4"/>
    <mergeCell ref="A6:L6"/>
    <mergeCell ref="A7:L7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24:A25"/>
    <mergeCell ref="A42:A43"/>
    <mergeCell ref="A44:A45"/>
    <mergeCell ref="A47:A48"/>
    <mergeCell ref="A51:A52"/>
    <mergeCell ref="A53:A54"/>
    <mergeCell ref="A55:A56"/>
    <mergeCell ref="A57:A58"/>
    <mergeCell ref="A59:A60"/>
    <mergeCell ref="A61:A62"/>
    <mergeCell ref="A63:A64"/>
    <mergeCell ref="A69:A70"/>
    <mergeCell ref="A71:A72"/>
    <mergeCell ref="A73:A74"/>
    <mergeCell ref="A75:A76"/>
    <mergeCell ref="A78:A81"/>
    <mergeCell ref="A84:A85"/>
    <mergeCell ref="A86:A87"/>
    <mergeCell ref="A90:A91"/>
    <mergeCell ref="A92:A93"/>
    <mergeCell ref="A94:A95"/>
    <mergeCell ref="A96:A104"/>
    <mergeCell ref="A105:A111"/>
    <mergeCell ref="A112:A123"/>
    <mergeCell ref="A124:A125"/>
    <mergeCell ref="A126:A127"/>
    <mergeCell ref="A128:A129"/>
    <mergeCell ref="A131:A132"/>
    <mergeCell ref="C131:C132"/>
    <mergeCell ref="A133:A140"/>
    <mergeCell ref="A141:A142"/>
    <mergeCell ref="A143:A146"/>
    <mergeCell ref="B144:B145"/>
    <mergeCell ref="A150:A159"/>
    <mergeCell ref="A161:A166"/>
    <mergeCell ref="B161:B163"/>
    <mergeCell ref="B164:B166"/>
    <mergeCell ref="A183:A184"/>
    <mergeCell ref="A191:A192"/>
    <mergeCell ref="B191:B192"/>
    <mergeCell ref="A193:A196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X1048576"/>
  <sheetViews>
    <sheetView showFormulas="false" showGridLines="true" showRowColHeaders="true" showZeros="true" rightToLeft="false" tabSelected="false" showOutlineSymbols="true" defaultGridColor="true" view="normal" topLeftCell="A76" colorId="64" zoomScale="80" zoomScaleNormal="80" zoomScalePageLayoutView="100" workbookViewId="0">
      <selection pane="topLeft" activeCell="A85" activeCellId="0" sqref="A85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6.14"/>
    <col collapsed="false" customWidth="true" hidden="false" outlineLevel="0" max="2" min="2" style="1" width="53.66"/>
    <col collapsed="false" customWidth="true" hidden="false" outlineLevel="0" max="3" min="3" style="4" width="26.65"/>
    <col collapsed="false" customWidth="true" hidden="false" outlineLevel="0" max="4" min="4" style="1" width="27.42"/>
    <col collapsed="false" customWidth="true" hidden="false" outlineLevel="0" max="5" min="5" style="1" width="12.86"/>
    <col collapsed="false" customWidth="true" hidden="false" outlineLevel="0" max="6" min="6" style="1" width="12.29"/>
    <col collapsed="false" customWidth="true" hidden="false" outlineLevel="0" max="7" min="7" style="1" width="14.29"/>
    <col collapsed="false" customWidth="true" hidden="false" outlineLevel="0" max="8" min="8" style="1" width="11.29"/>
    <col collapsed="false" customWidth="true" hidden="false" outlineLevel="0" max="9" min="9" style="1" width="11.57"/>
    <col collapsed="false" customWidth="true" hidden="false" outlineLevel="0" max="10" min="10" style="1" width="14"/>
    <col collapsed="false" customWidth="true" hidden="false" outlineLevel="0" max="11" min="11" style="1" width="12.86"/>
    <col collapsed="false" customWidth="true" hidden="false" outlineLevel="0" max="13" min="12" style="1" width="13.15"/>
    <col collapsed="false" customWidth="true" hidden="false" outlineLevel="0" max="14" min="14" style="1" width="9.29"/>
    <col collapsed="false" customWidth="true" hidden="false" outlineLevel="0" max="15" min="15" style="1" width="11.71"/>
    <col collapsed="false" customWidth="true" hidden="false" outlineLevel="0" max="16" min="16" style="1" width="10.57"/>
    <col collapsed="false" customWidth="true" hidden="false" outlineLevel="0" max="17" min="17" style="1" width="12.42"/>
    <col collapsed="false" customWidth="true" hidden="false" outlineLevel="0" max="18" min="18" style="1" width="11.85"/>
    <col collapsed="false" customWidth="true" hidden="false" outlineLevel="0" max="19" min="19" style="1" width="13.29"/>
    <col collapsed="false" customWidth="true" hidden="false" outlineLevel="0" max="20" min="20" style="104" width="5.86"/>
    <col collapsed="false" customWidth="false" hidden="false" outlineLevel="0" max="232" min="21" style="1" width="9.42"/>
    <col collapsed="false" customWidth="false" hidden="false" outlineLevel="0" max="16359" min="233" style="5" width="9.42"/>
    <col collapsed="false" customWidth="true" hidden="false" outlineLevel="0" max="16384" min="16360" style="5" width="11.53"/>
  </cols>
  <sheetData>
    <row r="2" customFormat="false" ht="15" hidden="false" customHeight="false" outlineLevel="0" collapsed="false">
      <c r="Q2" s="105" t="s">
        <v>593</v>
      </c>
      <c r="R2" s="106"/>
      <c r="S2" s="106"/>
    </row>
    <row r="3" customFormat="false" ht="15" hidden="false" customHeight="true" outlineLevel="0" collapsed="false">
      <c r="Q3" s="70" t="s">
        <v>1</v>
      </c>
      <c r="R3" s="70"/>
      <c r="S3" s="70"/>
    </row>
    <row r="4" customFormat="false" ht="15.75" hidden="false" customHeight="true" outlineLevel="0" collapsed="false">
      <c r="P4" s="107"/>
      <c r="Q4" s="70" t="s">
        <v>2</v>
      </c>
      <c r="R4" s="70"/>
      <c r="S4" s="70"/>
    </row>
    <row r="5" customFormat="false" ht="15.75" hidden="false" customHeight="true" outlineLevel="0" collapsed="false">
      <c r="P5" s="107"/>
      <c r="Q5" s="8" t="s">
        <v>5</v>
      </c>
      <c r="R5" s="72"/>
      <c r="S5" s="72"/>
    </row>
    <row r="6" customFormat="false" ht="15.75" hidden="false" customHeight="true" outlineLevel="0" collapsed="false">
      <c r="A6" s="11" t="s">
        <v>594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customFormat="false" ht="27.75" hidden="false" customHeight="true" outlineLevel="0" collapsed="false">
      <c r="A7" s="108" t="s">
        <v>595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</row>
    <row r="8" customFormat="false" ht="14.25" hidden="false" customHeight="true" outlineLevel="0" collapsed="false">
      <c r="A8" s="18" t="s">
        <v>596</v>
      </c>
      <c r="B8" s="18" t="s">
        <v>9</v>
      </c>
      <c r="C8" s="18" t="s">
        <v>10</v>
      </c>
      <c r="D8" s="18" t="s">
        <v>11</v>
      </c>
      <c r="E8" s="18" t="s">
        <v>597</v>
      </c>
      <c r="F8" s="18"/>
      <c r="G8" s="18"/>
      <c r="H8" s="18"/>
      <c r="I8" s="18"/>
      <c r="J8" s="18"/>
      <c r="K8" s="18" t="s">
        <v>598</v>
      </c>
      <c r="L8" s="18"/>
      <c r="M8" s="18"/>
      <c r="N8" s="18"/>
      <c r="O8" s="18"/>
      <c r="P8" s="18"/>
      <c r="Q8" s="18" t="s">
        <v>14</v>
      </c>
      <c r="R8" s="18"/>
      <c r="S8" s="18"/>
    </row>
    <row r="9" customFormat="false" ht="26.25" hidden="false" customHeight="true" outlineLevel="0" collapsed="false">
      <c r="A9" s="18"/>
      <c r="B9" s="18"/>
      <c r="C9" s="18"/>
      <c r="D9" s="18"/>
      <c r="E9" s="18" t="s">
        <v>599</v>
      </c>
      <c r="F9" s="18"/>
      <c r="G9" s="18" t="s">
        <v>600</v>
      </c>
      <c r="H9" s="18" t="s">
        <v>601</v>
      </c>
      <c r="I9" s="74" t="s">
        <v>602</v>
      </c>
      <c r="J9" s="18" t="s">
        <v>18</v>
      </c>
      <c r="K9" s="18" t="s">
        <v>599</v>
      </c>
      <c r="L9" s="18"/>
      <c r="M9" s="18" t="s">
        <v>600</v>
      </c>
      <c r="N9" s="18" t="s">
        <v>601</v>
      </c>
      <c r="O9" s="74" t="s">
        <v>602</v>
      </c>
      <c r="P9" s="18" t="s">
        <v>18</v>
      </c>
      <c r="Q9" s="18" t="s">
        <v>601</v>
      </c>
      <c r="R9" s="74" t="s">
        <v>602</v>
      </c>
      <c r="S9" s="18" t="s">
        <v>18</v>
      </c>
    </row>
    <row r="10" customFormat="false" ht="65.25" hidden="false" customHeight="true" outlineLevel="0" collapsed="false">
      <c r="A10" s="18"/>
      <c r="B10" s="18"/>
      <c r="C10" s="18"/>
      <c r="D10" s="18"/>
      <c r="E10" s="18" t="s">
        <v>603</v>
      </c>
      <c r="F10" s="18" t="s">
        <v>604</v>
      </c>
      <c r="G10" s="74" t="s">
        <v>605</v>
      </c>
      <c r="H10" s="18"/>
      <c r="I10" s="18"/>
      <c r="J10" s="18"/>
      <c r="K10" s="18" t="s">
        <v>603</v>
      </c>
      <c r="L10" s="18" t="s">
        <v>604</v>
      </c>
      <c r="M10" s="74" t="s">
        <v>606</v>
      </c>
      <c r="N10" s="18"/>
      <c r="O10" s="18"/>
      <c r="P10" s="18"/>
      <c r="Q10" s="18"/>
      <c r="R10" s="18"/>
      <c r="S10" s="18"/>
    </row>
    <row r="11" s="111" customFormat="true" ht="12.75" hidden="false" customHeight="false" outlineLevel="0" collapsed="false">
      <c r="A11" s="109" t="s">
        <v>19</v>
      </c>
      <c r="B11" s="109" t="s">
        <v>20</v>
      </c>
      <c r="C11" s="109" t="s">
        <v>21</v>
      </c>
      <c r="D11" s="109" t="s">
        <v>22</v>
      </c>
      <c r="E11" s="109" t="s">
        <v>23</v>
      </c>
      <c r="F11" s="109" t="s">
        <v>24</v>
      </c>
      <c r="G11" s="109" t="s">
        <v>25</v>
      </c>
      <c r="H11" s="109" t="s">
        <v>26</v>
      </c>
      <c r="I11" s="109" t="s">
        <v>27</v>
      </c>
      <c r="J11" s="109" t="s">
        <v>28</v>
      </c>
      <c r="K11" s="109" t="s">
        <v>29</v>
      </c>
      <c r="L11" s="109" t="s">
        <v>30</v>
      </c>
      <c r="M11" s="109" t="s">
        <v>607</v>
      </c>
      <c r="N11" s="109" t="s">
        <v>608</v>
      </c>
      <c r="O11" s="109" t="s">
        <v>609</v>
      </c>
      <c r="P11" s="109" t="s">
        <v>610</v>
      </c>
      <c r="Q11" s="109" t="s">
        <v>611</v>
      </c>
      <c r="R11" s="109" t="s">
        <v>612</v>
      </c>
      <c r="S11" s="109" t="s">
        <v>613</v>
      </c>
      <c r="T11" s="110"/>
    </row>
    <row r="12" customFormat="false" ht="33.8" hidden="false" customHeight="true" outlineLevel="0" collapsed="false">
      <c r="A12" s="18" t="s">
        <v>47</v>
      </c>
      <c r="B12" s="19" t="s">
        <v>424</v>
      </c>
      <c r="C12" s="31"/>
      <c r="D12" s="31"/>
      <c r="E12" s="31"/>
      <c r="F12" s="31"/>
      <c r="G12" s="31"/>
      <c r="H12" s="31" t="n">
        <f aca="false">SUM(H13:H19)</f>
        <v>373.43</v>
      </c>
      <c r="I12" s="31" t="n">
        <f aca="false">SUM(I13:I19)</f>
        <v>4267.92</v>
      </c>
      <c r="J12" s="31" t="n">
        <f aca="false">SUM(J13:J19)</f>
        <v>5097.5</v>
      </c>
      <c r="K12" s="31"/>
      <c r="L12" s="31"/>
      <c r="M12" s="31"/>
      <c r="N12" s="31" t="n">
        <f aca="false">SUM(N13:N19)</f>
        <v>373.42</v>
      </c>
      <c r="O12" s="31" t="n">
        <f aca="false">SUM(O13:O19)</f>
        <v>4267.91</v>
      </c>
      <c r="P12" s="31" t="n">
        <f aca="false">SUM(P13:P19)</f>
        <v>7025.31</v>
      </c>
      <c r="Q12" s="31" t="n">
        <f aca="false">SUM(Q13:Q19)</f>
        <v>746.85</v>
      </c>
      <c r="R12" s="31" t="n">
        <f aca="false">SUM(R13:R19)</f>
        <v>8535.83</v>
      </c>
      <c r="S12" s="31" t="n">
        <f aca="false">SUM(S13:S19)</f>
        <v>12122.81</v>
      </c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</row>
    <row r="13" customFormat="false" ht="51" hidden="false" customHeight="true" outlineLevel="0" collapsed="false">
      <c r="A13" s="112" t="s">
        <v>425</v>
      </c>
      <c r="B13" s="113" t="s">
        <v>614</v>
      </c>
      <c r="C13" s="34" t="s">
        <v>51</v>
      </c>
      <c r="D13" s="34" t="s">
        <v>36</v>
      </c>
      <c r="E13" s="23" t="n">
        <v>11299.53</v>
      </c>
      <c r="F13" s="23" t="n">
        <v>100.15</v>
      </c>
      <c r="G13" s="20"/>
      <c r="H13" s="20" t="n">
        <f aca="false">ROUND(Q13/12*6,2)</f>
        <v>159.5</v>
      </c>
      <c r="I13" s="20" t="n">
        <f aca="false">ROUND(R13/12*6,2)</f>
        <v>1861.5</v>
      </c>
      <c r="J13" s="20" t="n">
        <f aca="false">ROUND(H13*E13/1000,2)+ROUND(I13*F13/1000,2)</f>
        <v>1988.71</v>
      </c>
      <c r="K13" s="28" t="n">
        <v>13400</v>
      </c>
      <c r="L13" s="23" t="n">
        <v>254.05</v>
      </c>
      <c r="M13" s="20"/>
      <c r="N13" s="20" t="n">
        <f aca="false">Q13-H13</f>
        <v>159.5</v>
      </c>
      <c r="O13" s="20" t="n">
        <f aca="false">R13-I13</f>
        <v>1861.5</v>
      </c>
      <c r="P13" s="20" t="n">
        <f aca="false">ROUND(N13*K13/1000,2)+ROUND(O13*L13/1000,2)</f>
        <v>2610.21</v>
      </c>
      <c r="Q13" s="23" t="n">
        <v>319</v>
      </c>
      <c r="R13" s="23" t="n">
        <v>3723</v>
      </c>
      <c r="S13" s="20" t="n">
        <f aca="false">J13+P13</f>
        <v>4598.92</v>
      </c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</row>
    <row r="14" s="36" customFormat="true" ht="38.25" hidden="false" customHeight="true" outlineLevel="0" collapsed="false">
      <c r="A14" s="100" t="s">
        <v>427</v>
      </c>
      <c r="B14" s="33" t="s">
        <v>432</v>
      </c>
      <c r="C14" s="34" t="s">
        <v>615</v>
      </c>
      <c r="D14" s="34" t="s">
        <v>434</v>
      </c>
      <c r="E14" s="23" t="n">
        <v>12706.37</v>
      </c>
      <c r="F14" s="23" t="n">
        <v>142.61</v>
      </c>
      <c r="G14" s="20"/>
      <c r="H14" s="20" t="n">
        <f aca="false">ROUND(Q14/12*6,2)</f>
        <v>31.21</v>
      </c>
      <c r="I14" s="20" t="n">
        <f aca="false">ROUND(R14/12*6,2)</f>
        <v>543.62</v>
      </c>
      <c r="J14" s="20" t="n">
        <f aca="false">ROUND(H14*E14/1000,2)+ROUND(I14*F14/1000,2)</f>
        <v>474.1</v>
      </c>
      <c r="K14" s="23" t="n">
        <v>30626.78</v>
      </c>
      <c r="L14" s="23" t="n">
        <v>246.52</v>
      </c>
      <c r="M14" s="20"/>
      <c r="N14" s="20" t="n">
        <f aca="false">Q14-H14</f>
        <v>31.21</v>
      </c>
      <c r="O14" s="20" t="n">
        <f aca="false">R14-I14</f>
        <v>543.62</v>
      </c>
      <c r="P14" s="20" t="n">
        <f aca="false">ROUND(N14*K14/1000,2)+ROUND(O14*L14/1000,2)</f>
        <v>1089.87</v>
      </c>
      <c r="Q14" s="23" t="n">
        <v>62.42</v>
      </c>
      <c r="R14" s="23" t="n">
        <v>1087.24</v>
      </c>
      <c r="S14" s="20" t="n">
        <f aca="false">J14+P14</f>
        <v>1563.97</v>
      </c>
      <c r="T14" s="104"/>
    </row>
    <row r="15" s="36" customFormat="true" ht="45" hidden="false" customHeight="true" outlineLevel="0" collapsed="false">
      <c r="A15" s="100" t="s">
        <v>428</v>
      </c>
      <c r="B15" s="33" t="s">
        <v>72</v>
      </c>
      <c r="C15" s="34" t="s">
        <v>44</v>
      </c>
      <c r="D15" s="34" t="s">
        <v>36</v>
      </c>
      <c r="E15" s="23" t="n">
        <v>12302.58</v>
      </c>
      <c r="F15" s="22" t="n">
        <v>18.94</v>
      </c>
      <c r="G15" s="20"/>
      <c r="H15" s="20" t="n">
        <f aca="false">ROUND(Q15/12*6,2)</f>
        <v>63.5</v>
      </c>
      <c r="I15" s="20" t="n">
        <f aca="false">ROUND(R15/12*6,2)</f>
        <v>536.67</v>
      </c>
      <c r="J15" s="20" t="n">
        <f aca="false">ROUND(H15*E15/1000,2)+ROUND(I15*F15/1000,2)</f>
        <v>791.37</v>
      </c>
      <c r="K15" s="28" t="n">
        <v>14994.49</v>
      </c>
      <c r="L15" s="22" t="n">
        <v>30.26</v>
      </c>
      <c r="M15" s="20"/>
      <c r="N15" s="20" t="n">
        <f aca="false">Q15-H15</f>
        <v>63.5</v>
      </c>
      <c r="O15" s="20" t="n">
        <f aca="false">R15-I15</f>
        <v>536.67</v>
      </c>
      <c r="P15" s="20" t="n">
        <f aca="false">ROUND(N15*K15/1000,2)+ROUND(O15*L15/1000,2)</f>
        <v>968.39</v>
      </c>
      <c r="Q15" s="23" t="n">
        <v>127</v>
      </c>
      <c r="R15" s="23" t="n">
        <v>1073.34</v>
      </c>
      <c r="S15" s="20" t="n">
        <f aca="false">J15+P15</f>
        <v>1759.76</v>
      </c>
      <c r="T15" s="104"/>
    </row>
    <row r="16" s="36" customFormat="true" ht="51" hidden="false" customHeight="true" outlineLevel="0" collapsed="false">
      <c r="A16" s="100" t="s">
        <v>429</v>
      </c>
      <c r="B16" s="33" t="s">
        <v>440</v>
      </c>
      <c r="C16" s="34" t="s">
        <v>44</v>
      </c>
      <c r="D16" s="34" t="s">
        <v>36</v>
      </c>
      <c r="E16" s="23" t="n">
        <v>12302.58</v>
      </c>
      <c r="F16" s="22" t="n">
        <v>18.94</v>
      </c>
      <c r="G16" s="20"/>
      <c r="H16" s="20" t="n">
        <f aca="false">ROUND(Q16/12*6,2)</f>
        <v>28.83</v>
      </c>
      <c r="I16" s="20" t="n">
        <f aca="false">ROUND(R16/12*6,2)</f>
        <v>441.39</v>
      </c>
      <c r="J16" s="20" t="n">
        <f aca="false">ROUND(H16*E16/1000,2)+ROUND(I16*F16/1000,2)</f>
        <v>363.04</v>
      </c>
      <c r="K16" s="28" t="n">
        <v>14994.49</v>
      </c>
      <c r="L16" s="22" t="n">
        <v>30.26</v>
      </c>
      <c r="M16" s="20"/>
      <c r="N16" s="20" t="n">
        <f aca="false">Q16-H16</f>
        <v>28.83</v>
      </c>
      <c r="O16" s="20" t="n">
        <f aca="false">R16-I16</f>
        <v>441.39</v>
      </c>
      <c r="P16" s="20" t="n">
        <f aca="false">ROUND(N16*K16/1000,2)+ROUND(O16*L16/1000,2)</f>
        <v>445.65</v>
      </c>
      <c r="Q16" s="23" t="n">
        <v>57.66</v>
      </c>
      <c r="R16" s="23" t="n">
        <v>882.78</v>
      </c>
      <c r="S16" s="20" t="n">
        <f aca="false">J16+P16</f>
        <v>808.69</v>
      </c>
      <c r="T16" s="104"/>
    </row>
    <row r="17" s="36" customFormat="true" ht="53.25" hidden="false" customHeight="true" outlineLevel="0" collapsed="false">
      <c r="A17" s="100" t="s">
        <v>431</v>
      </c>
      <c r="B17" s="33" t="s">
        <v>445</v>
      </c>
      <c r="C17" s="34" t="s">
        <v>44</v>
      </c>
      <c r="D17" s="34" t="s">
        <v>36</v>
      </c>
      <c r="E17" s="23" t="n">
        <v>12302.58</v>
      </c>
      <c r="F17" s="22" t="n">
        <v>18.94</v>
      </c>
      <c r="G17" s="20"/>
      <c r="H17" s="20" t="n">
        <f aca="false">ROUND(Q17/12*6,2)</f>
        <v>24.02</v>
      </c>
      <c r="I17" s="20" t="n">
        <f aca="false">ROUND(R17/12*6,2)</f>
        <v>485.75</v>
      </c>
      <c r="J17" s="20" t="n">
        <f aca="false">ROUND(H17*E17/1000,2)+ROUND(I17*F17/1000,2)</f>
        <v>304.71</v>
      </c>
      <c r="K17" s="28" t="n">
        <v>14994.49</v>
      </c>
      <c r="L17" s="22" t="n">
        <v>30.26</v>
      </c>
      <c r="M17" s="20"/>
      <c r="N17" s="20" t="n">
        <f aca="false">Q17-H17</f>
        <v>24.02</v>
      </c>
      <c r="O17" s="20" t="n">
        <f aca="false">R17-I17</f>
        <v>485.74</v>
      </c>
      <c r="P17" s="20" t="n">
        <f aca="false">ROUND(N17*K17/1000,2)+ROUND(O17*L17/1000,2)</f>
        <v>374.87</v>
      </c>
      <c r="Q17" s="23" t="n">
        <v>48.04</v>
      </c>
      <c r="R17" s="23" t="n">
        <v>971.49</v>
      </c>
      <c r="S17" s="20" t="n">
        <f aca="false">J17+P17</f>
        <v>679.58</v>
      </c>
      <c r="T17" s="104"/>
    </row>
    <row r="18" s="36" customFormat="true" ht="41.25" hidden="false" customHeight="true" outlineLevel="0" collapsed="false">
      <c r="A18" s="100" t="s">
        <v>435</v>
      </c>
      <c r="B18" s="33" t="s">
        <v>95</v>
      </c>
      <c r="C18" s="34" t="s">
        <v>225</v>
      </c>
      <c r="D18" s="34" t="s">
        <v>616</v>
      </c>
      <c r="E18" s="23" t="n">
        <v>17122.68</v>
      </c>
      <c r="F18" s="23" t="n">
        <v>98.05</v>
      </c>
      <c r="G18" s="20"/>
      <c r="H18" s="20" t="n">
        <f aca="false">ROUND(Q18/12*6,2)</f>
        <v>65.1</v>
      </c>
      <c r="I18" s="20" t="n">
        <f aca="false">ROUND(R18/12*6,2)</f>
        <v>380.98</v>
      </c>
      <c r="J18" s="20" t="n">
        <f aca="false">ROUND(H18*E18/1000,2)+ROUND(I18*F18/1000,2)</f>
        <v>1152.05</v>
      </c>
      <c r="K18" s="23" t="n">
        <v>21823.58</v>
      </c>
      <c r="L18" s="23" t="n">
        <v>220.8</v>
      </c>
      <c r="M18" s="20"/>
      <c r="N18" s="20" t="n">
        <f aca="false">Q18-H18</f>
        <v>65.1</v>
      </c>
      <c r="O18" s="20" t="n">
        <f aca="false">R18-I18</f>
        <v>380.98</v>
      </c>
      <c r="P18" s="20" t="n">
        <f aca="false">ROUND(N18*K18/1000,2)+ROUND(O18*L18/1000,2)</f>
        <v>1504.84</v>
      </c>
      <c r="Q18" s="23" t="n">
        <v>130.2</v>
      </c>
      <c r="R18" s="23" t="n">
        <v>761.96</v>
      </c>
      <c r="S18" s="20" t="n">
        <f aca="false">J18+P18</f>
        <v>2656.89</v>
      </c>
      <c r="T18" s="104"/>
    </row>
    <row r="19" s="1" customFormat="true" ht="49.5" hidden="false" customHeight="true" outlineLevel="0" collapsed="false">
      <c r="A19" s="114" t="s">
        <v>437</v>
      </c>
      <c r="B19" s="84" t="s">
        <v>97</v>
      </c>
      <c r="C19" s="34" t="s">
        <v>225</v>
      </c>
      <c r="D19" s="34" t="s">
        <v>616</v>
      </c>
      <c r="E19" s="23" t="n">
        <v>17122.68</v>
      </c>
      <c r="F19" s="23" t="n">
        <v>98.05</v>
      </c>
      <c r="G19" s="20"/>
      <c r="H19" s="20" t="n">
        <f aca="false">ROUND(Q19/12*6,2)</f>
        <v>1.27</v>
      </c>
      <c r="I19" s="20" t="n">
        <f aca="false">ROUND(R19/12*6,2)</f>
        <v>18.01</v>
      </c>
      <c r="J19" s="20" t="n">
        <f aca="false">ROUND(H19*E19/1000,2)+ROUND(I19*F19/1000,2)</f>
        <v>23.52</v>
      </c>
      <c r="K19" s="23" t="n">
        <v>21823.58</v>
      </c>
      <c r="L19" s="23" t="n">
        <v>220.8</v>
      </c>
      <c r="M19" s="20"/>
      <c r="N19" s="20" t="n">
        <f aca="false">Q19-H19</f>
        <v>1.26</v>
      </c>
      <c r="O19" s="20" t="n">
        <f aca="false">R19-I19</f>
        <v>18.01</v>
      </c>
      <c r="P19" s="20" t="n">
        <f aca="false">ROUND(N19*K19/1000,2)+ROUND(O19*L19/1000,2)</f>
        <v>31.48</v>
      </c>
      <c r="Q19" s="23" t="n">
        <v>2.53</v>
      </c>
      <c r="R19" s="23" t="n">
        <v>36.02</v>
      </c>
      <c r="S19" s="20" t="n">
        <f aca="false">J19+P19</f>
        <v>55</v>
      </c>
      <c r="T19" s="104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</row>
    <row r="20" s="1" customFormat="true" ht="28.5" hidden="false" customHeight="true" outlineLevel="0" collapsed="false">
      <c r="A20" s="115" t="n">
        <v>4</v>
      </c>
      <c r="B20" s="19" t="s">
        <v>107</v>
      </c>
      <c r="C20" s="31"/>
      <c r="D20" s="31"/>
      <c r="E20" s="31"/>
      <c r="F20" s="31"/>
      <c r="G20" s="31"/>
      <c r="H20" s="31" t="n">
        <f aca="false">SUM(H21:H22)</f>
        <v>2229.43</v>
      </c>
      <c r="I20" s="31" t="n">
        <f aca="false">SUM(I21:I22)</f>
        <v>26270.33</v>
      </c>
      <c r="J20" s="31" t="n">
        <f aca="false">SUM(J21:J22)</f>
        <v>29177.46</v>
      </c>
      <c r="K20" s="31"/>
      <c r="L20" s="31"/>
      <c r="M20" s="31"/>
      <c r="N20" s="31" t="n">
        <f aca="false">SUM(N21:N22)</f>
        <v>2229.26</v>
      </c>
      <c r="O20" s="31" t="n">
        <f aca="false">SUM(O21:O22)</f>
        <v>26270.17</v>
      </c>
      <c r="P20" s="31" t="n">
        <f aca="false">SUM(P21:P22)</f>
        <v>40866.39</v>
      </c>
      <c r="Q20" s="31" t="n">
        <f aca="false">SUM(Q21:Q22)</f>
        <v>4458.69</v>
      </c>
      <c r="R20" s="31" t="n">
        <f aca="false">SUM(R21:R22)</f>
        <v>52540.5</v>
      </c>
      <c r="S20" s="31" t="n">
        <f aca="false">SUM(S21:S22)</f>
        <v>70043.85</v>
      </c>
      <c r="T20" s="104"/>
    </row>
    <row r="21" s="1" customFormat="true" ht="15" hidden="false" customHeight="true" outlineLevel="0" collapsed="false">
      <c r="A21" s="50"/>
      <c r="B21" s="39" t="s">
        <v>108</v>
      </c>
      <c r="C21" s="30"/>
      <c r="D21" s="30"/>
      <c r="E21" s="30"/>
      <c r="F21" s="30"/>
      <c r="G21" s="30"/>
      <c r="H21" s="30" t="n">
        <f aca="false">H23+H25+H27+H28+H29+H31+H32+H33+H35+H37+H30+H39+H41+H42+H44+H47+H50+H57+H59+H66+H68</f>
        <v>519.39</v>
      </c>
      <c r="I21" s="30" t="n">
        <f aca="false">I23+I25+I27+I28+I29+I31+I32+I33+I35+I37+I30+I39+I41+I42+I44+I47+I50+I57+I59+I66+I68</f>
        <v>6395.96</v>
      </c>
      <c r="J21" s="30" t="n">
        <f aca="false">J23+J25+J27+J28+J29+J31+J32+J33+J35+J37+J30+J39+J41+J42+J44+J47+J50+J57+J59+J66+J68</f>
        <v>6885.75</v>
      </c>
      <c r="K21" s="30"/>
      <c r="L21" s="30"/>
      <c r="M21" s="30"/>
      <c r="N21" s="30" t="n">
        <f aca="false">N23+N25+N27+N28+N29+N31+N32+N33+N35+N37+N30+N39+N41+N42+N44+N47+N50+N57+N59+N66+N68</f>
        <v>519.31</v>
      </c>
      <c r="O21" s="30" t="n">
        <f aca="false">O23+O25+O27+O28+O29+O31+O32+O33+O35+O37+O30+O39+O41+O42+O44+O47+O50+O57+O59+O66+O68</f>
        <v>6395.89</v>
      </c>
      <c r="P21" s="30" t="n">
        <f aca="false">P23+P25+P27+P28+P29+P31+P32+P33+P35+P37+P30+P39+P41+P42+P44+P47+P50+P57+P59+P66+P68</f>
        <v>10979.48</v>
      </c>
      <c r="Q21" s="30" t="n">
        <f aca="false">Q23+Q25+Q27+Q28+Q29+Q31+Q32+Q33+Q35+Q37+Q30+Q39+Q41+Q42+Q44+Q47+Q50+Q57+Q59+Q66+Q68</f>
        <v>1038.7</v>
      </c>
      <c r="R21" s="30" t="n">
        <f aca="false">R23+R25+R27+R28+R29+R31+R32+R33+R35+R37+R30+R39+R41+R42+R44+R47+R50+R57+R59+R66+R68</f>
        <v>12791.85</v>
      </c>
      <c r="S21" s="30" t="n">
        <f aca="false">S23+S25+S27+S28+S29+S31+S32+S33+S35+S37+S30+S39+S41+S42+S44+S47+S50+S57+S59+S66+S68</f>
        <v>17865.23</v>
      </c>
      <c r="T21" s="104"/>
    </row>
    <row r="22" s="36" customFormat="true" ht="18" hidden="false" customHeight="true" outlineLevel="0" collapsed="false">
      <c r="A22" s="50"/>
      <c r="B22" s="40" t="s">
        <v>408</v>
      </c>
      <c r="C22" s="30"/>
      <c r="D22" s="30"/>
      <c r="E22" s="30"/>
      <c r="F22" s="30"/>
      <c r="G22" s="30"/>
      <c r="H22" s="30" t="n">
        <f aca="false">H24+H26+H34+H36+H38+H40+H43+H45+H46+H48+H49+H51+H52+H53+H54++H55+H56+H58+H60+H61+H65+H67</f>
        <v>1710.04</v>
      </c>
      <c r="I22" s="30" t="n">
        <f aca="false">I24+I26+I34+I36+I38+I40+I43+I45+I46+I48+I49+I51+I52+I53+I54++I55+I56+I58+I60+I61+I65+I67</f>
        <v>19874.37</v>
      </c>
      <c r="J22" s="30" t="n">
        <f aca="false">J24+J26+J34+J36+J38+J40+J43+J45+J46+J48+J49+J51+J52+J53+J54++J55+J56+J58+J60+J61+J65+J67</f>
        <v>22291.71</v>
      </c>
      <c r="K22" s="30"/>
      <c r="L22" s="30"/>
      <c r="M22" s="30"/>
      <c r="N22" s="30" t="n">
        <f aca="false">N24+N26+N34+N36+N38+N40+N43+N45+N46+N48+N49+N51+N52+N53+N54++N55+N56+N58+N60+N61+N65+N67</f>
        <v>1709.95</v>
      </c>
      <c r="O22" s="30" t="n">
        <f aca="false">O24+O26+O34+O36+O38+O40+O43+O45+O46+O48+O49+O51+O52+O53+O54++O55+O56+O58+O60+O61+O65+O67</f>
        <v>19874.28</v>
      </c>
      <c r="P22" s="30" t="n">
        <f aca="false">P24+P26+P34+P36+P38+P40+P43+P45+P46+P48+P49+P51+P52+P53+P54++P55+P56+P58+P60+P61+P65+P67</f>
        <v>29886.91</v>
      </c>
      <c r="Q22" s="30" t="n">
        <f aca="false">Q24+Q26+Q34+Q36+Q38+Q40+Q43+Q45+Q46+Q48+Q49+Q51+Q52+Q53+Q54++Q55+Q56+Q58+Q60+Q61+Q65+Q67</f>
        <v>3419.99</v>
      </c>
      <c r="R22" s="30" t="n">
        <f aca="false">R24+R26+R34+R36+R38+R40+R43+R45+R46+R48+R49+R51+R52+R53+R54++R55+R56+R58+R60+R61+R65+R67</f>
        <v>39748.65</v>
      </c>
      <c r="S22" s="30" t="n">
        <f aca="false">S24+S26+S34+S36+S38+S40+S43+S45+S46+S48+S49+S51+S52+S53+S54++S55+S56+S58+S60+S61+S65+S67</f>
        <v>52178.62</v>
      </c>
      <c r="T22" s="10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</row>
    <row r="23" s="36" customFormat="true" ht="48.75" hidden="false" customHeight="true" outlineLevel="0" collapsed="false">
      <c r="A23" s="41" t="s">
        <v>449</v>
      </c>
      <c r="B23" s="116" t="s">
        <v>617</v>
      </c>
      <c r="C23" s="34" t="s">
        <v>51</v>
      </c>
      <c r="D23" s="34" t="s">
        <v>36</v>
      </c>
      <c r="E23" s="23" t="n">
        <v>11299.53</v>
      </c>
      <c r="F23" s="23" t="n">
        <v>100.15</v>
      </c>
      <c r="G23" s="20"/>
      <c r="H23" s="20" t="n">
        <f aca="false">ROUND(Q23/12*6,2)</f>
        <v>14.92</v>
      </c>
      <c r="I23" s="20" t="n">
        <f aca="false">ROUND(R23/12*6,2)</f>
        <v>214.66</v>
      </c>
      <c r="J23" s="20" t="n">
        <f aca="false">ROUND(H23*E23/1000,2)+ROUND(I23*F23/1000,2)</f>
        <v>190.09</v>
      </c>
      <c r="K23" s="28" t="n">
        <v>13400</v>
      </c>
      <c r="L23" s="23" t="n">
        <v>254.05</v>
      </c>
      <c r="M23" s="20"/>
      <c r="N23" s="20" t="n">
        <f aca="false">Q23-H23</f>
        <v>14.91</v>
      </c>
      <c r="O23" s="20" t="n">
        <f aca="false">R23-I23</f>
        <v>214.66</v>
      </c>
      <c r="P23" s="20" t="n">
        <f aca="false">ROUND(N23*K23/1000,2)+ROUND(O23*L23/1000,2)</f>
        <v>254.32</v>
      </c>
      <c r="Q23" s="24" t="n">
        <v>29.83</v>
      </c>
      <c r="R23" s="24" t="n">
        <v>429.32</v>
      </c>
      <c r="S23" s="20" t="n">
        <f aca="false">J23+P23</f>
        <v>444.41</v>
      </c>
      <c r="T23" s="104"/>
    </row>
    <row r="24" s="36" customFormat="true" ht="54.75" hidden="false" customHeight="true" outlineLevel="0" collapsed="false">
      <c r="A24" s="41"/>
      <c r="B24" s="42" t="s">
        <v>618</v>
      </c>
      <c r="C24" s="34" t="s">
        <v>51</v>
      </c>
      <c r="D24" s="34" t="s">
        <v>36</v>
      </c>
      <c r="E24" s="23" t="n">
        <v>11299.53</v>
      </c>
      <c r="F24" s="23" t="n">
        <v>100.15</v>
      </c>
      <c r="G24" s="20"/>
      <c r="H24" s="20" t="n">
        <f aca="false">ROUND(Q24/12*6,2)</f>
        <v>120.1</v>
      </c>
      <c r="I24" s="20" t="n">
        <f aca="false">ROUND(R24/12*6,2)</f>
        <v>1453.22</v>
      </c>
      <c r="J24" s="20" t="n">
        <f aca="false">ROUND(H24*E24/1000,2)+ROUND(I24*F24/1000,2)</f>
        <v>1502.61</v>
      </c>
      <c r="K24" s="28" t="n">
        <v>13400</v>
      </c>
      <c r="L24" s="23" t="n">
        <v>254.05</v>
      </c>
      <c r="M24" s="20"/>
      <c r="N24" s="20" t="n">
        <f aca="false">Q24-H24</f>
        <v>120.1</v>
      </c>
      <c r="O24" s="20" t="n">
        <f aca="false">R24-I24</f>
        <v>1453.22</v>
      </c>
      <c r="P24" s="20" t="n">
        <f aca="false">ROUND(N24*K24/1000,2)+ROUND(O24*L24/1000,2)</f>
        <v>1978.53</v>
      </c>
      <c r="Q24" s="24" t="n">
        <v>240.2</v>
      </c>
      <c r="R24" s="24" t="n">
        <v>2906.44</v>
      </c>
      <c r="S24" s="20" t="n">
        <f aca="false">J24+P24</f>
        <v>3481.14</v>
      </c>
      <c r="T24" s="104"/>
    </row>
    <row r="25" s="36" customFormat="true" ht="63" hidden="false" customHeight="true" outlineLevel="0" collapsed="false">
      <c r="A25" s="41" t="s">
        <v>619</v>
      </c>
      <c r="B25" s="42" t="s">
        <v>620</v>
      </c>
      <c r="C25" s="34" t="s">
        <v>51</v>
      </c>
      <c r="D25" s="34" t="s">
        <v>36</v>
      </c>
      <c r="E25" s="23" t="n">
        <v>11299.53</v>
      </c>
      <c r="F25" s="23" t="n">
        <v>100.15</v>
      </c>
      <c r="G25" s="20"/>
      <c r="H25" s="20" t="n">
        <f aca="false">ROUND(Q25/12*6,2)</f>
        <v>0.91</v>
      </c>
      <c r="I25" s="20" t="n">
        <f aca="false">ROUND(R25/12*6,2)</f>
        <v>18.15</v>
      </c>
      <c r="J25" s="20" t="n">
        <f aca="false">ROUND(H25*E25/1000,2)+ROUND(I25*F25/1000,2)</f>
        <v>12.1</v>
      </c>
      <c r="K25" s="28" t="n">
        <v>13400</v>
      </c>
      <c r="L25" s="23" t="n">
        <v>254.05</v>
      </c>
      <c r="M25" s="20"/>
      <c r="N25" s="20" t="n">
        <f aca="false">Q25-H25</f>
        <v>0.91</v>
      </c>
      <c r="O25" s="20" t="n">
        <f aca="false">R25-I25</f>
        <v>18.14</v>
      </c>
      <c r="P25" s="20" t="n">
        <f aca="false">ROUND(N25*K25/1000,2)+ROUND(O25*L25/1000,2)</f>
        <v>16.8</v>
      </c>
      <c r="Q25" s="24" t="n">
        <v>1.82</v>
      </c>
      <c r="R25" s="24" t="n">
        <v>36.29</v>
      </c>
      <c r="S25" s="20" t="n">
        <f aca="false">J25+P25</f>
        <v>28.9</v>
      </c>
      <c r="T25" s="104"/>
    </row>
    <row r="26" s="36" customFormat="true" ht="74.25" hidden="false" customHeight="true" outlineLevel="0" collapsed="false">
      <c r="A26" s="41"/>
      <c r="B26" s="42" t="s">
        <v>621</v>
      </c>
      <c r="C26" s="34" t="s">
        <v>51</v>
      </c>
      <c r="D26" s="34" t="s">
        <v>36</v>
      </c>
      <c r="E26" s="23" t="n">
        <v>11299.53</v>
      </c>
      <c r="F26" s="23" t="n">
        <v>100.15</v>
      </c>
      <c r="G26" s="20"/>
      <c r="H26" s="20" t="n">
        <f aca="false">ROUND(Q26/12*6,2)</f>
        <v>60.49</v>
      </c>
      <c r="I26" s="20" t="n">
        <f aca="false">ROUND(R26/12*6,2)</f>
        <v>513.13</v>
      </c>
      <c r="J26" s="20" t="n">
        <f aca="false">ROUND(H26*E26/1000,2)+ROUND(I26*F26/1000,2)</f>
        <v>734.9</v>
      </c>
      <c r="K26" s="28" t="n">
        <v>13400</v>
      </c>
      <c r="L26" s="23" t="n">
        <v>254.05</v>
      </c>
      <c r="M26" s="20"/>
      <c r="N26" s="20" t="n">
        <f aca="false">Q26-H26</f>
        <v>60.49</v>
      </c>
      <c r="O26" s="20" t="n">
        <f aca="false">R26-I26</f>
        <v>513.13</v>
      </c>
      <c r="P26" s="20" t="n">
        <f aca="false">ROUND(N26*K26/1000,2)+ROUND(O26*L26/1000,2)</f>
        <v>940.93</v>
      </c>
      <c r="Q26" s="24" t="n">
        <v>120.98</v>
      </c>
      <c r="R26" s="24" t="n">
        <v>1026.26</v>
      </c>
      <c r="S26" s="20" t="n">
        <f aca="false">J26+P26</f>
        <v>1675.83</v>
      </c>
      <c r="T26" s="104"/>
    </row>
    <row r="27" s="36" customFormat="true" ht="50.25" hidden="false" customHeight="true" outlineLevel="0" collapsed="false">
      <c r="A27" s="41" t="s">
        <v>117</v>
      </c>
      <c r="B27" s="42" t="s">
        <v>622</v>
      </c>
      <c r="C27" s="34" t="s">
        <v>51</v>
      </c>
      <c r="D27" s="34" t="s">
        <v>36</v>
      </c>
      <c r="E27" s="23" t="n">
        <v>11299.53</v>
      </c>
      <c r="F27" s="23" t="n">
        <v>100.15</v>
      </c>
      <c r="G27" s="20"/>
      <c r="H27" s="20" t="n">
        <f aca="false">ROUND(Q27/12*6,2)</f>
        <v>6.21</v>
      </c>
      <c r="I27" s="20" t="n">
        <f aca="false">ROUND(R27/12*6,2)</f>
        <v>211.14</v>
      </c>
      <c r="J27" s="20" t="n">
        <f aca="false">ROUND(H27*E27/1000,2)+ROUND(I27*F27/1000,2)</f>
        <v>91.32</v>
      </c>
      <c r="K27" s="28" t="n">
        <v>13400</v>
      </c>
      <c r="L27" s="23" t="n">
        <v>254.05</v>
      </c>
      <c r="M27" s="20"/>
      <c r="N27" s="20" t="n">
        <f aca="false">Q27-H27</f>
        <v>6.21</v>
      </c>
      <c r="O27" s="20" t="n">
        <f aca="false">R27-I27</f>
        <v>211.14</v>
      </c>
      <c r="P27" s="20" t="n">
        <f aca="false">ROUND(N27*K27/1000,2)+ROUND(O27*L27/1000,2)</f>
        <v>136.85</v>
      </c>
      <c r="Q27" s="24" t="n">
        <v>12.42</v>
      </c>
      <c r="R27" s="24" t="n">
        <v>422.28</v>
      </c>
      <c r="S27" s="20" t="n">
        <f aca="false">J27+P27</f>
        <v>228.17</v>
      </c>
      <c r="T27" s="104"/>
    </row>
    <row r="28" s="36" customFormat="true" ht="65.25" hidden="false" customHeight="true" outlineLevel="0" collapsed="false">
      <c r="A28" s="41" t="s">
        <v>623</v>
      </c>
      <c r="B28" s="42" t="s">
        <v>624</v>
      </c>
      <c r="C28" s="34" t="s">
        <v>51</v>
      </c>
      <c r="D28" s="34" t="s">
        <v>36</v>
      </c>
      <c r="E28" s="23" t="n">
        <v>11299.53</v>
      </c>
      <c r="F28" s="23" t="n">
        <v>100.15</v>
      </c>
      <c r="G28" s="20"/>
      <c r="H28" s="20" t="n">
        <f aca="false">ROUND(Q28/12*6,2)</f>
        <v>10.95</v>
      </c>
      <c r="I28" s="20" t="n">
        <f aca="false">ROUND(R28/12*6,2)</f>
        <v>220</v>
      </c>
      <c r="J28" s="20" t="n">
        <f aca="false">ROUND(H28*E28/1000,2)+ROUND(I28*F28/1000,2)</f>
        <v>145.76</v>
      </c>
      <c r="K28" s="28" t="n">
        <v>13400</v>
      </c>
      <c r="L28" s="23" t="n">
        <v>254.05</v>
      </c>
      <c r="M28" s="20"/>
      <c r="N28" s="20" t="n">
        <f aca="false">Q28-H28</f>
        <v>10.94</v>
      </c>
      <c r="O28" s="20" t="n">
        <f aca="false">R28-I28</f>
        <v>220</v>
      </c>
      <c r="P28" s="20" t="n">
        <f aca="false">ROUND(N28*K28/1000,2)+ROUND(O28*L28/1000,2)</f>
        <v>202.49</v>
      </c>
      <c r="Q28" s="24" t="n">
        <v>21.89</v>
      </c>
      <c r="R28" s="24" t="n">
        <v>440</v>
      </c>
      <c r="S28" s="20" t="n">
        <f aca="false">J28+P28</f>
        <v>348.25</v>
      </c>
      <c r="T28" s="104"/>
    </row>
    <row r="29" s="36" customFormat="true" ht="60.75" hidden="false" customHeight="true" outlineLevel="0" collapsed="false">
      <c r="A29" s="41"/>
      <c r="B29" s="42" t="s">
        <v>625</v>
      </c>
      <c r="C29" s="34" t="s">
        <v>51</v>
      </c>
      <c r="D29" s="34" t="s">
        <v>36</v>
      </c>
      <c r="E29" s="23" t="n">
        <v>11299.53</v>
      </c>
      <c r="F29" s="23" t="n">
        <v>100.15</v>
      </c>
      <c r="G29" s="20"/>
      <c r="H29" s="20" t="n">
        <f aca="false">ROUND(Q29/12*6,2)</f>
        <v>16.96</v>
      </c>
      <c r="I29" s="20" t="n">
        <f aca="false">ROUND(R29/12*6,2)</f>
        <v>211.71</v>
      </c>
      <c r="J29" s="20" t="n">
        <f aca="false">ROUND(H29*E29/1000,2)+ROUND(I29*F29/1000,2)</f>
        <v>212.84</v>
      </c>
      <c r="K29" s="28" t="n">
        <v>13400</v>
      </c>
      <c r="L29" s="23" t="n">
        <v>254.05</v>
      </c>
      <c r="M29" s="20"/>
      <c r="N29" s="20" t="n">
        <f aca="false">Q29-H29</f>
        <v>16.96</v>
      </c>
      <c r="O29" s="20" t="n">
        <f aca="false">R29-I29</f>
        <v>211.7</v>
      </c>
      <c r="P29" s="20" t="n">
        <f aca="false">ROUND(N29*K29/1000,2)+ROUND(O29*L29/1000,2)</f>
        <v>281.04</v>
      </c>
      <c r="Q29" s="24" t="n">
        <v>33.92</v>
      </c>
      <c r="R29" s="24" t="n">
        <v>423.41</v>
      </c>
      <c r="S29" s="20" t="n">
        <f aca="false">J29+P29</f>
        <v>493.88</v>
      </c>
      <c r="T29" s="104"/>
    </row>
    <row r="30" s="36" customFormat="true" ht="58.1" hidden="false" customHeight="true" outlineLevel="0" collapsed="false">
      <c r="A30" s="41" t="s">
        <v>626</v>
      </c>
      <c r="B30" s="42" t="s">
        <v>627</v>
      </c>
      <c r="C30" s="34" t="s">
        <v>615</v>
      </c>
      <c r="D30" s="34" t="s">
        <v>434</v>
      </c>
      <c r="E30" s="23" t="n">
        <v>12706.37</v>
      </c>
      <c r="F30" s="23" t="n">
        <v>142.61</v>
      </c>
      <c r="G30" s="20"/>
      <c r="H30" s="20" t="n">
        <f aca="false">ROUND(Q30/12*6,2)</f>
        <v>3.41</v>
      </c>
      <c r="I30" s="20" t="n">
        <f aca="false">ROUND(R30/12*6,2)</f>
        <v>52.65</v>
      </c>
      <c r="J30" s="20" t="n">
        <f aca="false">ROUND(H30*E30/1000,2)+ROUND(I30*F30/1000,2)</f>
        <v>50.84</v>
      </c>
      <c r="K30" s="23" t="n">
        <v>30626.78</v>
      </c>
      <c r="L30" s="23" t="n">
        <v>246.52</v>
      </c>
      <c r="M30" s="20"/>
      <c r="N30" s="20" t="n">
        <f aca="false">Q30-H30</f>
        <v>3.4</v>
      </c>
      <c r="O30" s="20" t="n">
        <f aca="false">R30-I30</f>
        <v>52.65</v>
      </c>
      <c r="P30" s="20" t="n">
        <f aca="false">ROUND(N30*K30/1000,2)+ROUND(O30*L30/1000,2)</f>
        <v>117.11</v>
      </c>
      <c r="Q30" s="24" t="n">
        <v>6.81</v>
      </c>
      <c r="R30" s="24" t="n">
        <v>105.3</v>
      </c>
      <c r="S30" s="20" t="n">
        <f aca="false">J30+P30</f>
        <v>167.95</v>
      </c>
      <c r="T30" s="104"/>
    </row>
    <row r="31" s="36" customFormat="true" ht="49.45" hidden="false" customHeight="true" outlineLevel="0" collapsed="false">
      <c r="A31" s="41" t="s">
        <v>628</v>
      </c>
      <c r="B31" s="42" t="s">
        <v>629</v>
      </c>
      <c r="C31" s="34" t="s">
        <v>51</v>
      </c>
      <c r="D31" s="34" t="s">
        <v>36</v>
      </c>
      <c r="E31" s="23" t="n">
        <v>11299.53</v>
      </c>
      <c r="F31" s="23" t="n">
        <v>100.15</v>
      </c>
      <c r="G31" s="20"/>
      <c r="H31" s="20" t="n">
        <f aca="false">ROUND(Q31/12*6,2)</f>
        <v>207.22</v>
      </c>
      <c r="I31" s="20" t="n">
        <f aca="false">ROUND(R31/12*6,2)</f>
        <v>2462.88</v>
      </c>
      <c r="J31" s="20" t="n">
        <f aca="false">ROUND(H31*E31/1000,2)+ROUND(I31*F31/1000,2)</f>
        <v>2588.15</v>
      </c>
      <c r="K31" s="28" t="n">
        <v>13400</v>
      </c>
      <c r="L31" s="23" t="n">
        <v>254.05</v>
      </c>
      <c r="M31" s="20"/>
      <c r="N31" s="20" t="n">
        <f aca="false">Q31-H31</f>
        <v>207.21</v>
      </c>
      <c r="O31" s="20" t="n">
        <f aca="false">R31-I31</f>
        <v>2462.87</v>
      </c>
      <c r="P31" s="20" t="n">
        <f aca="false">ROUND(N31*K31/1000,2)+ROUND(O31*L31/1000,2)</f>
        <v>3402.3</v>
      </c>
      <c r="Q31" s="24" t="n">
        <v>414.43</v>
      </c>
      <c r="R31" s="24" t="n">
        <v>4925.75</v>
      </c>
      <c r="S31" s="20" t="n">
        <f aca="false">J31+P31</f>
        <v>5990.45</v>
      </c>
      <c r="T31" s="104"/>
    </row>
    <row r="32" s="36" customFormat="true" ht="57.3" hidden="false" customHeight="true" outlineLevel="0" collapsed="false">
      <c r="A32" s="41" t="s">
        <v>129</v>
      </c>
      <c r="B32" s="42" t="s">
        <v>630</v>
      </c>
      <c r="C32" s="34" t="s">
        <v>51</v>
      </c>
      <c r="D32" s="34" t="s">
        <v>36</v>
      </c>
      <c r="E32" s="23" t="n">
        <v>11299.53</v>
      </c>
      <c r="F32" s="23" t="n">
        <v>100.15</v>
      </c>
      <c r="G32" s="20"/>
      <c r="H32" s="20" t="n">
        <f aca="false">ROUND(Q32/12*6,2)</f>
        <v>64.45</v>
      </c>
      <c r="I32" s="20" t="n">
        <f aca="false">ROUND(R32/12*6,2)</f>
        <v>1113.18</v>
      </c>
      <c r="J32" s="20" t="n">
        <f aca="false">ROUND(H32*E32/1000,2)+ROUND(I32*F32/1000,2)</f>
        <v>839.73</v>
      </c>
      <c r="K32" s="28" t="n">
        <v>13400</v>
      </c>
      <c r="L32" s="23" t="n">
        <v>254.05</v>
      </c>
      <c r="M32" s="20"/>
      <c r="N32" s="20" t="n">
        <f aca="false">Q32-H32</f>
        <v>64.45</v>
      </c>
      <c r="O32" s="20" t="n">
        <f aca="false">R32-I32</f>
        <v>1113.18</v>
      </c>
      <c r="P32" s="20" t="n">
        <f aca="false">ROUND(N32*K32/1000,2)+ROUND(O32*L32/1000,2)</f>
        <v>1146.43</v>
      </c>
      <c r="Q32" s="24" t="n">
        <v>128.9</v>
      </c>
      <c r="R32" s="24" t="n">
        <v>2226.36</v>
      </c>
      <c r="S32" s="20" t="n">
        <f aca="false">J32+P32</f>
        <v>1986.16</v>
      </c>
      <c r="T32" s="104"/>
    </row>
    <row r="33" s="36" customFormat="true" ht="60" hidden="false" customHeight="true" outlineLevel="0" collapsed="false">
      <c r="A33" s="41" t="s">
        <v>631</v>
      </c>
      <c r="B33" s="42" t="s">
        <v>632</v>
      </c>
      <c r="C33" s="34" t="s">
        <v>51</v>
      </c>
      <c r="D33" s="34" t="s">
        <v>36</v>
      </c>
      <c r="E33" s="23" t="n">
        <v>11299.53</v>
      </c>
      <c r="F33" s="23" t="n">
        <v>100.15</v>
      </c>
      <c r="G33" s="20"/>
      <c r="H33" s="20" t="n">
        <f aca="false">ROUND(Q33/12*6,2)</f>
        <v>1.4</v>
      </c>
      <c r="I33" s="20" t="n">
        <f aca="false">ROUND(R33/12*6,2)</f>
        <v>10</v>
      </c>
      <c r="J33" s="20" t="n">
        <f aca="false">ROUND(H33*E33/1000,2)+ROUND(I33*F33/1000,2)</f>
        <v>16.82</v>
      </c>
      <c r="K33" s="28" t="n">
        <v>13400</v>
      </c>
      <c r="L33" s="23" t="n">
        <v>254.05</v>
      </c>
      <c r="M33" s="20"/>
      <c r="N33" s="20" t="n">
        <f aca="false">Q33-H33</f>
        <v>1.4</v>
      </c>
      <c r="O33" s="20" t="n">
        <f aca="false">R33-I33</f>
        <v>10</v>
      </c>
      <c r="P33" s="20" t="n">
        <f aca="false">ROUND(N33*K33/1000,2)+ROUND(O33*L33/1000,2)</f>
        <v>21.3</v>
      </c>
      <c r="Q33" s="24" t="n">
        <v>2.8</v>
      </c>
      <c r="R33" s="24" t="n">
        <v>20</v>
      </c>
      <c r="S33" s="20" t="n">
        <f aca="false">J33+P33</f>
        <v>38.12</v>
      </c>
      <c r="T33" s="104"/>
    </row>
    <row r="34" s="36" customFormat="true" ht="58.5" hidden="false" customHeight="true" outlineLevel="0" collapsed="false">
      <c r="A34" s="41"/>
      <c r="B34" s="42" t="s">
        <v>633</v>
      </c>
      <c r="C34" s="34" t="s">
        <v>51</v>
      </c>
      <c r="D34" s="34" t="s">
        <v>36</v>
      </c>
      <c r="E34" s="23" t="n">
        <v>11299.53</v>
      </c>
      <c r="F34" s="23" t="n">
        <v>100.15</v>
      </c>
      <c r="G34" s="20"/>
      <c r="H34" s="20" t="n">
        <f aca="false">ROUND(Q34/12*6,2)</f>
        <v>215.36</v>
      </c>
      <c r="I34" s="20" t="n">
        <f aca="false">ROUND(R34/12*6,2)</f>
        <v>3268.41</v>
      </c>
      <c r="J34" s="20" t="n">
        <f aca="false">ROUND(H34*E34/1000,2)+ROUND(I34*F34/1000,2)</f>
        <v>2760.8</v>
      </c>
      <c r="K34" s="28" t="n">
        <v>13400</v>
      </c>
      <c r="L34" s="23" t="n">
        <v>254.05</v>
      </c>
      <c r="M34" s="20"/>
      <c r="N34" s="20" t="n">
        <f aca="false">Q34-H34</f>
        <v>215.36</v>
      </c>
      <c r="O34" s="20" t="n">
        <f aca="false">R34-I34</f>
        <v>3268.41</v>
      </c>
      <c r="P34" s="20" t="n">
        <f aca="false">ROUND(N34*K34/1000,2)+ROUND(O34*L34/1000,2)</f>
        <v>3716.16</v>
      </c>
      <c r="Q34" s="24" t="n">
        <v>430.72</v>
      </c>
      <c r="R34" s="24" t="n">
        <v>6536.82</v>
      </c>
      <c r="S34" s="20" t="n">
        <f aca="false">J34+P34</f>
        <v>6476.96</v>
      </c>
      <c r="T34" s="104"/>
    </row>
    <row r="35" s="36" customFormat="true" ht="57.75" hidden="false" customHeight="true" outlineLevel="0" collapsed="false">
      <c r="A35" s="41" t="s">
        <v>463</v>
      </c>
      <c r="B35" s="42" t="s">
        <v>634</v>
      </c>
      <c r="C35" s="34" t="s">
        <v>51</v>
      </c>
      <c r="D35" s="34" t="s">
        <v>36</v>
      </c>
      <c r="E35" s="23" t="n">
        <v>11299.53</v>
      </c>
      <c r="F35" s="23" t="n">
        <v>100.15</v>
      </c>
      <c r="G35" s="20"/>
      <c r="H35" s="20" t="n">
        <f aca="false">ROUND(Q35/12*6,2)</f>
        <v>17.67</v>
      </c>
      <c r="I35" s="20" t="n">
        <f aca="false">ROUND(R35/12*6,2)</f>
        <v>259.18</v>
      </c>
      <c r="J35" s="20" t="n">
        <f aca="false">ROUND(H35*E35/1000,2)+ROUND(I35*F35/1000,2)</f>
        <v>225.62</v>
      </c>
      <c r="K35" s="28" t="n">
        <v>13400</v>
      </c>
      <c r="L35" s="23" t="n">
        <v>254.05</v>
      </c>
      <c r="M35" s="20"/>
      <c r="N35" s="20" t="n">
        <f aca="false">Q35-H35</f>
        <v>17.66</v>
      </c>
      <c r="O35" s="20" t="n">
        <f aca="false">R35-I35</f>
        <v>259.17</v>
      </c>
      <c r="P35" s="20" t="n">
        <f aca="false">ROUND(N35*K35/1000,2)+ROUND(O35*L35/1000,2)</f>
        <v>302.48</v>
      </c>
      <c r="Q35" s="24" t="n">
        <v>35.33</v>
      </c>
      <c r="R35" s="24" t="n">
        <v>518.35</v>
      </c>
      <c r="S35" s="20" t="n">
        <f aca="false">J35+P35</f>
        <v>528.1</v>
      </c>
      <c r="T35" s="104"/>
    </row>
    <row r="36" s="36" customFormat="true" ht="60" hidden="false" customHeight="true" outlineLevel="0" collapsed="false">
      <c r="A36" s="41"/>
      <c r="B36" s="42" t="s">
        <v>635</v>
      </c>
      <c r="C36" s="34" t="s">
        <v>51</v>
      </c>
      <c r="D36" s="34" t="s">
        <v>36</v>
      </c>
      <c r="E36" s="23" t="n">
        <v>11299.53</v>
      </c>
      <c r="F36" s="23" t="n">
        <v>100.15</v>
      </c>
      <c r="G36" s="20"/>
      <c r="H36" s="20" t="n">
        <f aca="false">ROUND(Q36/12*6,2)</f>
        <v>343.71</v>
      </c>
      <c r="I36" s="20" t="n">
        <f aca="false">ROUND(R36/12*6,2)</f>
        <v>4078.18</v>
      </c>
      <c r="J36" s="20" t="n">
        <f aca="false">ROUND(H36*E36/1000,2)+ROUND(I36*F36/1000,2)</f>
        <v>4292.19</v>
      </c>
      <c r="K36" s="28" t="n">
        <v>13400</v>
      </c>
      <c r="L36" s="23" t="n">
        <v>254.05</v>
      </c>
      <c r="M36" s="20"/>
      <c r="N36" s="20" t="n">
        <f aca="false">Q36-H36</f>
        <v>343.71</v>
      </c>
      <c r="O36" s="20" t="n">
        <f aca="false">R36-I36</f>
        <v>4078.18</v>
      </c>
      <c r="P36" s="20" t="n">
        <f aca="false">ROUND(N36*K36/1000,2)+ROUND(O36*L36/1000,2)</f>
        <v>5641.77</v>
      </c>
      <c r="Q36" s="24" t="n">
        <v>687.42</v>
      </c>
      <c r="R36" s="24" t="n">
        <v>8156.36</v>
      </c>
      <c r="S36" s="20" t="n">
        <f aca="false">J36+P36</f>
        <v>9933.96</v>
      </c>
      <c r="T36" s="104"/>
    </row>
    <row r="37" s="36" customFormat="true" ht="56.25" hidden="false" customHeight="true" outlineLevel="0" collapsed="false">
      <c r="A37" s="41" t="s">
        <v>138</v>
      </c>
      <c r="B37" s="42" t="s">
        <v>636</v>
      </c>
      <c r="C37" s="34" t="s">
        <v>51</v>
      </c>
      <c r="D37" s="34" t="s">
        <v>36</v>
      </c>
      <c r="E37" s="23" t="n">
        <v>11299.53</v>
      </c>
      <c r="F37" s="23" t="n">
        <v>100.15</v>
      </c>
      <c r="G37" s="20"/>
      <c r="H37" s="20" t="n">
        <f aca="false">ROUND(Q37/12*6,2)</f>
        <v>4.63</v>
      </c>
      <c r="I37" s="20" t="n">
        <f aca="false">ROUND(R37/12*6,2)</f>
        <v>85.53</v>
      </c>
      <c r="J37" s="20" t="n">
        <f aca="false">ROUND(H37*E37/1000,2)+ROUND(I37*F37/1000,2)</f>
        <v>60.89</v>
      </c>
      <c r="K37" s="28" t="n">
        <v>13400</v>
      </c>
      <c r="L37" s="23" t="n">
        <v>254.05</v>
      </c>
      <c r="M37" s="20"/>
      <c r="N37" s="20" t="n">
        <f aca="false">Q37-H37</f>
        <v>4.63</v>
      </c>
      <c r="O37" s="20" t="n">
        <f aca="false">R37-I37</f>
        <v>85.53</v>
      </c>
      <c r="P37" s="20" t="n">
        <f aca="false">ROUND(N37*K37/1000,2)+ROUND(O37*L37/1000,2)</f>
        <v>83.77</v>
      </c>
      <c r="Q37" s="22" t="n">
        <v>9.26</v>
      </c>
      <c r="R37" s="22" t="n">
        <v>171.06</v>
      </c>
      <c r="S37" s="20" t="n">
        <f aca="false">J37+P37</f>
        <v>144.66</v>
      </c>
      <c r="T37" s="104"/>
    </row>
    <row r="38" s="36" customFormat="true" ht="60" hidden="false" customHeight="true" outlineLevel="0" collapsed="false">
      <c r="A38" s="41"/>
      <c r="B38" s="42" t="s">
        <v>637</v>
      </c>
      <c r="C38" s="34" t="s">
        <v>51</v>
      </c>
      <c r="D38" s="34" t="s">
        <v>36</v>
      </c>
      <c r="E38" s="23" t="n">
        <v>11299.53</v>
      </c>
      <c r="F38" s="23" t="n">
        <v>100.15</v>
      </c>
      <c r="G38" s="20"/>
      <c r="H38" s="20" t="n">
        <f aca="false">ROUND(Q38/12*6,2)</f>
        <v>3.8</v>
      </c>
      <c r="I38" s="20" t="n">
        <f aca="false">ROUND(R38/12*6,2)</f>
        <v>72.13</v>
      </c>
      <c r="J38" s="20" t="n">
        <f aca="false">ROUND(H38*E38/1000,2)+ROUND(I38*F38/1000,2)</f>
        <v>50.16</v>
      </c>
      <c r="K38" s="28" t="n">
        <v>13400</v>
      </c>
      <c r="L38" s="23" t="n">
        <v>254.05</v>
      </c>
      <c r="M38" s="20"/>
      <c r="N38" s="20" t="n">
        <f aca="false">Q38-H38</f>
        <v>3.8</v>
      </c>
      <c r="O38" s="20" t="n">
        <f aca="false">R38-I38</f>
        <v>72.12</v>
      </c>
      <c r="P38" s="20" t="n">
        <f aca="false">ROUND(N38*K38/1000,2)+ROUND(O38*L38/1000,2)</f>
        <v>69.24</v>
      </c>
      <c r="Q38" s="24" t="n">
        <v>7.6</v>
      </c>
      <c r="R38" s="24" t="n">
        <v>144.25</v>
      </c>
      <c r="S38" s="20" t="n">
        <f aca="false">J38+P38</f>
        <v>119.4</v>
      </c>
      <c r="T38" s="104"/>
    </row>
    <row r="39" s="36" customFormat="true" ht="45" hidden="false" customHeight="true" outlineLevel="0" collapsed="false">
      <c r="A39" s="41" t="s">
        <v>638</v>
      </c>
      <c r="B39" s="42" t="s">
        <v>639</v>
      </c>
      <c r="C39" s="34" t="s">
        <v>615</v>
      </c>
      <c r="D39" s="34" t="s">
        <v>434</v>
      </c>
      <c r="E39" s="23" t="n">
        <v>12706.37</v>
      </c>
      <c r="F39" s="23" t="n">
        <v>142.61</v>
      </c>
      <c r="G39" s="20"/>
      <c r="H39" s="20" t="n">
        <f aca="false">ROUND(Q39/12*6,2)</f>
        <v>4.57</v>
      </c>
      <c r="I39" s="20" t="n">
        <f aca="false">ROUND(R39/12*6,2)</f>
        <v>64.5</v>
      </c>
      <c r="J39" s="20" t="n">
        <f aca="false">ROUND(H39*E39/1000,2)+ROUND(I39*F39/1000,2)</f>
        <v>67.27</v>
      </c>
      <c r="K39" s="23" t="n">
        <v>30626.78</v>
      </c>
      <c r="L39" s="23" t="n">
        <v>246.52</v>
      </c>
      <c r="M39" s="20"/>
      <c r="N39" s="20" t="n">
        <f aca="false">Q39-H39</f>
        <v>4.56</v>
      </c>
      <c r="O39" s="20" t="n">
        <f aca="false">R39-I39</f>
        <v>64.5</v>
      </c>
      <c r="P39" s="20" t="n">
        <f aca="false">ROUND(N39*K39/1000,2)+ROUND(O39*L39/1000,2)</f>
        <v>155.56</v>
      </c>
      <c r="Q39" s="24" t="n">
        <v>9.13</v>
      </c>
      <c r="R39" s="24" t="n">
        <v>129</v>
      </c>
      <c r="S39" s="20" t="n">
        <f aca="false">J39+P39</f>
        <v>222.83</v>
      </c>
      <c r="T39" s="104"/>
    </row>
    <row r="40" s="36" customFormat="true" ht="44.25" hidden="false" customHeight="true" outlineLevel="0" collapsed="false">
      <c r="A40" s="41"/>
      <c r="B40" s="42" t="s">
        <v>640</v>
      </c>
      <c r="C40" s="34" t="s">
        <v>615</v>
      </c>
      <c r="D40" s="34" t="s">
        <v>434</v>
      </c>
      <c r="E40" s="23" t="n">
        <v>12706.37</v>
      </c>
      <c r="F40" s="23" t="n">
        <v>142.61</v>
      </c>
      <c r="G40" s="20"/>
      <c r="H40" s="20" t="n">
        <f aca="false">ROUND(Q40/12*6,2)</f>
        <v>38.93</v>
      </c>
      <c r="I40" s="20" t="n">
        <f aca="false">ROUND(R40/12*6,2)</f>
        <v>557.52</v>
      </c>
      <c r="J40" s="20" t="n">
        <f aca="false">ROUND(H40*E40/1000,2)+ROUND(I40*F40/1000,2)</f>
        <v>574.17</v>
      </c>
      <c r="K40" s="23" t="n">
        <v>30626.78</v>
      </c>
      <c r="L40" s="23" t="n">
        <v>246.52</v>
      </c>
      <c r="M40" s="20"/>
      <c r="N40" s="20" t="n">
        <f aca="false">Q40-H40</f>
        <v>38.93</v>
      </c>
      <c r="O40" s="20" t="n">
        <f aca="false">R40-I40</f>
        <v>557.51</v>
      </c>
      <c r="P40" s="20" t="n">
        <f aca="false">ROUND(N40*K40/1000,2)+ROUND(O40*L40/1000,2)</f>
        <v>1329.74</v>
      </c>
      <c r="Q40" s="24" t="n">
        <v>77.86</v>
      </c>
      <c r="R40" s="24" t="n">
        <v>1115.03</v>
      </c>
      <c r="S40" s="20" t="n">
        <f aca="false">J40+P40</f>
        <v>1903.91</v>
      </c>
      <c r="T40" s="104"/>
    </row>
    <row r="41" s="36" customFormat="true" ht="59.25" hidden="false" customHeight="true" outlineLevel="0" collapsed="false">
      <c r="A41" s="41" t="s">
        <v>641</v>
      </c>
      <c r="B41" s="48" t="s">
        <v>642</v>
      </c>
      <c r="C41" s="34" t="s">
        <v>615</v>
      </c>
      <c r="D41" s="34" t="s">
        <v>434</v>
      </c>
      <c r="E41" s="23" t="n">
        <v>12706.37</v>
      </c>
      <c r="F41" s="23" t="n">
        <v>142.61</v>
      </c>
      <c r="G41" s="20"/>
      <c r="H41" s="20" t="n">
        <f aca="false">ROUND(Q41/12*6,2)</f>
        <v>119.53</v>
      </c>
      <c r="I41" s="20" t="n">
        <f aca="false">ROUND(R41/12*6,2)</f>
        <v>888.78</v>
      </c>
      <c r="J41" s="20" t="n">
        <f aca="false">ROUND(H41*E41/1000,2)+ROUND(I41*F41/1000,2)</f>
        <v>1645.54</v>
      </c>
      <c r="K41" s="23" t="n">
        <v>30626.78</v>
      </c>
      <c r="L41" s="23" t="n">
        <v>246.52</v>
      </c>
      <c r="M41" s="20"/>
      <c r="N41" s="20" t="n">
        <f aca="false">Q41-H41</f>
        <v>119.53</v>
      </c>
      <c r="O41" s="20" t="n">
        <f aca="false">R41-I41</f>
        <v>888.78</v>
      </c>
      <c r="P41" s="20" t="n">
        <f aca="false">ROUND(N41*K41/1000,2)+ROUND(O41*L41/1000,2)</f>
        <v>3879.92</v>
      </c>
      <c r="Q41" s="24" t="n">
        <v>239.06</v>
      </c>
      <c r="R41" s="24" t="n">
        <v>1777.56</v>
      </c>
      <c r="S41" s="20" t="n">
        <f aca="false">J41+P41</f>
        <v>5525.46</v>
      </c>
      <c r="T41" s="104"/>
    </row>
    <row r="42" s="36" customFormat="true" ht="44.25" hidden="false" customHeight="true" outlineLevel="0" collapsed="false">
      <c r="A42" s="41" t="s">
        <v>148</v>
      </c>
      <c r="B42" s="42" t="s">
        <v>643</v>
      </c>
      <c r="C42" s="117" t="s">
        <v>644</v>
      </c>
      <c r="D42" s="34" t="s">
        <v>616</v>
      </c>
      <c r="E42" s="23" t="n">
        <v>17122.68</v>
      </c>
      <c r="F42" s="23" t="n">
        <v>98.05</v>
      </c>
      <c r="G42" s="20"/>
      <c r="H42" s="20" t="n">
        <f aca="false">ROUND(Q42/12*6,2)</f>
        <v>0.18</v>
      </c>
      <c r="I42" s="20" t="n">
        <f aca="false">ROUND(R42/12*6,2)</f>
        <v>2</v>
      </c>
      <c r="J42" s="20" t="n">
        <f aca="false">ROUND(H42*E42/1000,2)+ROUND(I42*F42/1000,2)</f>
        <v>3.28</v>
      </c>
      <c r="K42" s="23" t="n">
        <v>21823.58</v>
      </c>
      <c r="L42" s="23" t="n">
        <v>220.8</v>
      </c>
      <c r="M42" s="20"/>
      <c r="N42" s="20" t="n">
        <f aca="false">Q42-H42</f>
        <v>0.18</v>
      </c>
      <c r="O42" s="20" t="n">
        <f aca="false">R42-I42</f>
        <v>2</v>
      </c>
      <c r="P42" s="20" t="n">
        <f aca="false">ROUND(N42*K42/1000,2)+ROUND(O42*L42/1000,2)</f>
        <v>4.37</v>
      </c>
      <c r="Q42" s="24" t="n">
        <v>0.36</v>
      </c>
      <c r="R42" s="24" t="n">
        <v>4</v>
      </c>
      <c r="S42" s="20" t="n">
        <f aca="false">J42+P42</f>
        <v>7.65</v>
      </c>
      <c r="T42" s="104"/>
    </row>
    <row r="43" s="36" customFormat="true" ht="59.25" hidden="false" customHeight="true" outlineLevel="0" collapsed="false">
      <c r="A43" s="41"/>
      <c r="B43" s="42" t="s">
        <v>645</v>
      </c>
      <c r="C43" s="117" t="s">
        <v>225</v>
      </c>
      <c r="D43" s="34" t="s">
        <v>616</v>
      </c>
      <c r="E43" s="23" t="n">
        <v>17122.68</v>
      </c>
      <c r="F43" s="23" t="n">
        <v>98.05</v>
      </c>
      <c r="G43" s="20"/>
      <c r="H43" s="20" t="n">
        <f aca="false">ROUND(Q43/12*6,2)</f>
        <v>84.19</v>
      </c>
      <c r="I43" s="20" t="n">
        <f aca="false">ROUND(R43/12*6,2)</f>
        <v>888.87</v>
      </c>
      <c r="J43" s="20" t="n">
        <f aca="false">ROUND(H43*E43/1000,2)+ROUND(I43*F43/1000,2)</f>
        <v>1528.71</v>
      </c>
      <c r="K43" s="23" t="n">
        <v>21823.58</v>
      </c>
      <c r="L43" s="23" t="n">
        <v>220.8</v>
      </c>
      <c r="M43" s="20"/>
      <c r="N43" s="20" t="n">
        <f aca="false">Q43-H43</f>
        <v>84.18</v>
      </c>
      <c r="O43" s="20" t="n">
        <f aca="false">R43-I43</f>
        <v>888.87</v>
      </c>
      <c r="P43" s="20" t="n">
        <f aca="false">ROUND(N43*K43/1000,2)+ROUND(O43*L43/1000,2)</f>
        <v>2033.37</v>
      </c>
      <c r="Q43" s="24" t="n">
        <v>168.37</v>
      </c>
      <c r="R43" s="24" t="n">
        <v>1777.74</v>
      </c>
      <c r="S43" s="20" t="n">
        <f aca="false">J43+P43</f>
        <v>3562.08</v>
      </c>
      <c r="T43" s="104"/>
    </row>
    <row r="44" s="36" customFormat="true" ht="51.75" hidden="false" customHeight="true" outlineLevel="0" collapsed="false">
      <c r="A44" s="41" t="s">
        <v>150</v>
      </c>
      <c r="B44" s="42" t="s">
        <v>646</v>
      </c>
      <c r="C44" s="34" t="s">
        <v>51</v>
      </c>
      <c r="D44" s="34" t="s">
        <v>36</v>
      </c>
      <c r="E44" s="23" t="n">
        <v>11299.53</v>
      </c>
      <c r="F44" s="23" t="n">
        <v>100.15</v>
      </c>
      <c r="G44" s="20"/>
      <c r="H44" s="20" t="n">
        <f aca="false">ROUND(Q44/12*6,2)</f>
        <v>1.45</v>
      </c>
      <c r="I44" s="20" t="n">
        <f aca="false">ROUND(R44/12*6,2)</f>
        <v>10.15</v>
      </c>
      <c r="J44" s="20" t="n">
        <f aca="false">ROUND(H44*E44/1000,2)+ROUND(I44*F44/1000,2)</f>
        <v>17.4</v>
      </c>
      <c r="K44" s="28" t="n">
        <v>13400</v>
      </c>
      <c r="L44" s="23" t="n">
        <v>254.05</v>
      </c>
      <c r="M44" s="20"/>
      <c r="N44" s="20" t="n">
        <f aca="false">Q44-H44</f>
        <v>1.45</v>
      </c>
      <c r="O44" s="20" t="n">
        <f aca="false">R44-I44</f>
        <v>10.14</v>
      </c>
      <c r="P44" s="20" t="n">
        <f aca="false">ROUND(N44*K44/1000,2)+ROUND(O44*L44/1000,2)</f>
        <v>22.01</v>
      </c>
      <c r="Q44" s="24" t="n">
        <v>2.9</v>
      </c>
      <c r="R44" s="24" t="n">
        <v>20.29</v>
      </c>
      <c r="S44" s="20" t="n">
        <f aca="false">J44+P44</f>
        <v>39.41</v>
      </c>
      <c r="T44" s="104"/>
    </row>
    <row r="45" s="36" customFormat="true" ht="48.7" hidden="false" customHeight="true" outlineLevel="0" collapsed="false">
      <c r="A45" s="41"/>
      <c r="B45" s="42" t="s">
        <v>647</v>
      </c>
      <c r="C45" s="34" t="s">
        <v>51</v>
      </c>
      <c r="D45" s="34" t="s">
        <v>36</v>
      </c>
      <c r="E45" s="23" t="n">
        <v>11299.53</v>
      </c>
      <c r="F45" s="23" t="n">
        <v>100.15</v>
      </c>
      <c r="G45" s="20"/>
      <c r="H45" s="20" t="n">
        <f aca="false">ROUND(Q45/12*6,2)</f>
        <v>22.5</v>
      </c>
      <c r="I45" s="20" t="n">
        <f aca="false">ROUND(R45/12*6,2)</f>
        <v>166.78</v>
      </c>
      <c r="J45" s="20" t="n">
        <f aca="false">ROUND(H45*E45/1000,2)+ROUND(I45*F45/1000,2)</f>
        <v>270.94</v>
      </c>
      <c r="K45" s="28" t="n">
        <v>13400</v>
      </c>
      <c r="L45" s="23" t="n">
        <v>254.05</v>
      </c>
      <c r="M45" s="20"/>
      <c r="N45" s="20" t="n">
        <f aca="false">Q45-H45</f>
        <v>22.5</v>
      </c>
      <c r="O45" s="20" t="n">
        <f aca="false">R45-I45</f>
        <v>166.77</v>
      </c>
      <c r="P45" s="20" t="n">
        <f aca="false">ROUND(N45*K45/1000,2)+ROUND(O45*L45/1000,2)</f>
        <v>343.87</v>
      </c>
      <c r="Q45" s="24" t="n">
        <v>45</v>
      </c>
      <c r="R45" s="24" t="n">
        <v>333.55</v>
      </c>
      <c r="S45" s="20" t="n">
        <f aca="false">J45+P45</f>
        <v>614.81</v>
      </c>
      <c r="T45" s="104"/>
    </row>
    <row r="46" s="36" customFormat="true" ht="48.7" hidden="false" customHeight="true" outlineLevel="0" collapsed="false">
      <c r="A46" s="41" t="s">
        <v>648</v>
      </c>
      <c r="B46" s="42" t="s">
        <v>649</v>
      </c>
      <c r="C46" s="34" t="s">
        <v>51</v>
      </c>
      <c r="D46" s="34" t="s">
        <v>36</v>
      </c>
      <c r="E46" s="23" t="n">
        <v>11299.53</v>
      </c>
      <c r="F46" s="23" t="n">
        <v>100.15</v>
      </c>
      <c r="G46" s="20"/>
      <c r="H46" s="20" t="n">
        <f aca="false">ROUND(Q46/12*6,2)</f>
        <v>27.3</v>
      </c>
      <c r="I46" s="20" t="n">
        <f aca="false">ROUND(R46/12*6,2)</f>
        <v>488.69</v>
      </c>
      <c r="J46" s="20" t="n">
        <f aca="false">ROUND(H46*E46/1000,2)+ROUND(I46*F46/1000,2)</f>
        <v>357.42</v>
      </c>
      <c r="K46" s="28" t="n">
        <v>13400</v>
      </c>
      <c r="L46" s="23" t="n">
        <v>254.05</v>
      </c>
      <c r="M46" s="20"/>
      <c r="N46" s="20" t="n">
        <f aca="false">Q46-H46</f>
        <v>27.29</v>
      </c>
      <c r="O46" s="20" t="n">
        <f aca="false">R46-I46</f>
        <v>488.69</v>
      </c>
      <c r="P46" s="20" t="n">
        <f aca="false">ROUND(N46*K46/1000,2)+ROUND(O46*L46/1000,2)</f>
        <v>489.84</v>
      </c>
      <c r="Q46" s="24" t="n">
        <v>54.59</v>
      </c>
      <c r="R46" s="24" t="n">
        <v>977.38</v>
      </c>
      <c r="S46" s="20" t="n">
        <f aca="false">J46+P46</f>
        <v>847.26</v>
      </c>
      <c r="T46" s="104"/>
    </row>
    <row r="47" s="36" customFormat="true" ht="57.75" hidden="false" customHeight="true" outlineLevel="0" collapsed="false">
      <c r="A47" s="41" t="s">
        <v>650</v>
      </c>
      <c r="B47" s="42" t="s">
        <v>651</v>
      </c>
      <c r="C47" s="34" t="s">
        <v>51</v>
      </c>
      <c r="D47" s="34" t="s">
        <v>36</v>
      </c>
      <c r="E47" s="23" t="n">
        <v>11299.53</v>
      </c>
      <c r="F47" s="23" t="n">
        <v>100.15</v>
      </c>
      <c r="G47" s="20"/>
      <c r="H47" s="20" t="n">
        <f aca="false">ROUND(Q47/12*6,2)</f>
        <v>1.44</v>
      </c>
      <c r="I47" s="20" t="n">
        <f aca="false">ROUND(R47/12*6,2)</f>
        <v>43.6</v>
      </c>
      <c r="J47" s="20" t="n">
        <f aca="false">ROUND(H47*E47/1000,2)+ROUND(I47*F47/1000,2)</f>
        <v>20.64</v>
      </c>
      <c r="K47" s="28" t="n">
        <v>13400</v>
      </c>
      <c r="L47" s="23" t="n">
        <v>254.05</v>
      </c>
      <c r="M47" s="20"/>
      <c r="N47" s="20" t="n">
        <f aca="false">Q47-H47</f>
        <v>1.43</v>
      </c>
      <c r="O47" s="20" t="n">
        <f aca="false">R47-I47</f>
        <v>43.59</v>
      </c>
      <c r="P47" s="20" t="n">
        <f aca="false">ROUND(N47*K47/1000,2)+ROUND(O47*L47/1000,2)</f>
        <v>30.23</v>
      </c>
      <c r="Q47" s="24" t="n">
        <v>2.87</v>
      </c>
      <c r="R47" s="24" t="n">
        <v>87.19</v>
      </c>
      <c r="S47" s="20" t="n">
        <f aca="false">J47+P47</f>
        <v>50.87</v>
      </c>
      <c r="T47" s="104"/>
    </row>
    <row r="48" s="36" customFormat="true" ht="52.5" hidden="false" customHeight="true" outlineLevel="0" collapsed="false">
      <c r="A48" s="41"/>
      <c r="B48" s="42" t="s">
        <v>652</v>
      </c>
      <c r="C48" s="34" t="s">
        <v>51</v>
      </c>
      <c r="D48" s="34" t="s">
        <v>36</v>
      </c>
      <c r="E48" s="23" t="n">
        <v>11299.53</v>
      </c>
      <c r="F48" s="23" t="n">
        <v>100.15</v>
      </c>
      <c r="G48" s="20"/>
      <c r="H48" s="20" t="n">
        <f aca="false">ROUND(Q48/12*6,2)</f>
        <v>4.49</v>
      </c>
      <c r="I48" s="20" t="n">
        <f aca="false">ROUND(R48/12*6,2)</f>
        <v>62.7</v>
      </c>
      <c r="J48" s="20" t="n">
        <f aca="false">ROUND(H48*E48/1000,2)+ROUND(I48*F48/1000,2)</f>
        <v>57.01</v>
      </c>
      <c r="K48" s="28" t="n">
        <v>13400</v>
      </c>
      <c r="L48" s="23" t="n">
        <v>254.05</v>
      </c>
      <c r="M48" s="20"/>
      <c r="N48" s="20" t="n">
        <f aca="false">Q48-H48</f>
        <v>4.48</v>
      </c>
      <c r="O48" s="20" t="n">
        <f aca="false">R48-I48</f>
        <v>62.7</v>
      </c>
      <c r="P48" s="20" t="n">
        <f aca="false">ROUND(N48*K48/1000,2)+ROUND(O48*L48/1000,2)</f>
        <v>75.96</v>
      </c>
      <c r="Q48" s="24" t="n">
        <v>8.97</v>
      </c>
      <c r="R48" s="24" t="n">
        <v>125.4</v>
      </c>
      <c r="S48" s="20" t="n">
        <f aca="false">J48+P48</f>
        <v>132.97</v>
      </c>
      <c r="T48" s="104"/>
    </row>
    <row r="49" s="36" customFormat="true" ht="54" hidden="false" customHeight="true" outlineLevel="0" collapsed="false">
      <c r="A49" s="41" t="s">
        <v>479</v>
      </c>
      <c r="B49" s="42" t="s">
        <v>653</v>
      </c>
      <c r="C49" s="34" t="s">
        <v>51</v>
      </c>
      <c r="D49" s="34" t="s">
        <v>36</v>
      </c>
      <c r="E49" s="23" t="n">
        <v>11299.53</v>
      </c>
      <c r="F49" s="23" t="n">
        <v>100.15</v>
      </c>
      <c r="G49" s="20"/>
      <c r="H49" s="20" t="n">
        <f aca="false">ROUND(Q49/12*6,2)</f>
        <v>181.35</v>
      </c>
      <c r="I49" s="20" t="n">
        <f aca="false">ROUND(R49/12*6,2)</f>
        <v>1186.79</v>
      </c>
      <c r="J49" s="20" t="n">
        <f aca="false">ROUND(H49*E49/1000,2)+ROUND(I49*F49/1000,2)</f>
        <v>2168.03</v>
      </c>
      <c r="K49" s="28" t="n">
        <v>13400</v>
      </c>
      <c r="L49" s="23" t="n">
        <v>254.05</v>
      </c>
      <c r="M49" s="20"/>
      <c r="N49" s="20" t="n">
        <f aca="false">Q49-H49</f>
        <v>181.34</v>
      </c>
      <c r="O49" s="20" t="n">
        <f aca="false">R49-I49</f>
        <v>1186.79</v>
      </c>
      <c r="P49" s="20" t="n">
        <f aca="false">ROUND(N49*K49/1000,2)+ROUND(O49*L49/1000,2)</f>
        <v>2731.46</v>
      </c>
      <c r="Q49" s="24" t="n">
        <v>362.69</v>
      </c>
      <c r="R49" s="24" t="n">
        <v>2373.58</v>
      </c>
      <c r="S49" s="20" t="n">
        <f aca="false">J49+P49</f>
        <v>4899.49</v>
      </c>
      <c r="T49" s="104"/>
    </row>
    <row r="50" s="36" customFormat="true" ht="59.25" hidden="false" customHeight="true" outlineLevel="0" collapsed="false">
      <c r="A50" s="41" t="s">
        <v>654</v>
      </c>
      <c r="B50" s="42" t="s">
        <v>655</v>
      </c>
      <c r="C50" s="34" t="s">
        <v>51</v>
      </c>
      <c r="D50" s="34" t="s">
        <v>36</v>
      </c>
      <c r="E50" s="23" t="n">
        <v>11299.53</v>
      </c>
      <c r="F50" s="23" t="n">
        <v>100.15</v>
      </c>
      <c r="G50" s="20"/>
      <c r="H50" s="20" t="n">
        <f aca="false">ROUND(Q50/12*6,2)</f>
        <v>8.6</v>
      </c>
      <c r="I50" s="20" t="n">
        <f aca="false">ROUND(R50/12*6,2)</f>
        <v>26.5</v>
      </c>
      <c r="J50" s="20" t="n">
        <f aca="false">ROUND(H50*E50/1000,2)+ROUND(I50*F50/1000,2)</f>
        <v>99.83</v>
      </c>
      <c r="K50" s="28" t="n">
        <v>13400</v>
      </c>
      <c r="L50" s="23" t="n">
        <v>254.05</v>
      </c>
      <c r="M50" s="20"/>
      <c r="N50" s="20" t="n">
        <f aca="false">Q50-H50</f>
        <v>8.6</v>
      </c>
      <c r="O50" s="20" t="n">
        <f aca="false">R50-I50</f>
        <v>26.5</v>
      </c>
      <c r="P50" s="20" t="n">
        <f aca="false">ROUND(N50*K50/1000,2)+ROUND(O50*L50/1000,2)</f>
        <v>121.97</v>
      </c>
      <c r="Q50" s="24" t="n">
        <v>17.2</v>
      </c>
      <c r="R50" s="24" t="n">
        <v>53</v>
      </c>
      <c r="S50" s="20" t="n">
        <f aca="false">J50+P50</f>
        <v>221.8</v>
      </c>
      <c r="T50" s="104"/>
    </row>
    <row r="51" s="36" customFormat="true" ht="57.75" hidden="false" customHeight="true" outlineLevel="0" collapsed="false">
      <c r="A51" s="41"/>
      <c r="B51" s="42" t="s">
        <v>656</v>
      </c>
      <c r="C51" s="34" t="s">
        <v>51</v>
      </c>
      <c r="D51" s="34" t="s">
        <v>36</v>
      </c>
      <c r="E51" s="23" t="n">
        <v>11299.53</v>
      </c>
      <c r="F51" s="23" t="n">
        <v>100.15</v>
      </c>
      <c r="G51" s="20"/>
      <c r="H51" s="20" t="n">
        <f aca="false">ROUND(Q51/12*6,2)</f>
        <v>191.18</v>
      </c>
      <c r="I51" s="20" t="n">
        <f aca="false">ROUND(R51/12*6,2)</f>
        <v>2245.89</v>
      </c>
      <c r="J51" s="20" t="n">
        <f aca="false">ROUND(H51*E51/1000,2)+ROUND(I51*F51/1000,2)</f>
        <v>2385.17</v>
      </c>
      <c r="K51" s="28" t="n">
        <v>13400</v>
      </c>
      <c r="L51" s="23" t="n">
        <v>254.05</v>
      </c>
      <c r="M51" s="20"/>
      <c r="N51" s="20" t="n">
        <f aca="false">Q51-H51</f>
        <v>191.18</v>
      </c>
      <c r="O51" s="20" t="n">
        <f aca="false">R51-I51</f>
        <v>2245.89</v>
      </c>
      <c r="P51" s="20" t="n">
        <f aca="false">ROUND(N51*K51/1000,2)+ROUND(O51*L51/1000,2)</f>
        <v>3132.38</v>
      </c>
      <c r="Q51" s="24" t="n">
        <v>382.36</v>
      </c>
      <c r="R51" s="24" t="n">
        <v>4491.78</v>
      </c>
      <c r="S51" s="20" t="n">
        <f aca="false">J51+P51</f>
        <v>5517.55</v>
      </c>
      <c r="T51" s="104"/>
    </row>
    <row r="52" s="36" customFormat="true" ht="69" hidden="false" customHeight="true" outlineLevel="0" collapsed="false">
      <c r="A52" s="41"/>
      <c r="B52" s="42" t="s">
        <v>657</v>
      </c>
      <c r="C52" s="85" t="s">
        <v>658</v>
      </c>
      <c r="D52" s="34" t="s">
        <v>36</v>
      </c>
      <c r="E52" s="23" t="n">
        <v>6489.84</v>
      </c>
      <c r="F52" s="23" t="n">
        <v>100.15</v>
      </c>
      <c r="G52" s="20"/>
      <c r="H52" s="20" t="n">
        <f aca="false">ROUND(Q52/12*6,2)</f>
        <v>0</v>
      </c>
      <c r="I52" s="20" t="n">
        <f aca="false">ROUND(R52/12*6,2)</f>
        <v>20.5</v>
      </c>
      <c r="J52" s="20" t="n">
        <f aca="false">ROUND(H52*E52/1000,2)+ROUND(I52*F52/1000,2)</f>
        <v>2.05</v>
      </c>
      <c r="K52" s="23" t="n">
        <v>7696.24</v>
      </c>
      <c r="L52" s="23" t="n">
        <v>254.05</v>
      </c>
      <c r="M52" s="20"/>
      <c r="N52" s="20" t="n">
        <f aca="false">Q52-H52</f>
        <v>0</v>
      </c>
      <c r="O52" s="20" t="n">
        <f aca="false">R52-I52</f>
        <v>20.5</v>
      </c>
      <c r="P52" s="20" t="n">
        <f aca="false">ROUND(N52*K52/1000,2)+ROUND(O52*L52/1000,2)</f>
        <v>5.21</v>
      </c>
      <c r="Q52" s="24" t="n">
        <v>0</v>
      </c>
      <c r="R52" s="24" t="n">
        <v>41</v>
      </c>
      <c r="S52" s="20" t="n">
        <f aca="false">J52+P52</f>
        <v>7.26</v>
      </c>
      <c r="T52" s="104"/>
    </row>
    <row r="53" s="36" customFormat="true" ht="51.75" hidden="false" customHeight="true" outlineLevel="0" collapsed="false">
      <c r="A53" s="41" t="s">
        <v>659</v>
      </c>
      <c r="B53" s="42" t="s">
        <v>660</v>
      </c>
      <c r="C53" s="34" t="s">
        <v>51</v>
      </c>
      <c r="D53" s="34" t="s">
        <v>36</v>
      </c>
      <c r="E53" s="23" t="n">
        <v>11299.53</v>
      </c>
      <c r="F53" s="23" t="n">
        <v>100.15</v>
      </c>
      <c r="G53" s="20"/>
      <c r="H53" s="20" t="n">
        <f aca="false">ROUND(Q53/12*6,2)</f>
        <v>103.4</v>
      </c>
      <c r="I53" s="20" t="n">
        <f aca="false">ROUND(R53/12*6,2)</f>
        <v>944.77</v>
      </c>
      <c r="J53" s="20" t="n">
        <f aca="false">ROUND(H53*E53/1000,2)+ROUND(I53*F53/1000,2)</f>
        <v>1262.99</v>
      </c>
      <c r="K53" s="28" t="n">
        <v>13400</v>
      </c>
      <c r="L53" s="23" t="n">
        <v>254.05</v>
      </c>
      <c r="M53" s="20"/>
      <c r="N53" s="20" t="n">
        <f aca="false">Q53-H53</f>
        <v>103.4</v>
      </c>
      <c r="O53" s="20" t="n">
        <f aca="false">R53-I53</f>
        <v>944.76</v>
      </c>
      <c r="P53" s="20" t="n">
        <f aca="false">ROUND(N53*K53/1000,2)+ROUND(O53*L53/1000,2)</f>
        <v>1625.58</v>
      </c>
      <c r="Q53" s="24" t="n">
        <v>206.8</v>
      </c>
      <c r="R53" s="24" t="n">
        <v>1889.53</v>
      </c>
      <c r="S53" s="20" t="n">
        <f aca="false">J53+P53</f>
        <v>2888.57</v>
      </c>
      <c r="T53" s="104"/>
    </row>
    <row r="54" s="36" customFormat="true" ht="53.25" hidden="false" customHeight="true" outlineLevel="0" collapsed="false">
      <c r="A54" s="41" t="s">
        <v>488</v>
      </c>
      <c r="B54" s="42" t="s">
        <v>661</v>
      </c>
      <c r="C54" s="34" t="s">
        <v>51</v>
      </c>
      <c r="D54" s="34" t="s">
        <v>36</v>
      </c>
      <c r="E54" s="23" t="n">
        <v>11299.53</v>
      </c>
      <c r="F54" s="23" t="n">
        <v>100.15</v>
      </c>
      <c r="G54" s="20"/>
      <c r="H54" s="20" t="n">
        <f aca="false">ROUND(Q54/12*6,2)</f>
        <v>56</v>
      </c>
      <c r="I54" s="20" t="n">
        <f aca="false">ROUND(R54/12*6,2)</f>
        <v>602.34</v>
      </c>
      <c r="J54" s="20" t="n">
        <f aca="false">ROUND(H54*E54/1000,2)+ROUND(I54*F54/1000,2)</f>
        <v>693.09</v>
      </c>
      <c r="K54" s="28" t="n">
        <v>13400</v>
      </c>
      <c r="L54" s="23" t="n">
        <v>254.05</v>
      </c>
      <c r="M54" s="20"/>
      <c r="N54" s="20" t="n">
        <f aca="false">Q54-H54</f>
        <v>56</v>
      </c>
      <c r="O54" s="20" t="n">
        <f aca="false">R54-I54</f>
        <v>602.34</v>
      </c>
      <c r="P54" s="20" t="n">
        <f aca="false">ROUND(N54*K54/1000,2)+ROUND(O54*L54/1000,2)</f>
        <v>903.42</v>
      </c>
      <c r="Q54" s="24" t="n">
        <v>112</v>
      </c>
      <c r="R54" s="24" t="n">
        <v>1204.68</v>
      </c>
      <c r="S54" s="20" t="n">
        <f aca="false">J54+P54</f>
        <v>1596.51</v>
      </c>
      <c r="T54" s="104"/>
    </row>
    <row r="55" s="36" customFormat="true" ht="54.75" hidden="false" customHeight="true" outlineLevel="0" collapsed="false">
      <c r="A55" s="41" t="s">
        <v>491</v>
      </c>
      <c r="B55" s="42" t="s">
        <v>662</v>
      </c>
      <c r="C55" s="34" t="s">
        <v>51</v>
      </c>
      <c r="D55" s="34" t="s">
        <v>36</v>
      </c>
      <c r="E55" s="23" t="n">
        <v>11299.53</v>
      </c>
      <c r="F55" s="23" t="n">
        <v>100.15</v>
      </c>
      <c r="G55" s="20"/>
      <c r="H55" s="20" t="n">
        <f aca="false">ROUND(Q55/12*6,2)</f>
        <v>9.66</v>
      </c>
      <c r="I55" s="20" t="n">
        <f aca="false">ROUND(R55/12*6,2)</f>
        <v>146.73</v>
      </c>
      <c r="J55" s="20" t="n">
        <f aca="false">ROUND(H55*E55/1000,2)+ROUND(I55*F55/1000,2)</f>
        <v>123.85</v>
      </c>
      <c r="K55" s="28" t="n">
        <v>13400</v>
      </c>
      <c r="L55" s="23" t="n">
        <v>254.05</v>
      </c>
      <c r="M55" s="20"/>
      <c r="N55" s="20" t="n">
        <f aca="false">Q55-H55</f>
        <v>9.65</v>
      </c>
      <c r="O55" s="20" t="n">
        <f aca="false">R55-I55</f>
        <v>146.72</v>
      </c>
      <c r="P55" s="20" t="n">
        <f aca="false">ROUND(N55*K55/1000,2)+ROUND(O55*L55/1000,2)</f>
        <v>166.58</v>
      </c>
      <c r="Q55" s="24" t="n">
        <v>19.31</v>
      </c>
      <c r="R55" s="24" t="n">
        <v>293.45</v>
      </c>
      <c r="S55" s="20" t="n">
        <f aca="false">J55+P55</f>
        <v>290.43</v>
      </c>
      <c r="T55" s="104"/>
    </row>
    <row r="56" s="36" customFormat="true" ht="51.75" hidden="false" customHeight="true" outlineLevel="0" collapsed="false">
      <c r="A56" s="41" t="s">
        <v>174</v>
      </c>
      <c r="B56" s="42" t="s">
        <v>663</v>
      </c>
      <c r="C56" s="34" t="s">
        <v>51</v>
      </c>
      <c r="D56" s="34" t="s">
        <v>36</v>
      </c>
      <c r="E56" s="23" t="n">
        <v>11299.53</v>
      </c>
      <c r="F56" s="23" t="n">
        <v>100.15</v>
      </c>
      <c r="G56" s="20"/>
      <c r="H56" s="20" t="n">
        <f aca="false">ROUND(Q56/12*6,2)</f>
        <v>0.72</v>
      </c>
      <c r="I56" s="20" t="n">
        <f aca="false">ROUND(R56/12*6,2)</f>
        <v>21.98</v>
      </c>
      <c r="J56" s="20" t="n">
        <f aca="false">ROUND(H56*E56/1000,2)+ROUND(I56*F56/1000,2)</f>
        <v>10.34</v>
      </c>
      <c r="K56" s="28" t="n">
        <v>13400</v>
      </c>
      <c r="L56" s="23" t="n">
        <v>254.05</v>
      </c>
      <c r="M56" s="20"/>
      <c r="N56" s="20" t="n">
        <f aca="false">Q56-H56</f>
        <v>0.72</v>
      </c>
      <c r="O56" s="20" t="n">
        <f aca="false">R56-I56</f>
        <v>21.98</v>
      </c>
      <c r="P56" s="20" t="n">
        <f aca="false">ROUND(N56*K56/1000,2)+ROUND(O56*L56/1000,2)</f>
        <v>15.23</v>
      </c>
      <c r="Q56" s="24" t="n">
        <v>1.44</v>
      </c>
      <c r="R56" s="24" t="n">
        <v>43.96</v>
      </c>
      <c r="S56" s="20" t="n">
        <f aca="false">J56+P56</f>
        <v>25.57</v>
      </c>
      <c r="T56" s="104"/>
    </row>
    <row r="57" s="36" customFormat="true" ht="50.25" hidden="false" customHeight="true" outlineLevel="0" collapsed="false">
      <c r="A57" s="41" t="s">
        <v>177</v>
      </c>
      <c r="B57" s="42" t="s">
        <v>664</v>
      </c>
      <c r="C57" s="34" t="s">
        <v>51</v>
      </c>
      <c r="D57" s="34" t="s">
        <v>36</v>
      </c>
      <c r="E57" s="23" t="n">
        <v>11299.53</v>
      </c>
      <c r="F57" s="23" t="n">
        <v>100.15</v>
      </c>
      <c r="G57" s="20"/>
      <c r="H57" s="20" t="n">
        <f aca="false">ROUND(Q57/12*6,2)</f>
        <v>13</v>
      </c>
      <c r="I57" s="20" t="n">
        <f aca="false">ROUND(R57/12*6,2)</f>
        <v>227.36</v>
      </c>
      <c r="J57" s="20" t="n">
        <f aca="false">ROUND(H57*E57/1000,2)+ROUND(I57*F57/1000,2)</f>
        <v>169.66</v>
      </c>
      <c r="K57" s="28" t="n">
        <v>13400</v>
      </c>
      <c r="L57" s="23" t="n">
        <v>254.05</v>
      </c>
      <c r="M57" s="20"/>
      <c r="N57" s="20" t="n">
        <f aca="false">Q57-H57</f>
        <v>13</v>
      </c>
      <c r="O57" s="20" t="n">
        <f aca="false">R57-I57</f>
        <v>227.36</v>
      </c>
      <c r="P57" s="20" t="n">
        <f aca="false">ROUND(N57*K57/1000,2)+ROUND(O57*L57/1000,2)</f>
        <v>231.96</v>
      </c>
      <c r="Q57" s="24" t="n">
        <v>26</v>
      </c>
      <c r="R57" s="24" t="n">
        <v>454.72</v>
      </c>
      <c r="S57" s="20" t="n">
        <f aca="false">J57+P57</f>
        <v>401.62</v>
      </c>
      <c r="T57" s="104"/>
    </row>
    <row r="58" s="36" customFormat="true" ht="63" hidden="false" customHeight="true" outlineLevel="0" collapsed="false">
      <c r="A58" s="41"/>
      <c r="B58" s="42" t="s">
        <v>665</v>
      </c>
      <c r="C58" s="34" t="s">
        <v>51</v>
      </c>
      <c r="D58" s="34" t="s">
        <v>36</v>
      </c>
      <c r="E58" s="23" t="n">
        <v>11299.53</v>
      </c>
      <c r="F58" s="23" t="n">
        <v>100.15</v>
      </c>
      <c r="G58" s="20"/>
      <c r="H58" s="20" t="n">
        <f aca="false">ROUND(Q58/12*6,2)</f>
        <v>11.38</v>
      </c>
      <c r="I58" s="20" t="n">
        <f aca="false">ROUND(R58/12*6,2)</f>
        <v>280.95</v>
      </c>
      <c r="J58" s="20" t="n">
        <f aca="false">ROUND(H58*E58/1000,2)+ROUND(I58*F58/1000,2)</f>
        <v>156.73</v>
      </c>
      <c r="K58" s="28" t="n">
        <v>13400</v>
      </c>
      <c r="L58" s="23" t="n">
        <v>254.05</v>
      </c>
      <c r="M58" s="20"/>
      <c r="N58" s="20" t="n">
        <f aca="false">Q58-H58</f>
        <v>11.37</v>
      </c>
      <c r="O58" s="20" t="n">
        <f aca="false">R58-I58</f>
        <v>280.95</v>
      </c>
      <c r="P58" s="20" t="n">
        <f aca="false">ROUND(N58*K58/1000,2)+ROUND(O58*L58/1000,2)</f>
        <v>223.74</v>
      </c>
      <c r="Q58" s="24" t="n">
        <v>22.75</v>
      </c>
      <c r="R58" s="24" t="n">
        <v>561.9</v>
      </c>
      <c r="S58" s="20" t="n">
        <f aca="false">J58+P58</f>
        <v>380.47</v>
      </c>
      <c r="T58" s="104"/>
    </row>
    <row r="59" s="36" customFormat="true" ht="66.75" hidden="false" customHeight="true" outlineLevel="0" collapsed="false">
      <c r="A59" s="41" t="s">
        <v>179</v>
      </c>
      <c r="B59" s="42" t="s">
        <v>666</v>
      </c>
      <c r="C59" s="34" t="s">
        <v>51</v>
      </c>
      <c r="D59" s="34" t="s">
        <v>36</v>
      </c>
      <c r="E59" s="23" t="n">
        <v>11299.53</v>
      </c>
      <c r="F59" s="23" t="n">
        <v>100.15</v>
      </c>
      <c r="G59" s="20"/>
      <c r="H59" s="20" t="n">
        <f aca="false">ROUND(Q59/12*6,2)</f>
        <v>4.5</v>
      </c>
      <c r="I59" s="20" t="n">
        <f aca="false">ROUND(R59/12*6,2)</f>
        <v>44.2</v>
      </c>
      <c r="J59" s="20" t="n">
        <f aca="false">ROUND(H59*E59/1000,2)+ROUND(I59*F59/1000,2)</f>
        <v>55.28</v>
      </c>
      <c r="K59" s="28" t="n">
        <v>13400</v>
      </c>
      <c r="L59" s="23" t="n">
        <v>254.05</v>
      </c>
      <c r="M59" s="20"/>
      <c r="N59" s="20" t="n">
        <f aca="false">Q59-H59</f>
        <v>4.5</v>
      </c>
      <c r="O59" s="20" t="n">
        <f aca="false">R59-I59</f>
        <v>44.2</v>
      </c>
      <c r="P59" s="20" t="n">
        <f aca="false">ROUND(N59*K59/1000,2)+ROUND(O59*L59/1000,2)</f>
        <v>71.53</v>
      </c>
      <c r="Q59" s="24" t="n">
        <v>9</v>
      </c>
      <c r="R59" s="24" t="n">
        <v>88.4</v>
      </c>
      <c r="S59" s="20" t="n">
        <f aca="false">J59+P59</f>
        <v>126.81</v>
      </c>
      <c r="T59" s="104"/>
    </row>
    <row r="60" s="36" customFormat="true" ht="78" hidden="false" customHeight="true" outlineLevel="0" collapsed="false">
      <c r="A60" s="41"/>
      <c r="B60" s="118" t="s">
        <v>667</v>
      </c>
      <c r="C60" s="34" t="s">
        <v>51</v>
      </c>
      <c r="D60" s="34" t="s">
        <v>36</v>
      </c>
      <c r="E60" s="23" t="n">
        <v>11299.53</v>
      </c>
      <c r="F60" s="23" t="n">
        <v>100.15</v>
      </c>
      <c r="G60" s="20"/>
      <c r="H60" s="20" t="n">
        <f aca="false">ROUND(Q60/12*6,2)</f>
        <v>129.01</v>
      </c>
      <c r="I60" s="20" t="n">
        <f aca="false">ROUND(R60/12*6,2)</f>
        <v>1405.66</v>
      </c>
      <c r="J60" s="20" t="n">
        <f aca="false">ROUND(H60*E60/1000,2)+ROUND(I60*F60/1000,2)</f>
        <v>1598.53</v>
      </c>
      <c r="K60" s="28" t="n">
        <v>13400</v>
      </c>
      <c r="L60" s="23" t="n">
        <v>254.05</v>
      </c>
      <c r="M60" s="20"/>
      <c r="N60" s="20" t="n">
        <f aca="false">Q60-H60</f>
        <v>129</v>
      </c>
      <c r="O60" s="20" t="n">
        <f aca="false">R60-I60</f>
        <v>1405.65</v>
      </c>
      <c r="P60" s="20" t="n">
        <f aca="false">ROUND(N60*K60/1000,2)+ROUND(O60*L60/1000,2)</f>
        <v>2085.71</v>
      </c>
      <c r="Q60" s="24" t="n">
        <v>258.01</v>
      </c>
      <c r="R60" s="24" t="n">
        <v>2811.31</v>
      </c>
      <c r="S60" s="20" t="n">
        <f aca="false">J60+P60</f>
        <v>3684.24</v>
      </c>
      <c r="T60" s="104"/>
    </row>
    <row r="61" s="36" customFormat="true" ht="49.5" hidden="false" customHeight="true" outlineLevel="0" collapsed="false">
      <c r="A61" s="55" t="s">
        <v>183</v>
      </c>
      <c r="B61" s="43" t="s">
        <v>668</v>
      </c>
      <c r="C61" s="44"/>
      <c r="D61" s="44"/>
      <c r="E61" s="23"/>
      <c r="F61" s="22"/>
      <c r="G61" s="20"/>
      <c r="H61" s="44" t="n">
        <f aca="false">H62+H63+H64</f>
        <v>62.71</v>
      </c>
      <c r="I61" s="44" t="n">
        <f aca="false">I62+I63+I64</f>
        <v>809.58</v>
      </c>
      <c r="J61" s="44" t="n">
        <f aca="false">J62+J63+J64</f>
        <v>693.87</v>
      </c>
      <c r="K61" s="23"/>
      <c r="L61" s="22"/>
      <c r="M61" s="20"/>
      <c r="N61" s="44" t="n">
        <f aca="false">N62+N63+N64</f>
        <v>62.7</v>
      </c>
      <c r="O61" s="44" t="n">
        <f aca="false">O62+O63+O64</f>
        <v>809.57</v>
      </c>
      <c r="P61" s="44" t="n">
        <f aca="false">P62+P63+P64</f>
        <v>938.25</v>
      </c>
      <c r="Q61" s="44" t="n">
        <f aca="false">Q62+Q63+Q64</f>
        <v>125.41</v>
      </c>
      <c r="R61" s="44" t="n">
        <f aca="false">R62+R63+R64</f>
        <v>1619.15</v>
      </c>
      <c r="S61" s="44" t="n">
        <f aca="false">S62+S63+S64</f>
        <v>1632.12</v>
      </c>
      <c r="T61" s="104"/>
    </row>
    <row r="62" s="36" customFormat="true" ht="47.25" hidden="false" customHeight="true" outlineLevel="0" collapsed="false">
      <c r="A62" s="55"/>
      <c r="B62" s="42" t="s">
        <v>669</v>
      </c>
      <c r="C62" s="34" t="s">
        <v>44</v>
      </c>
      <c r="D62" s="34" t="s">
        <v>36</v>
      </c>
      <c r="E62" s="23" t="n">
        <v>12302.58</v>
      </c>
      <c r="F62" s="22" t="n">
        <v>18.94</v>
      </c>
      <c r="G62" s="20"/>
      <c r="H62" s="20" t="n">
        <f aca="false">ROUND(Q62/12*6,2)</f>
        <v>27.71</v>
      </c>
      <c r="I62" s="20" t="n">
        <f aca="false">ROUND(R62/12*6,2)</f>
        <v>246.08</v>
      </c>
      <c r="J62" s="20" t="n">
        <f aca="false">ROUND(H62*E62/1000,2)+ROUND(I62*F62/1000,2)</f>
        <v>345.56</v>
      </c>
      <c r="K62" s="28" t="n">
        <v>14994.49</v>
      </c>
      <c r="L62" s="22" t="n">
        <v>30.26</v>
      </c>
      <c r="M62" s="20"/>
      <c r="N62" s="20" t="n">
        <f aca="false">Q62-H62</f>
        <v>27.7</v>
      </c>
      <c r="O62" s="20" t="n">
        <f aca="false">R62-I62</f>
        <v>246.07</v>
      </c>
      <c r="P62" s="20" t="n">
        <f aca="false">ROUND(N62*K62/1000,2)+ROUND(O62*L62/1000,2)</f>
        <v>422.8</v>
      </c>
      <c r="Q62" s="24" t="n">
        <v>55.41</v>
      </c>
      <c r="R62" s="24" t="n">
        <v>492.15</v>
      </c>
      <c r="S62" s="20" t="n">
        <f aca="false">J62+P62</f>
        <v>768.36</v>
      </c>
      <c r="T62" s="104"/>
    </row>
    <row r="63" s="36" customFormat="true" ht="33.75" hidden="false" customHeight="true" outlineLevel="0" collapsed="false">
      <c r="A63" s="55"/>
      <c r="B63" s="33" t="s">
        <v>670</v>
      </c>
      <c r="C63" s="34" t="s">
        <v>671</v>
      </c>
      <c r="D63" s="34" t="s">
        <v>672</v>
      </c>
      <c r="E63" s="23" t="n">
        <v>12509.15</v>
      </c>
      <c r="F63" s="22" t="n">
        <v>18.94</v>
      </c>
      <c r="G63" s="20"/>
      <c r="H63" s="20" t="n">
        <f aca="false">ROUND(Q63/12*6,2)</f>
        <v>20</v>
      </c>
      <c r="I63" s="20" t="n">
        <f aca="false">ROUND(R63/12*6,2)</f>
        <v>313.5</v>
      </c>
      <c r="J63" s="20" t="n">
        <f aca="false">ROUND(H63*E63/1000,2)+ROUND(I63*F63/1000,2)</f>
        <v>256.12</v>
      </c>
      <c r="K63" s="23" t="n">
        <v>19534.82</v>
      </c>
      <c r="L63" s="22" t="n">
        <v>30.26</v>
      </c>
      <c r="M63" s="20"/>
      <c r="N63" s="20" t="n">
        <f aca="false">Q63-H63</f>
        <v>20</v>
      </c>
      <c r="O63" s="20" t="n">
        <f aca="false">R63-I63</f>
        <v>313.5</v>
      </c>
      <c r="P63" s="20" t="n">
        <f aca="false">ROUND(N63*K63/1000,2)+ROUND(O63*L63/1000,2)</f>
        <v>400.19</v>
      </c>
      <c r="Q63" s="24" t="n">
        <v>40</v>
      </c>
      <c r="R63" s="24" t="n">
        <v>627</v>
      </c>
      <c r="S63" s="20" t="n">
        <f aca="false">J63+P63</f>
        <v>656.31</v>
      </c>
      <c r="T63" s="104"/>
    </row>
    <row r="64" s="36" customFormat="true" ht="34.55" hidden="false" customHeight="true" outlineLevel="0" collapsed="false">
      <c r="A64" s="55"/>
      <c r="B64" s="33" t="s">
        <v>673</v>
      </c>
      <c r="C64" s="34" t="s">
        <v>674</v>
      </c>
      <c r="D64" s="34" t="s">
        <v>421</v>
      </c>
      <c r="E64" s="23" t="n">
        <v>5061.456</v>
      </c>
      <c r="F64" s="22" t="n">
        <v>65.07</v>
      </c>
      <c r="G64" s="20"/>
      <c r="H64" s="20" t="n">
        <f aca="false">ROUND(Q64/12*6,2)</f>
        <v>15</v>
      </c>
      <c r="I64" s="20" t="n">
        <f aca="false">ROUND(R64/12*6,2)</f>
        <v>250</v>
      </c>
      <c r="J64" s="20" t="n">
        <f aca="false">ROUND(H64*E64/1000,2)+ROUND(I64*F64/1000,2)</f>
        <v>92.19</v>
      </c>
      <c r="K64" s="22" t="n">
        <v>6318.98</v>
      </c>
      <c r="L64" s="22" t="n">
        <v>81.92</v>
      </c>
      <c r="M64" s="20"/>
      <c r="N64" s="20" t="n">
        <f aca="false">Q64-H64</f>
        <v>15</v>
      </c>
      <c r="O64" s="20" t="n">
        <f aca="false">R64-I64</f>
        <v>250</v>
      </c>
      <c r="P64" s="20" t="n">
        <f aca="false">ROUND(N64*K64/1000,2)+ROUND(O64*L64/1000,2)</f>
        <v>115.26</v>
      </c>
      <c r="Q64" s="24" t="n">
        <v>30</v>
      </c>
      <c r="R64" s="24" t="n">
        <v>500</v>
      </c>
      <c r="S64" s="20" t="n">
        <f aca="false">J64+P64</f>
        <v>207.45</v>
      </c>
      <c r="T64" s="104"/>
    </row>
    <row r="65" s="36" customFormat="true" ht="38.25" hidden="false" customHeight="true" outlineLevel="0" collapsed="false">
      <c r="A65" s="41" t="s">
        <v>185</v>
      </c>
      <c r="B65" s="42" t="s">
        <v>675</v>
      </c>
      <c r="C65" s="34" t="s">
        <v>295</v>
      </c>
      <c r="D65" s="34" t="s">
        <v>240</v>
      </c>
      <c r="E65" s="23" t="n">
        <v>25377.04</v>
      </c>
      <c r="F65" s="23" t="n">
        <v>73.51</v>
      </c>
      <c r="G65" s="20"/>
      <c r="H65" s="20" t="n">
        <f aca="false">ROUND(Q65/12*6,2)</f>
        <v>20.31</v>
      </c>
      <c r="I65" s="20" t="n">
        <f aca="false">ROUND(R65/12*6,2)</f>
        <v>288.91</v>
      </c>
      <c r="J65" s="20" t="n">
        <f aca="false">ROUND(H65*E65/1000,2)+ROUND(I65*F65/1000,2)</f>
        <v>536.65</v>
      </c>
      <c r="K65" s="23" t="n">
        <v>34951.14</v>
      </c>
      <c r="L65" s="23" t="n">
        <v>90.01</v>
      </c>
      <c r="M65" s="20"/>
      <c r="N65" s="20" t="n">
        <f aca="false">Q65-H65</f>
        <v>20.31</v>
      </c>
      <c r="O65" s="20" t="n">
        <f aca="false">R65-I65</f>
        <v>288.9</v>
      </c>
      <c r="P65" s="20" t="n">
        <f aca="false">ROUND(N65*K65/1000,2)+ROUND(O65*L65/1000,2)</f>
        <v>735.86</v>
      </c>
      <c r="Q65" s="24" t="n">
        <v>40.62</v>
      </c>
      <c r="R65" s="24" t="n">
        <v>577.81</v>
      </c>
      <c r="S65" s="20" t="n">
        <f aca="false">J65+P65</f>
        <v>1272.51</v>
      </c>
      <c r="T65" s="104"/>
    </row>
    <row r="66" s="36" customFormat="true" ht="38.25" hidden="false" customHeight="true" outlineLevel="0" collapsed="false">
      <c r="A66" s="41" t="s">
        <v>504</v>
      </c>
      <c r="B66" s="42" t="s">
        <v>676</v>
      </c>
      <c r="C66" s="119" t="s">
        <v>677</v>
      </c>
      <c r="D66" s="34" t="s">
        <v>678</v>
      </c>
      <c r="E66" s="23" t="n">
        <v>18750.38</v>
      </c>
      <c r="F66" s="23" t="n">
        <v>247.67</v>
      </c>
      <c r="G66" s="20"/>
      <c r="H66" s="20" t="n">
        <f aca="false">ROUND(Q66/12*6,2)</f>
        <v>16.5</v>
      </c>
      <c r="I66" s="20" t="n">
        <f aca="false">ROUND(R66/12*6,2)</f>
        <v>205</v>
      </c>
      <c r="J66" s="20" t="n">
        <f aca="false">ROUND(H66*E66/1000,2)+ROUND(I66*F66/1000,2)</f>
        <v>360.15</v>
      </c>
      <c r="K66" s="23" t="n">
        <v>25321.08</v>
      </c>
      <c r="L66" s="23" t="n">
        <v>298.28</v>
      </c>
      <c r="M66" s="20"/>
      <c r="N66" s="20" t="n">
        <f aca="false">Q66-H66</f>
        <v>16.5</v>
      </c>
      <c r="O66" s="20" t="n">
        <f aca="false">R66-I66</f>
        <v>205</v>
      </c>
      <c r="P66" s="20" t="n">
        <f aca="false">ROUND(N66*K66/1000,2)+ROUND(O66*L66/1000,2)</f>
        <v>478.95</v>
      </c>
      <c r="Q66" s="24" t="n">
        <v>33</v>
      </c>
      <c r="R66" s="24" t="n">
        <v>410</v>
      </c>
      <c r="S66" s="20" t="n">
        <f aca="false">J66+P66</f>
        <v>839.1</v>
      </c>
      <c r="T66" s="104"/>
    </row>
    <row r="67" s="36" customFormat="true" ht="39.75" hidden="false" customHeight="true" outlineLevel="0" collapsed="false">
      <c r="A67" s="41"/>
      <c r="B67" s="42" t="s">
        <v>679</v>
      </c>
      <c r="C67" s="119" t="s">
        <v>677</v>
      </c>
      <c r="D67" s="34" t="s">
        <v>678</v>
      </c>
      <c r="E67" s="23" t="n">
        <v>18750.38</v>
      </c>
      <c r="F67" s="23" t="n">
        <v>247.67</v>
      </c>
      <c r="G67" s="20"/>
      <c r="H67" s="20" t="n">
        <f aca="false">ROUND(Q67/12*6,2)</f>
        <v>23.45</v>
      </c>
      <c r="I67" s="20" t="n">
        <f aca="false">ROUND(R67/12*6,2)</f>
        <v>370.64</v>
      </c>
      <c r="J67" s="20" t="n">
        <f aca="false">ROUND(H67*E67/1000,2)+ROUND(I67*F67/1000,2)</f>
        <v>531.5</v>
      </c>
      <c r="K67" s="23" t="n">
        <v>25321.08</v>
      </c>
      <c r="L67" s="23" t="n">
        <v>298.28</v>
      </c>
      <c r="M67" s="20"/>
      <c r="N67" s="20" t="n">
        <f aca="false">Q67-H67</f>
        <v>23.44</v>
      </c>
      <c r="O67" s="20" t="n">
        <f aca="false">R67-I67</f>
        <v>370.63</v>
      </c>
      <c r="P67" s="20" t="n">
        <f aca="false">ROUND(N67*K67/1000,2)+ROUND(O67*L67/1000,2)</f>
        <v>704.08</v>
      </c>
      <c r="Q67" s="24" t="n">
        <v>46.89</v>
      </c>
      <c r="R67" s="24" t="n">
        <v>741.27</v>
      </c>
      <c r="S67" s="20" t="n">
        <f aca="false">J67+P67</f>
        <v>1235.58</v>
      </c>
      <c r="T67" s="104"/>
    </row>
    <row r="68" s="121" customFormat="true" ht="43.2" hidden="false" customHeight="true" outlineLevel="0" collapsed="false">
      <c r="A68" s="41" t="s">
        <v>190</v>
      </c>
      <c r="B68" s="120" t="s">
        <v>680</v>
      </c>
      <c r="C68" s="34" t="s">
        <v>51</v>
      </c>
      <c r="D68" s="34" t="s">
        <v>36</v>
      </c>
      <c r="E68" s="23" t="n">
        <v>11299.53</v>
      </c>
      <c r="F68" s="23" t="n">
        <v>100.15</v>
      </c>
      <c r="G68" s="20"/>
      <c r="H68" s="20" t="n">
        <f aca="false">ROUND(Q68/12*6,2)</f>
        <v>0.89</v>
      </c>
      <c r="I68" s="20" t="n">
        <f aca="false">ROUND(R68/12*6,2)</f>
        <v>24.79</v>
      </c>
      <c r="J68" s="20" t="n">
        <f aca="false">ROUND(H68*E68/1000,2)+ROUND(I68*F68/1000,2)</f>
        <v>12.54</v>
      </c>
      <c r="K68" s="28" t="n">
        <v>13400</v>
      </c>
      <c r="L68" s="23" t="n">
        <v>254.05</v>
      </c>
      <c r="M68" s="30"/>
      <c r="N68" s="20" t="n">
        <f aca="false">Q68-H68</f>
        <v>0.88</v>
      </c>
      <c r="O68" s="20" t="n">
        <f aca="false">R68-I68</f>
        <v>24.78</v>
      </c>
      <c r="P68" s="20" t="n">
        <f aca="false">ROUND(N68*K68/1000,2)+ROUND(O68*L68/1000,2)</f>
        <v>18.09</v>
      </c>
      <c r="Q68" s="24" t="n">
        <v>1.77</v>
      </c>
      <c r="R68" s="24" t="n">
        <v>49.57</v>
      </c>
      <c r="S68" s="20" t="n">
        <f aca="false">J68+P68</f>
        <v>30.63</v>
      </c>
      <c r="T68" s="104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</row>
    <row r="69" s="36" customFormat="true" ht="24.75" hidden="false" customHeight="true" outlineLevel="0" collapsed="false">
      <c r="A69" s="18" t="s">
        <v>317</v>
      </c>
      <c r="B69" s="19" t="s">
        <v>318</v>
      </c>
      <c r="C69" s="31"/>
      <c r="D69" s="31"/>
      <c r="E69" s="31"/>
      <c r="F69" s="31"/>
      <c r="G69" s="31"/>
      <c r="H69" s="31" t="n">
        <f aca="false">SUM(H70:H72)</f>
        <v>44.14</v>
      </c>
      <c r="I69" s="31" t="n">
        <f aca="false">SUM(I70:I72)</f>
        <v>495.51</v>
      </c>
      <c r="J69" s="31" t="n">
        <f aca="false">SUM(J70:J72)</f>
        <v>553.52</v>
      </c>
      <c r="K69" s="31"/>
      <c r="L69" s="31"/>
      <c r="M69" s="31"/>
      <c r="N69" s="31" t="n">
        <f aca="false">SUM(N70:N72)</f>
        <v>44.13</v>
      </c>
      <c r="O69" s="31" t="n">
        <f aca="false">SUM(O70:O72)</f>
        <v>495.5</v>
      </c>
      <c r="P69" s="31" t="n">
        <f aca="false">SUM(P70:P72)</f>
        <v>760.01</v>
      </c>
      <c r="Q69" s="31" t="n">
        <f aca="false">SUM(Q70:Q72)</f>
        <v>88.27</v>
      </c>
      <c r="R69" s="31" t="n">
        <f aca="false">SUM(R70:R72)</f>
        <v>991.01</v>
      </c>
      <c r="S69" s="31" t="n">
        <f aca="false">SUM(S70:S72)</f>
        <v>1313.53</v>
      </c>
      <c r="T69" s="104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  <c r="CD69" s="121"/>
      <c r="CE69" s="121"/>
      <c r="CF69" s="121"/>
      <c r="CG69" s="121"/>
      <c r="CH69" s="121"/>
      <c r="CI69" s="121"/>
      <c r="CJ69" s="121"/>
      <c r="CK69" s="121"/>
      <c r="CL69" s="121"/>
      <c r="CM69" s="121"/>
      <c r="CN69" s="121"/>
      <c r="CO69" s="121"/>
      <c r="CP69" s="121"/>
      <c r="CQ69" s="121"/>
      <c r="CR69" s="121"/>
      <c r="CS69" s="121"/>
      <c r="CT69" s="121"/>
      <c r="CU69" s="121"/>
      <c r="CV69" s="121"/>
      <c r="CW69" s="121"/>
      <c r="CX69" s="121"/>
      <c r="CY69" s="121"/>
      <c r="CZ69" s="121"/>
      <c r="DA69" s="121"/>
      <c r="DB69" s="121"/>
      <c r="DC69" s="121"/>
      <c r="DD69" s="121"/>
      <c r="DE69" s="121"/>
      <c r="DF69" s="121"/>
      <c r="DG69" s="121"/>
      <c r="DH69" s="121"/>
      <c r="DI69" s="121"/>
      <c r="DJ69" s="121"/>
      <c r="DK69" s="121"/>
      <c r="DL69" s="121"/>
      <c r="DM69" s="121"/>
      <c r="DN69" s="121"/>
      <c r="DO69" s="121"/>
      <c r="DP69" s="121"/>
      <c r="DQ69" s="121"/>
      <c r="DR69" s="121"/>
      <c r="DS69" s="121"/>
      <c r="DT69" s="121"/>
      <c r="DU69" s="121"/>
      <c r="DV69" s="121"/>
      <c r="DW69" s="121"/>
      <c r="DX69" s="121"/>
      <c r="DY69" s="121"/>
      <c r="DZ69" s="121"/>
      <c r="EA69" s="121"/>
      <c r="EB69" s="121"/>
      <c r="EC69" s="121"/>
      <c r="ED69" s="121"/>
      <c r="EE69" s="121"/>
      <c r="EF69" s="121"/>
      <c r="EG69" s="121"/>
      <c r="EH69" s="121"/>
      <c r="EI69" s="121"/>
      <c r="EJ69" s="121"/>
      <c r="EK69" s="121"/>
      <c r="EL69" s="121"/>
      <c r="EM69" s="121"/>
      <c r="EN69" s="121"/>
      <c r="EO69" s="121"/>
      <c r="EP69" s="121"/>
      <c r="EQ69" s="121"/>
      <c r="ER69" s="121"/>
      <c r="ES69" s="121"/>
      <c r="ET69" s="121"/>
      <c r="EU69" s="121"/>
      <c r="EV69" s="121"/>
      <c r="EW69" s="121"/>
      <c r="EX69" s="121"/>
      <c r="EY69" s="121"/>
      <c r="EZ69" s="121"/>
      <c r="FA69" s="121"/>
      <c r="FB69" s="121"/>
      <c r="FC69" s="121"/>
      <c r="FD69" s="121"/>
      <c r="FE69" s="121"/>
      <c r="FF69" s="121"/>
      <c r="FG69" s="121"/>
      <c r="FH69" s="121"/>
      <c r="FI69" s="121"/>
      <c r="FJ69" s="121"/>
      <c r="FK69" s="121"/>
      <c r="FL69" s="121"/>
      <c r="FM69" s="121"/>
      <c r="FN69" s="121"/>
      <c r="FO69" s="121"/>
      <c r="FP69" s="121"/>
      <c r="FQ69" s="121"/>
      <c r="FR69" s="121"/>
      <c r="FS69" s="121"/>
      <c r="FT69" s="121"/>
      <c r="FU69" s="121"/>
      <c r="FV69" s="121"/>
      <c r="FW69" s="121"/>
      <c r="FX69" s="121"/>
      <c r="FY69" s="121"/>
      <c r="FZ69" s="121"/>
      <c r="GA69" s="121"/>
      <c r="GB69" s="121"/>
      <c r="GC69" s="121"/>
      <c r="GD69" s="121"/>
      <c r="GE69" s="121"/>
      <c r="GF69" s="121"/>
      <c r="GG69" s="121"/>
      <c r="GH69" s="121"/>
      <c r="GI69" s="121"/>
      <c r="GJ69" s="121"/>
      <c r="GK69" s="121"/>
      <c r="GL69" s="121"/>
      <c r="GM69" s="121"/>
      <c r="GN69" s="121"/>
      <c r="GO69" s="121"/>
      <c r="GP69" s="121"/>
      <c r="GQ69" s="121"/>
      <c r="GR69" s="121"/>
      <c r="GS69" s="121"/>
      <c r="GT69" s="121"/>
      <c r="GU69" s="121"/>
      <c r="GV69" s="121"/>
      <c r="GW69" s="121"/>
      <c r="GX69" s="121"/>
      <c r="GY69" s="121"/>
      <c r="GZ69" s="121"/>
      <c r="HA69" s="121"/>
      <c r="HB69" s="121"/>
      <c r="HC69" s="121"/>
      <c r="HD69" s="121"/>
      <c r="HE69" s="121"/>
      <c r="HF69" s="121"/>
      <c r="HG69" s="121"/>
      <c r="HH69" s="121"/>
      <c r="HI69" s="121"/>
      <c r="HJ69" s="121"/>
      <c r="HK69" s="121"/>
      <c r="HL69" s="121"/>
      <c r="HM69" s="121"/>
      <c r="HN69" s="121"/>
      <c r="HO69" s="121"/>
      <c r="HP69" s="121"/>
      <c r="HQ69" s="121"/>
      <c r="HR69" s="121"/>
      <c r="HS69" s="121"/>
      <c r="HT69" s="121"/>
      <c r="HU69" s="121"/>
      <c r="HV69" s="121"/>
      <c r="HW69" s="121"/>
      <c r="HX69" s="121"/>
    </row>
    <row r="70" s="36" customFormat="true" ht="51.75" hidden="false" customHeight="true" outlineLevel="0" collapsed="false">
      <c r="A70" s="34" t="s">
        <v>319</v>
      </c>
      <c r="B70" s="52" t="s">
        <v>320</v>
      </c>
      <c r="C70" s="34" t="s">
        <v>51</v>
      </c>
      <c r="D70" s="45" t="s">
        <v>36</v>
      </c>
      <c r="E70" s="23" t="n">
        <v>11299.53</v>
      </c>
      <c r="F70" s="23" t="n">
        <v>100.15</v>
      </c>
      <c r="G70" s="20"/>
      <c r="H70" s="20" t="n">
        <f aca="false">ROUND(Q70/12*6,2)</f>
        <v>0.65</v>
      </c>
      <c r="I70" s="20" t="n">
        <f aca="false">ROUND(R70/12*6,2)</f>
        <v>11.55</v>
      </c>
      <c r="J70" s="20" t="n">
        <f aca="false">ROUND(H70*E70/1000,2)+ROUND(I70*F70/1000,2)</f>
        <v>8.5</v>
      </c>
      <c r="K70" s="28" t="n">
        <v>13400</v>
      </c>
      <c r="L70" s="23" t="n">
        <v>254.05</v>
      </c>
      <c r="M70" s="20"/>
      <c r="N70" s="20" t="n">
        <f aca="false">Q70-H70</f>
        <v>0.65</v>
      </c>
      <c r="O70" s="20" t="n">
        <f aca="false">R70-I70</f>
        <v>11.55</v>
      </c>
      <c r="P70" s="20" t="n">
        <f aca="false">ROUND(N70*K70/1000,2)+ROUND(O70*L70/1000,2)</f>
        <v>11.64</v>
      </c>
      <c r="Q70" s="46" t="n">
        <v>1.3</v>
      </c>
      <c r="R70" s="46" t="n">
        <v>23.1</v>
      </c>
      <c r="S70" s="20" t="n">
        <f aca="false">J70+P70</f>
        <v>20.14</v>
      </c>
      <c r="T70" s="104"/>
    </row>
    <row r="71" s="36" customFormat="true" ht="47.9" hidden="false" customHeight="true" outlineLevel="0" collapsed="false">
      <c r="A71" s="34" t="s">
        <v>321</v>
      </c>
      <c r="B71" s="52" t="s">
        <v>681</v>
      </c>
      <c r="C71" s="34" t="s">
        <v>51</v>
      </c>
      <c r="D71" s="45" t="s">
        <v>36</v>
      </c>
      <c r="E71" s="23" t="n">
        <v>11299.53</v>
      </c>
      <c r="F71" s="23" t="n">
        <v>100.15</v>
      </c>
      <c r="G71" s="20"/>
      <c r="H71" s="20" t="n">
        <f aca="false">ROUND(Q71/12*6,2)</f>
        <v>40.99</v>
      </c>
      <c r="I71" s="20" t="n">
        <f aca="false">ROUND(R71/12*6,2)</f>
        <v>446.04</v>
      </c>
      <c r="J71" s="20" t="n">
        <f aca="false">ROUND(H71*E71/1000,2)+ROUND(I71*F71/1000,2)</f>
        <v>507.84</v>
      </c>
      <c r="K71" s="28" t="n">
        <v>13400</v>
      </c>
      <c r="L71" s="23" t="n">
        <v>254.05</v>
      </c>
      <c r="M71" s="20"/>
      <c r="N71" s="20" t="n">
        <f aca="false">Q71-H71</f>
        <v>40.98</v>
      </c>
      <c r="O71" s="20" t="n">
        <f aca="false">R71-I71</f>
        <v>446.04</v>
      </c>
      <c r="P71" s="20" t="n">
        <f aca="false">ROUND(N71*K71/1000,2)+ROUND(O71*L71/1000,2)</f>
        <v>662.45</v>
      </c>
      <c r="Q71" s="46" t="n">
        <v>81.97</v>
      </c>
      <c r="R71" s="46" t="n">
        <v>892.08</v>
      </c>
      <c r="S71" s="20" t="n">
        <f aca="false">J71+P71</f>
        <v>1170.29</v>
      </c>
      <c r="T71" s="104"/>
    </row>
    <row r="72" s="36" customFormat="true" ht="40.05" hidden="false" customHeight="true" outlineLevel="0" collapsed="false">
      <c r="A72" s="34" t="s">
        <v>324</v>
      </c>
      <c r="B72" s="33" t="s">
        <v>343</v>
      </c>
      <c r="C72" s="34" t="s">
        <v>615</v>
      </c>
      <c r="D72" s="45" t="s">
        <v>434</v>
      </c>
      <c r="E72" s="23" t="n">
        <v>12706.37</v>
      </c>
      <c r="F72" s="23" t="n">
        <v>142.61</v>
      </c>
      <c r="G72" s="20"/>
      <c r="H72" s="20" t="n">
        <f aca="false">ROUND(Q72/12*6,2)</f>
        <v>2.5</v>
      </c>
      <c r="I72" s="20" t="n">
        <f aca="false">ROUND(R72/12*6,2)</f>
        <v>37.92</v>
      </c>
      <c r="J72" s="20" t="n">
        <f aca="false">ROUND(H72*E72/1000,2)+ROUND(I72*F72/1000,2)</f>
        <v>37.18</v>
      </c>
      <c r="K72" s="23" t="n">
        <v>30626.78</v>
      </c>
      <c r="L72" s="23" t="n">
        <v>246.52</v>
      </c>
      <c r="M72" s="20"/>
      <c r="N72" s="20" t="n">
        <f aca="false">Q72-H72</f>
        <v>2.5</v>
      </c>
      <c r="O72" s="20" t="n">
        <f aca="false">R72-I72</f>
        <v>37.91</v>
      </c>
      <c r="P72" s="20" t="n">
        <f aca="false">ROUND(N72*K72/1000,2)+ROUND(O72*L72/1000,2)</f>
        <v>85.92</v>
      </c>
      <c r="Q72" s="46" t="n">
        <v>5</v>
      </c>
      <c r="R72" s="46" t="n">
        <v>75.83</v>
      </c>
      <c r="S72" s="20" t="n">
        <f aca="false">J72+P72</f>
        <v>123.1</v>
      </c>
      <c r="T72" s="104"/>
    </row>
    <row r="73" s="36" customFormat="true" ht="35.4" hidden="false" customHeight="true" outlineLevel="0" collapsed="false">
      <c r="A73" s="18" t="s">
        <v>348</v>
      </c>
      <c r="B73" s="19" t="s">
        <v>349</v>
      </c>
      <c r="C73" s="31"/>
      <c r="D73" s="31"/>
      <c r="E73" s="31"/>
      <c r="F73" s="31"/>
      <c r="G73" s="31"/>
      <c r="H73" s="31" t="n">
        <f aca="false">H74</f>
        <v>0.31</v>
      </c>
      <c r="I73" s="31" t="n">
        <f aca="false">I74</f>
        <v>4.47</v>
      </c>
      <c r="J73" s="31" t="n">
        <f aca="false">J74</f>
        <v>4.58</v>
      </c>
      <c r="K73" s="31"/>
      <c r="L73" s="31"/>
      <c r="M73" s="31"/>
      <c r="N73" s="31" t="n">
        <f aca="false">N74</f>
        <v>0.6</v>
      </c>
      <c r="O73" s="31" t="n">
        <f aca="false">O74</f>
        <v>7.15</v>
      </c>
      <c r="P73" s="31" t="n">
        <f aca="false">P74</f>
        <v>20.14</v>
      </c>
      <c r="Q73" s="31" t="n">
        <f aca="false">Q74</f>
        <v>0.61</v>
      </c>
      <c r="R73" s="31" t="n">
        <f aca="false">R74</f>
        <v>8.94</v>
      </c>
      <c r="S73" s="31" t="n">
        <f aca="false">S74</f>
        <v>24.72</v>
      </c>
      <c r="T73" s="104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  <c r="BO73" s="89"/>
      <c r="BP73" s="89"/>
      <c r="BQ73" s="89"/>
      <c r="BR73" s="89"/>
      <c r="BS73" s="89"/>
      <c r="BT73" s="89"/>
      <c r="BU73" s="89"/>
      <c r="BV73" s="89"/>
      <c r="BW73" s="89"/>
      <c r="BX73" s="89"/>
      <c r="BY73" s="89"/>
      <c r="BZ73" s="89"/>
      <c r="CA73" s="89"/>
      <c r="CB73" s="89"/>
      <c r="CC73" s="89"/>
      <c r="CD73" s="89"/>
      <c r="CE73" s="89"/>
      <c r="CF73" s="89"/>
      <c r="CG73" s="89"/>
      <c r="CH73" s="89"/>
      <c r="CI73" s="89"/>
      <c r="CJ73" s="89"/>
      <c r="CK73" s="89"/>
      <c r="CL73" s="89"/>
      <c r="CM73" s="89"/>
      <c r="CN73" s="89"/>
      <c r="CO73" s="89"/>
      <c r="CP73" s="89"/>
      <c r="CQ73" s="89"/>
      <c r="CR73" s="89"/>
      <c r="CS73" s="89"/>
      <c r="CT73" s="89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89"/>
      <c r="GB73" s="89"/>
      <c r="GC73" s="89"/>
      <c r="GD73" s="89"/>
      <c r="GE73" s="89"/>
      <c r="GF73" s="89"/>
      <c r="GG73" s="89"/>
      <c r="GH73" s="89"/>
      <c r="GI73" s="89"/>
      <c r="GJ73" s="89"/>
      <c r="GK73" s="89"/>
      <c r="GL73" s="89"/>
      <c r="GM73" s="89"/>
      <c r="GN73" s="89"/>
      <c r="GO73" s="89"/>
      <c r="GP73" s="89"/>
      <c r="GQ73" s="89"/>
      <c r="GR73" s="89"/>
      <c r="GS73" s="89"/>
      <c r="GT73" s="89"/>
      <c r="GU73" s="89"/>
      <c r="GV73" s="89"/>
      <c r="GW73" s="89"/>
      <c r="GX73" s="89"/>
      <c r="GY73" s="89"/>
      <c r="GZ73" s="89"/>
      <c r="HA73" s="89"/>
      <c r="HB73" s="89"/>
      <c r="HC73" s="89"/>
      <c r="HD73" s="89"/>
      <c r="HE73" s="89"/>
      <c r="HF73" s="89"/>
      <c r="HG73" s="89"/>
      <c r="HH73" s="89"/>
      <c r="HI73" s="89"/>
      <c r="HJ73" s="89"/>
      <c r="HK73" s="89"/>
      <c r="HL73" s="89"/>
      <c r="HM73" s="89"/>
      <c r="HN73" s="89"/>
      <c r="HO73" s="89"/>
      <c r="HP73" s="89"/>
      <c r="HQ73" s="89"/>
      <c r="HR73" s="89"/>
      <c r="HS73" s="89"/>
      <c r="HT73" s="89"/>
      <c r="HU73" s="89"/>
      <c r="HV73" s="89"/>
      <c r="HW73" s="89"/>
      <c r="HX73" s="89"/>
    </row>
    <row r="74" s="89" customFormat="true" ht="51" hidden="false" customHeight="true" outlineLevel="0" collapsed="false">
      <c r="A74" s="20" t="s">
        <v>350</v>
      </c>
      <c r="B74" s="21" t="s">
        <v>353</v>
      </c>
      <c r="C74" s="34" t="s">
        <v>615</v>
      </c>
      <c r="D74" s="20" t="s">
        <v>434</v>
      </c>
      <c r="E74" s="23" t="n">
        <v>12706.37</v>
      </c>
      <c r="F74" s="23" t="n">
        <v>142.61</v>
      </c>
      <c r="G74" s="28"/>
      <c r="H74" s="28" t="n">
        <f aca="false">ROUND(Q74/12*6,2)</f>
        <v>0.31</v>
      </c>
      <c r="I74" s="28" t="n">
        <f aca="false">ROUND(R74/12*6,2)</f>
        <v>4.47</v>
      </c>
      <c r="J74" s="28" t="n">
        <f aca="false">ROUND(H74*E74/1000,2)+ROUND(I74*F74/1000,2)</f>
        <v>4.58</v>
      </c>
      <c r="K74" s="23" t="n">
        <v>30626.78</v>
      </c>
      <c r="L74" s="23" t="n">
        <v>246.52</v>
      </c>
      <c r="M74" s="28"/>
      <c r="N74" s="28" t="n">
        <v>0.6</v>
      </c>
      <c r="O74" s="28" t="n">
        <v>7.15</v>
      </c>
      <c r="P74" s="28" t="n">
        <f aca="false">ROUND(N74*K74/1000,2)+ROUND(O74*L74/1000,2)</f>
        <v>20.14</v>
      </c>
      <c r="Q74" s="46" t="n">
        <v>0.61</v>
      </c>
      <c r="R74" s="46" t="n">
        <v>8.94</v>
      </c>
      <c r="S74" s="28" t="n">
        <f aca="false">J74+P74</f>
        <v>24.72</v>
      </c>
      <c r="T74" s="104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</row>
    <row r="75" s="36" customFormat="true" ht="39" hidden="false" customHeight="true" outlineLevel="0" collapsed="false">
      <c r="A75" s="18" t="s">
        <v>387</v>
      </c>
      <c r="B75" s="19" t="s">
        <v>682</v>
      </c>
      <c r="C75" s="31"/>
      <c r="D75" s="31"/>
      <c r="E75" s="31"/>
      <c r="F75" s="31"/>
      <c r="G75" s="31"/>
      <c r="H75" s="31" t="n">
        <f aca="false">H76</f>
        <v>1.58</v>
      </c>
      <c r="I75" s="31" t="n">
        <f aca="false">I76</f>
        <v>10.6</v>
      </c>
      <c r="J75" s="31" t="n">
        <f aca="false">J76</f>
        <v>21.59</v>
      </c>
      <c r="K75" s="31"/>
      <c r="L75" s="31"/>
      <c r="M75" s="31"/>
      <c r="N75" s="31" t="n">
        <f aca="false">N76</f>
        <v>1.57</v>
      </c>
      <c r="O75" s="31" t="n">
        <f aca="false">O76</f>
        <v>10.59</v>
      </c>
      <c r="P75" s="31" t="n">
        <f aca="false">P76</f>
        <v>50.69</v>
      </c>
      <c r="Q75" s="31" t="n">
        <f aca="false">Q76</f>
        <v>3.15</v>
      </c>
      <c r="R75" s="31" t="n">
        <f aca="false">R76</f>
        <v>21.19</v>
      </c>
      <c r="S75" s="31" t="n">
        <f aca="false">S76</f>
        <v>72.28</v>
      </c>
      <c r="T75" s="122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89"/>
      <c r="FY75" s="89"/>
      <c r="FZ75" s="89"/>
      <c r="GA75" s="89"/>
      <c r="GB75" s="89"/>
      <c r="GC75" s="89"/>
      <c r="GD75" s="89"/>
      <c r="GE75" s="89"/>
      <c r="GF75" s="89"/>
      <c r="GG75" s="89"/>
      <c r="GH75" s="89"/>
      <c r="GI75" s="89"/>
      <c r="GJ75" s="89"/>
      <c r="GK75" s="89"/>
      <c r="GL75" s="89"/>
      <c r="GM75" s="89"/>
      <c r="GN75" s="89"/>
      <c r="GO75" s="89"/>
      <c r="GP75" s="89"/>
      <c r="GQ75" s="89"/>
      <c r="GR75" s="89"/>
      <c r="GS75" s="89"/>
      <c r="GT75" s="89"/>
      <c r="GU75" s="89"/>
      <c r="GV75" s="89"/>
      <c r="GW75" s="89"/>
      <c r="GX75" s="89"/>
      <c r="GY75" s="89"/>
      <c r="GZ75" s="89"/>
      <c r="HA75" s="89"/>
      <c r="HB75" s="89"/>
      <c r="HC75" s="89"/>
      <c r="HD75" s="89"/>
      <c r="HE75" s="89"/>
      <c r="HF75" s="89"/>
      <c r="HG75" s="89"/>
      <c r="HH75" s="89"/>
      <c r="HI75" s="89"/>
      <c r="HJ75" s="89"/>
      <c r="HK75" s="89"/>
      <c r="HL75" s="89"/>
      <c r="HM75" s="89"/>
      <c r="HN75" s="89"/>
      <c r="HO75" s="89"/>
      <c r="HP75" s="89"/>
      <c r="HQ75" s="89"/>
      <c r="HR75" s="89"/>
      <c r="HS75" s="89"/>
      <c r="HT75" s="89"/>
      <c r="HU75" s="89"/>
      <c r="HV75" s="89"/>
      <c r="HW75" s="89"/>
      <c r="HX75" s="89"/>
    </row>
    <row r="76" s="36" customFormat="true" ht="42" hidden="false" customHeight="true" outlineLevel="0" collapsed="false">
      <c r="A76" s="66" t="s">
        <v>389</v>
      </c>
      <c r="B76" s="60" t="s">
        <v>390</v>
      </c>
      <c r="C76" s="34" t="s">
        <v>615</v>
      </c>
      <c r="D76" s="20" t="s">
        <v>434</v>
      </c>
      <c r="E76" s="23" t="n">
        <v>12706.37</v>
      </c>
      <c r="F76" s="23" t="n">
        <v>142.61</v>
      </c>
      <c r="G76" s="20"/>
      <c r="H76" s="20" t="n">
        <f aca="false">ROUND(Q76/12*6,2)</f>
        <v>1.58</v>
      </c>
      <c r="I76" s="20" t="n">
        <f aca="false">ROUND(R76/12*6,2)</f>
        <v>10.6</v>
      </c>
      <c r="J76" s="20" t="n">
        <f aca="false">ROUND(H76*E76/1000,2)+ROUND(I76*F76/1000,2)</f>
        <v>21.59</v>
      </c>
      <c r="K76" s="23" t="n">
        <v>30626.78</v>
      </c>
      <c r="L76" s="23" t="n">
        <v>246.52</v>
      </c>
      <c r="M76" s="20"/>
      <c r="N76" s="20" t="n">
        <f aca="false">Q76-H76</f>
        <v>1.57</v>
      </c>
      <c r="O76" s="20" t="n">
        <f aca="false">R76-I76</f>
        <v>10.59</v>
      </c>
      <c r="P76" s="20" t="n">
        <f aca="false">ROUND(N76*K76/1000,2)+ROUND(O76*L76/1000,2)</f>
        <v>50.69</v>
      </c>
      <c r="Q76" s="46" t="n">
        <v>3.15</v>
      </c>
      <c r="R76" s="46" t="n">
        <v>21.19</v>
      </c>
      <c r="S76" s="20" t="n">
        <f aca="false">J76+P76</f>
        <v>72.28</v>
      </c>
      <c r="T76" s="104"/>
    </row>
    <row r="77" s="36" customFormat="true" ht="39" hidden="false" customHeight="true" outlineLevel="0" collapsed="false">
      <c r="A77" s="18" t="s">
        <v>391</v>
      </c>
      <c r="B77" s="19" t="s">
        <v>589</v>
      </c>
      <c r="C77" s="31"/>
      <c r="D77" s="31"/>
      <c r="E77" s="31"/>
      <c r="F77" s="31"/>
      <c r="G77" s="31"/>
      <c r="H77" s="31" t="n">
        <f aca="false">H78</f>
        <v>4.72</v>
      </c>
      <c r="I77" s="31" t="n">
        <f aca="false">I78</f>
        <v>31.79</v>
      </c>
      <c r="J77" s="31" t="n">
        <f aca="false">J78</f>
        <v>64.5</v>
      </c>
      <c r="K77" s="31"/>
      <c r="L77" s="31"/>
      <c r="M77" s="31"/>
      <c r="N77" s="31" t="n">
        <f aca="false">N78</f>
        <v>4.72</v>
      </c>
      <c r="O77" s="31" t="n">
        <f aca="false">O78</f>
        <v>31.79</v>
      </c>
      <c r="P77" s="31" t="n">
        <f aca="false">P78</f>
        <v>152.4</v>
      </c>
      <c r="Q77" s="31" t="n">
        <f aca="false">Q78</f>
        <v>9.44</v>
      </c>
      <c r="R77" s="31" t="n">
        <f aca="false">R78</f>
        <v>63.58</v>
      </c>
      <c r="S77" s="31" t="n">
        <f aca="false">S78</f>
        <v>216.9</v>
      </c>
      <c r="T77" s="122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  <c r="FW77" s="89"/>
      <c r="FX77" s="89"/>
      <c r="FY77" s="89"/>
      <c r="FZ77" s="89"/>
      <c r="GA77" s="89"/>
      <c r="GB77" s="89"/>
      <c r="GC77" s="89"/>
      <c r="GD77" s="89"/>
      <c r="GE77" s="89"/>
      <c r="GF77" s="89"/>
      <c r="GG77" s="89"/>
      <c r="GH77" s="89"/>
      <c r="GI77" s="89"/>
      <c r="GJ77" s="89"/>
      <c r="GK77" s="89"/>
      <c r="GL77" s="89"/>
      <c r="GM77" s="89"/>
      <c r="GN77" s="89"/>
      <c r="GO77" s="89"/>
      <c r="GP77" s="89"/>
      <c r="GQ77" s="89"/>
      <c r="GR77" s="89"/>
      <c r="GS77" s="89"/>
      <c r="GT77" s="89"/>
      <c r="GU77" s="89"/>
      <c r="GV77" s="89"/>
      <c r="GW77" s="89"/>
      <c r="GX77" s="89"/>
      <c r="GY77" s="89"/>
      <c r="GZ77" s="89"/>
      <c r="HA77" s="89"/>
      <c r="HB77" s="89"/>
      <c r="HC77" s="89"/>
      <c r="HD77" s="89"/>
      <c r="HE77" s="89"/>
      <c r="HF77" s="89"/>
      <c r="HG77" s="89"/>
      <c r="HH77" s="89"/>
      <c r="HI77" s="89"/>
      <c r="HJ77" s="89"/>
      <c r="HK77" s="89"/>
      <c r="HL77" s="89"/>
      <c r="HM77" s="89"/>
      <c r="HN77" s="89"/>
      <c r="HO77" s="89"/>
      <c r="HP77" s="89"/>
      <c r="HQ77" s="89"/>
      <c r="HR77" s="89"/>
      <c r="HS77" s="89"/>
      <c r="HT77" s="89"/>
      <c r="HU77" s="89"/>
      <c r="HV77" s="89"/>
      <c r="HW77" s="89"/>
      <c r="HX77" s="89"/>
    </row>
    <row r="78" s="36" customFormat="true" ht="42" hidden="false" customHeight="true" outlineLevel="0" collapsed="false">
      <c r="A78" s="66" t="s">
        <v>393</v>
      </c>
      <c r="B78" s="60" t="s">
        <v>390</v>
      </c>
      <c r="C78" s="34" t="s">
        <v>615</v>
      </c>
      <c r="D78" s="20" t="s">
        <v>434</v>
      </c>
      <c r="E78" s="23" t="n">
        <v>12706.37</v>
      </c>
      <c r="F78" s="23" t="n">
        <v>142.61</v>
      </c>
      <c r="G78" s="20"/>
      <c r="H78" s="20" t="n">
        <f aca="false">ROUND(Q78/12*6,2)</f>
        <v>4.72</v>
      </c>
      <c r="I78" s="20" t="n">
        <f aca="false">ROUND(R78/12*6,2)</f>
        <v>31.79</v>
      </c>
      <c r="J78" s="20" t="n">
        <f aca="false">ROUND(H78*E78/1000,2)+ROUND(I78*F78/1000,2)</f>
        <v>64.5</v>
      </c>
      <c r="K78" s="23" t="n">
        <v>30626.78</v>
      </c>
      <c r="L78" s="23" t="n">
        <v>246.52</v>
      </c>
      <c r="M78" s="20"/>
      <c r="N78" s="20" t="n">
        <f aca="false">Q78-H78</f>
        <v>4.72</v>
      </c>
      <c r="O78" s="20" t="n">
        <f aca="false">R78-I78</f>
        <v>31.79</v>
      </c>
      <c r="P78" s="20" t="n">
        <f aca="false">ROUND(N78*K78/1000,2)+ROUND(O78*L78/1000,2)</f>
        <v>152.4</v>
      </c>
      <c r="Q78" s="46" t="n">
        <v>9.44</v>
      </c>
      <c r="R78" s="46" t="n">
        <v>63.58</v>
      </c>
      <c r="S78" s="20" t="n">
        <f aca="false">J78+P78</f>
        <v>216.9</v>
      </c>
      <c r="T78" s="104"/>
    </row>
    <row r="79" s="36" customFormat="true" ht="42" hidden="false" customHeight="true" outlineLevel="0" collapsed="false">
      <c r="A79" s="123" t="s">
        <v>394</v>
      </c>
      <c r="B79" s="19" t="s">
        <v>395</v>
      </c>
      <c r="C79" s="31"/>
      <c r="D79" s="31"/>
      <c r="E79" s="31"/>
      <c r="F79" s="31"/>
      <c r="G79" s="31"/>
      <c r="H79" s="31" t="n">
        <f aca="false">SUM(H80:H81)</f>
        <v>45.73</v>
      </c>
      <c r="I79" s="31" t="n">
        <f aca="false">SUM(I80:I81)</f>
        <v>614.57</v>
      </c>
      <c r="J79" s="31" t="n">
        <f aca="false">SUM(J80:J81)</f>
        <v>615.06</v>
      </c>
      <c r="K79" s="31"/>
      <c r="L79" s="31"/>
      <c r="M79" s="31"/>
      <c r="N79" s="31" t="n">
        <f aca="false">SUM(N80:N81)</f>
        <v>45.72</v>
      </c>
      <c r="O79" s="31" t="n">
        <f aca="false">SUM(O80:O81)</f>
        <v>614.56</v>
      </c>
      <c r="P79" s="31" t="n">
        <f aca="false">SUM(P80:P81)</f>
        <v>1077.18</v>
      </c>
      <c r="Q79" s="31" t="n">
        <f aca="false">SUM(Q80:Q81)</f>
        <v>91.45</v>
      </c>
      <c r="R79" s="31" t="n">
        <f aca="false">SUM(R80:R81)</f>
        <v>1229.13</v>
      </c>
      <c r="S79" s="31" t="n">
        <f aca="false">SUM(S80:S81)</f>
        <v>1692.24</v>
      </c>
      <c r="T79" s="104"/>
    </row>
    <row r="80" s="36" customFormat="true" ht="45.75" hidden="false" customHeight="true" outlineLevel="0" collapsed="false">
      <c r="A80" s="112" t="s">
        <v>396</v>
      </c>
      <c r="B80" s="113" t="s">
        <v>399</v>
      </c>
      <c r="C80" s="34" t="s">
        <v>615</v>
      </c>
      <c r="D80" s="34" t="s">
        <v>434</v>
      </c>
      <c r="E80" s="23" t="n">
        <v>12706.37</v>
      </c>
      <c r="F80" s="23" t="n">
        <v>142.61</v>
      </c>
      <c r="G80" s="22"/>
      <c r="H80" s="22" t="n">
        <f aca="false">ROUND(Q80/12*6,2)</f>
        <v>18.03</v>
      </c>
      <c r="I80" s="22" t="n">
        <f aca="false">ROUND(R80/12*6,2)</f>
        <v>268.62</v>
      </c>
      <c r="J80" s="22" t="n">
        <f aca="false">ROUND(H80*E80/1000,2)+ROUND(I80*F80/1000,2)</f>
        <v>267.41</v>
      </c>
      <c r="K80" s="23" t="n">
        <v>30626.78</v>
      </c>
      <c r="L80" s="23" t="n">
        <v>246.52</v>
      </c>
      <c r="M80" s="22"/>
      <c r="N80" s="22" t="n">
        <f aca="false">Q80-H80</f>
        <v>18.02</v>
      </c>
      <c r="O80" s="22" t="n">
        <f aca="false">R80-I80</f>
        <v>268.61</v>
      </c>
      <c r="P80" s="22" t="n">
        <f aca="false">ROUND(N80*K80/1000,2)+ROUND(O80*L80/1000,2)</f>
        <v>618.11</v>
      </c>
      <c r="Q80" s="46" t="n">
        <v>36.05</v>
      </c>
      <c r="R80" s="46" t="n">
        <v>537.23</v>
      </c>
      <c r="S80" s="22" t="n">
        <f aca="false">J80+P80</f>
        <v>885.52</v>
      </c>
      <c r="T80" s="104"/>
    </row>
    <row r="81" s="36" customFormat="true" ht="47.25" hidden="false" customHeight="true" outlineLevel="0" collapsed="false">
      <c r="A81" s="41" t="s">
        <v>398</v>
      </c>
      <c r="B81" s="33" t="s">
        <v>402</v>
      </c>
      <c r="C81" s="34" t="s">
        <v>51</v>
      </c>
      <c r="D81" s="34" t="s">
        <v>36</v>
      </c>
      <c r="E81" s="23" t="n">
        <v>11299.53</v>
      </c>
      <c r="F81" s="23" t="n">
        <v>100.15</v>
      </c>
      <c r="G81" s="28"/>
      <c r="H81" s="28" t="n">
        <f aca="false">ROUND(Q81/12*6,2)</f>
        <v>27.7</v>
      </c>
      <c r="I81" s="28" t="n">
        <f aca="false">ROUND(R81/12*6,2)</f>
        <v>345.95</v>
      </c>
      <c r="J81" s="28" t="n">
        <f aca="false">ROUND(H81*E81/1000,2)+ROUND(I81*F81/1000,2)</f>
        <v>347.65</v>
      </c>
      <c r="K81" s="28" t="n">
        <v>13400</v>
      </c>
      <c r="L81" s="23" t="n">
        <v>254.05</v>
      </c>
      <c r="M81" s="28"/>
      <c r="N81" s="28" t="n">
        <f aca="false">Q81-H81</f>
        <v>27.7</v>
      </c>
      <c r="O81" s="28" t="n">
        <f aca="false">R81-I81</f>
        <v>345.95</v>
      </c>
      <c r="P81" s="28" t="n">
        <f aca="false">ROUND(N81*K81/1000,2)+ROUND(O81*L81/1000,2)</f>
        <v>459.07</v>
      </c>
      <c r="Q81" s="46" t="n">
        <v>55.4</v>
      </c>
      <c r="R81" s="46" t="n">
        <v>691.9</v>
      </c>
      <c r="S81" s="28" t="n">
        <f aca="false">J81+P81</f>
        <v>806.72</v>
      </c>
      <c r="T81" s="104"/>
    </row>
    <row r="82" s="36" customFormat="true" ht="38.25" hidden="false" customHeight="true" outlineLevel="0" collapsed="false">
      <c r="A82" s="65" t="s">
        <v>403</v>
      </c>
      <c r="B82" s="19" t="s">
        <v>404</v>
      </c>
      <c r="C82" s="31"/>
      <c r="D82" s="31"/>
      <c r="E82" s="31"/>
      <c r="F82" s="31"/>
      <c r="G82" s="31"/>
      <c r="H82" s="31" t="n">
        <f aca="false">ROUND(Q82/12*6,2)</f>
        <v>0.8</v>
      </c>
      <c r="I82" s="31" t="n">
        <f aca="false">I83</f>
        <v>17.76</v>
      </c>
      <c r="J82" s="31" t="n">
        <f aca="false">J83</f>
        <v>10.82</v>
      </c>
      <c r="K82" s="31"/>
      <c r="L82" s="31"/>
      <c r="M82" s="31"/>
      <c r="N82" s="31" t="n">
        <f aca="false">Q82-H82</f>
        <v>0.8</v>
      </c>
      <c r="O82" s="31" t="n">
        <f aca="false">O83</f>
        <v>17.75</v>
      </c>
      <c r="P82" s="31" t="n">
        <f aca="false">P83</f>
        <v>15.23</v>
      </c>
      <c r="Q82" s="31" t="n">
        <f aca="false">Q83</f>
        <v>1.6</v>
      </c>
      <c r="R82" s="31" t="n">
        <f aca="false">R83</f>
        <v>35.51</v>
      </c>
      <c r="S82" s="31" t="n">
        <f aca="false">J82+P82</f>
        <v>26.05</v>
      </c>
      <c r="T82" s="104"/>
    </row>
    <row r="83" s="36" customFormat="true" ht="38.25" hidden="false" customHeight="true" outlineLevel="0" collapsed="false">
      <c r="A83" s="66" t="s">
        <v>405</v>
      </c>
      <c r="B83" s="60" t="s">
        <v>406</v>
      </c>
      <c r="C83" s="34" t="s">
        <v>51</v>
      </c>
      <c r="D83" s="20" t="s">
        <v>36</v>
      </c>
      <c r="E83" s="23" t="n">
        <v>11299.53</v>
      </c>
      <c r="F83" s="23" t="n">
        <v>100.15</v>
      </c>
      <c r="G83" s="59"/>
      <c r="H83" s="59" t="n">
        <f aca="false">ROUND(Q83/12*6,2)</f>
        <v>0.8</v>
      </c>
      <c r="I83" s="59" t="n">
        <f aca="false">ROUND(R83/12*6,2)</f>
        <v>17.76</v>
      </c>
      <c r="J83" s="59" t="n">
        <f aca="false">ROUND(H83*E83/1000,2)+ROUND(I83*F83/1000,2)</f>
        <v>10.82</v>
      </c>
      <c r="K83" s="28" t="n">
        <v>13400</v>
      </c>
      <c r="L83" s="23" t="n">
        <v>254.05</v>
      </c>
      <c r="M83" s="59"/>
      <c r="N83" s="59" t="n">
        <f aca="false">Q83-H83</f>
        <v>0.8</v>
      </c>
      <c r="O83" s="59" t="n">
        <f aca="false">R83-I83</f>
        <v>17.75</v>
      </c>
      <c r="P83" s="59" t="n">
        <f aca="false">ROUND(N83*K83/1000,2)+ROUND(O83*L83/1000,2)</f>
        <v>15.23</v>
      </c>
      <c r="Q83" s="46" t="n">
        <v>1.6</v>
      </c>
      <c r="R83" s="46" t="n">
        <v>35.51</v>
      </c>
      <c r="S83" s="22" t="n">
        <f aca="false">J83+P83</f>
        <v>26.05</v>
      </c>
      <c r="T83" s="104"/>
    </row>
    <row r="84" s="36" customFormat="true" ht="15.75" hidden="false" customHeight="true" outlineLevel="0" collapsed="false">
      <c r="A84" s="31"/>
      <c r="B84" s="19" t="s">
        <v>407</v>
      </c>
      <c r="C84" s="31"/>
      <c r="D84" s="31"/>
      <c r="E84" s="31"/>
      <c r="F84" s="31"/>
      <c r="G84" s="31"/>
      <c r="H84" s="31" t="n">
        <f aca="false">H85+H86</f>
        <v>2700.14</v>
      </c>
      <c r="I84" s="31" t="n">
        <f aca="false">I85+I86</f>
        <v>31712.95</v>
      </c>
      <c r="J84" s="31" t="n">
        <f aca="false">J85+J86</f>
        <v>35545.03</v>
      </c>
      <c r="K84" s="31"/>
      <c r="L84" s="31"/>
      <c r="M84" s="31"/>
      <c r="N84" s="31" t="n">
        <f aca="false">N85+N86</f>
        <v>2700.22</v>
      </c>
      <c r="O84" s="31" t="n">
        <f aca="false">O85+O86</f>
        <v>31715.42</v>
      </c>
      <c r="P84" s="31" t="n">
        <f aca="false">P85+P86</f>
        <v>49967.35</v>
      </c>
      <c r="Q84" s="31" t="n">
        <f aca="false">Q85+Q86</f>
        <v>5400.06</v>
      </c>
      <c r="R84" s="31" t="n">
        <f aca="false">R85+R86</f>
        <v>63425.69</v>
      </c>
      <c r="S84" s="31" t="n">
        <f aca="false">S85+S86</f>
        <v>85512.38</v>
      </c>
      <c r="T84" s="104"/>
    </row>
    <row r="85" customFormat="false" ht="17.25" hidden="false" customHeight="true" outlineLevel="0" collapsed="false">
      <c r="A85" s="31"/>
      <c r="B85" s="19" t="s">
        <v>108</v>
      </c>
      <c r="C85" s="31"/>
      <c r="D85" s="31"/>
      <c r="E85" s="31"/>
      <c r="F85" s="31"/>
      <c r="G85" s="31"/>
      <c r="H85" s="31" t="n">
        <f aca="false">H12+H21+H69+H73+H75+H77+H79+H82</f>
        <v>990.1</v>
      </c>
      <c r="I85" s="31" t="n">
        <f aca="false">I12+I21+I69+I73+I75+I77+I79+I82</f>
        <v>11838.58</v>
      </c>
      <c r="J85" s="31" t="n">
        <f aca="false">J12+J21+J69+J73+J75+J77+J79+J82</f>
        <v>13253.32</v>
      </c>
      <c r="K85" s="31"/>
      <c r="L85" s="31"/>
      <c r="M85" s="31"/>
      <c r="N85" s="31" t="n">
        <f aca="false">N12+N21+N69+N73+N75+N77+N79+N82</f>
        <v>990.27</v>
      </c>
      <c r="O85" s="31" t="n">
        <f aca="false">O12+O21+O69+O73+O75+O77+O79+O82</f>
        <v>11841.14</v>
      </c>
      <c r="P85" s="31" t="n">
        <f aca="false">P12+P21+P69+P73+P75+P77+P79+P82</f>
        <v>20080.44</v>
      </c>
      <c r="Q85" s="31" t="n">
        <f aca="false">Q12+Q21+Q69+Q73+Q75+Q77+Q79+Q82</f>
        <v>1980.07</v>
      </c>
      <c r="R85" s="31" t="n">
        <f aca="false">R12+R21+R69+R73+R75+R77+R79+R82</f>
        <v>23677.04</v>
      </c>
      <c r="S85" s="31" t="n">
        <f aca="false">S12+S21+S69+S73+S75+S77+S79+S82</f>
        <v>33333.76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</row>
    <row r="86" customFormat="false" ht="16.5" hidden="false" customHeight="true" outlineLevel="0" collapsed="false">
      <c r="A86" s="31"/>
      <c r="B86" s="19" t="s">
        <v>408</v>
      </c>
      <c r="C86" s="31"/>
      <c r="D86" s="31"/>
      <c r="E86" s="31"/>
      <c r="F86" s="31"/>
      <c r="G86" s="31"/>
      <c r="H86" s="31" t="n">
        <f aca="false">H22</f>
        <v>1710.04</v>
      </c>
      <c r="I86" s="31" t="n">
        <f aca="false">I22</f>
        <v>19874.37</v>
      </c>
      <c r="J86" s="31" t="n">
        <f aca="false">J22</f>
        <v>22291.71</v>
      </c>
      <c r="K86" s="31"/>
      <c r="L86" s="31"/>
      <c r="M86" s="31"/>
      <c r="N86" s="31" t="n">
        <f aca="false">N22</f>
        <v>1709.95</v>
      </c>
      <c r="O86" s="31" t="n">
        <f aca="false">O22</f>
        <v>19874.28</v>
      </c>
      <c r="P86" s="31" t="n">
        <f aca="false">P22</f>
        <v>29886.91</v>
      </c>
      <c r="Q86" s="31" t="n">
        <f aca="false">Q22</f>
        <v>3419.99</v>
      </c>
      <c r="R86" s="31" t="n">
        <f aca="false">R22</f>
        <v>39748.65</v>
      </c>
      <c r="S86" s="31" t="n">
        <f aca="false">S22</f>
        <v>52178.62</v>
      </c>
    </row>
    <row r="87" customFormat="false" ht="20.25" hidden="false" customHeight="true" outlineLevel="0" collapsed="false"/>
    <row r="88" customFormat="false" ht="12.75" hidden="false" customHeight="false" outlineLevel="0" collapsed="false">
      <c r="T88" s="3"/>
    </row>
    <row r="89" customFormat="false" ht="12.75" hidden="false" customHeight="false" outlineLevel="0" collapsed="false">
      <c r="T89" s="3"/>
    </row>
    <row r="90" customFormat="false" ht="12.75" hidden="false" customHeight="false" outlineLevel="0" collapsed="false">
      <c r="T90" s="3"/>
    </row>
    <row r="91" customFormat="false" ht="12.75" hidden="false" customHeight="false" outlineLevel="0" collapsed="false">
      <c r="T91" s="3"/>
    </row>
    <row r="92" customFormat="false" ht="12.75" hidden="false" customHeight="false" outlineLevel="0" collapsed="false">
      <c r="T92" s="3"/>
    </row>
    <row r="93" s="1" customFormat="true" ht="12.75" hidden="false" customHeight="false" outlineLevel="0" collapsed="false">
      <c r="C93" s="4"/>
      <c r="T93" s="3"/>
    </row>
    <row r="94" customFormat="false" ht="12.75" hidden="false" customHeight="false" outlineLevel="0" collapsed="false">
      <c r="T94" s="3"/>
    </row>
    <row r="95" customFormat="false" ht="12.75" hidden="false" customHeight="false" outlineLevel="0" collapsed="false">
      <c r="T95" s="3"/>
    </row>
    <row r="96" customFormat="false" ht="18" hidden="false" customHeight="false" outlineLevel="0" collapsed="false">
      <c r="D96" s="12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1:S1048576"/>
  <mergeCells count="37">
    <mergeCell ref="Q3:S3"/>
    <mergeCell ref="Q4:S4"/>
    <mergeCell ref="A6:S6"/>
    <mergeCell ref="A7:S7"/>
    <mergeCell ref="A8:A10"/>
    <mergeCell ref="B8:B10"/>
    <mergeCell ref="C8:C10"/>
    <mergeCell ref="D8:D10"/>
    <mergeCell ref="E8:J8"/>
    <mergeCell ref="K8:P8"/>
    <mergeCell ref="Q8:S8"/>
    <mergeCell ref="E9:F9"/>
    <mergeCell ref="H9:H10"/>
    <mergeCell ref="I9:I10"/>
    <mergeCell ref="J9:J10"/>
    <mergeCell ref="K9:L9"/>
    <mergeCell ref="N9:N10"/>
    <mergeCell ref="O9:O10"/>
    <mergeCell ref="P9:P10"/>
    <mergeCell ref="Q9:Q10"/>
    <mergeCell ref="R9:R10"/>
    <mergeCell ref="S9:S10"/>
    <mergeCell ref="A23:A24"/>
    <mergeCell ref="A25:A26"/>
    <mergeCell ref="A28:A29"/>
    <mergeCell ref="A33:A34"/>
    <mergeCell ref="A35:A36"/>
    <mergeCell ref="A37:A38"/>
    <mergeCell ref="A39:A40"/>
    <mergeCell ref="A42:A43"/>
    <mergeCell ref="A44:A45"/>
    <mergeCell ref="A47:A48"/>
    <mergeCell ref="A50:A52"/>
    <mergeCell ref="A57:A58"/>
    <mergeCell ref="A59:A60"/>
    <mergeCell ref="A61:A64"/>
    <mergeCell ref="A66:A67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W1048576"/>
  <sheetViews>
    <sheetView showFormulas="false" showGridLines="true" showRowColHeaders="true" showZeros="true" rightToLeft="false" tabSelected="false" showOutlineSymbols="true" defaultGridColor="true" view="normal" topLeftCell="A67" colorId="64" zoomScale="80" zoomScaleNormal="80" zoomScalePageLayoutView="100" workbookViewId="0">
      <selection pane="topLeft" activeCell="J81" activeCellId="0" sqref="J81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4.51"/>
    <col collapsed="false" customWidth="true" hidden="false" outlineLevel="0" max="3" min="3" style="4" width="25.85"/>
    <col collapsed="false" customWidth="true" hidden="false" outlineLevel="0" max="4" min="4" style="4" width="28.14"/>
    <col collapsed="false" customWidth="true" hidden="false" outlineLevel="0" max="5" min="5" style="1" width="12.71"/>
    <col collapsed="false" customWidth="true" hidden="false" outlineLevel="0" max="6" min="6" style="1" width="10"/>
    <col collapsed="false" customWidth="true" hidden="false" outlineLevel="0" max="7" min="7" style="1" width="11.14"/>
    <col collapsed="false" customWidth="true" hidden="false" outlineLevel="0" max="8" min="8" style="1" width="12.29"/>
    <col collapsed="false" customWidth="true" hidden="false" outlineLevel="0" max="9" min="9" style="1" width="12.15"/>
    <col collapsed="false" customWidth="true" hidden="false" outlineLevel="0" max="10" min="10" style="1" width="10.29"/>
    <col collapsed="false" customWidth="true" hidden="false" outlineLevel="0" max="11" min="11" style="1" width="10.42"/>
    <col collapsed="false" customWidth="true" hidden="false" outlineLevel="0" max="12" min="12" style="1" width="13.71"/>
    <col collapsed="false" customWidth="true" hidden="false" outlineLevel="0" max="13" min="13" style="1" width="11.29"/>
    <col collapsed="false" customWidth="true" hidden="false" outlineLevel="0" max="14" min="14" style="1" width="10"/>
    <col collapsed="false" customWidth="true" hidden="false" outlineLevel="0" max="15" min="15" style="1" width="12.71"/>
    <col collapsed="false" customWidth="true" hidden="false" outlineLevel="0" max="16" min="16" style="1" width="10.42"/>
    <col collapsed="false" customWidth="true" hidden="false" outlineLevel="0" max="17" min="17" style="1" width="10.57"/>
    <col collapsed="false" customWidth="true" hidden="false" outlineLevel="0" max="18" min="18" style="1" width="11.29"/>
    <col collapsed="false" customWidth="true" hidden="false" outlineLevel="0" max="19" min="19" style="1" width="10.42"/>
    <col collapsed="false" customWidth="true" hidden="false" outlineLevel="0" max="20" min="20" style="1" width="12.57"/>
    <col collapsed="false" customWidth="true" hidden="false" outlineLevel="0" max="21" min="21" style="1" width="12.15"/>
    <col collapsed="false" customWidth="false" hidden="false" outlineLevel="0" max="27" min="22" style="104" width="9.42"/>
    <col collapsed="false" customWidth="false" hidden="false" outlineLevel="0" max="257" min="28" style="1" width="9.42"/>
    <col collapsed="false" customWidth="false" hidden="false" outlineLevel="0" max="16384" min="258" style="5" width="9.42"/>
  </cols>
  <sheetData>
    <row r="2" customFormat="false" ht="19.5" hidden="false" customHeight="true" outlineLevel="0" collapsed="false">
      <c r="R2" s="125" t="s">
        <v>683</v>
      </c>
      <c r="S2" s="125"/>
      <c r="T2" s="125"/>
      <c r="U2" s="125"/>
    </row>
    <row r="3" customFormat="false" ht="16.5" hidden="false" customHeight="true" outlineLevel="0" collapsed="false">
      <c r="R3" s="70" t="s">
        <v>1</v>
      </c>
      <c r="S3" s="70"/>
      <c r="T3" s="70"/>
      <c r="U3" s="70"/>
    </row>
    <row r="4" customFormat="false" ht="19.5" hidden="false" customHeight="true" outlineLevel="0" collapsed="false">
      <c r="H4" s="126"/>
      <c r="I4" s="126"/>
      <c r="J4" s="126"/>
      <c r="R4" s="70" t="s">
        <v>2</v>
      </c>
      <c r="S4" s="70"/>
      <c r="T4" s="70"/>
      <c r="U4" s="105"/>
    </row>
    <row r="5" customFormat="false" ht="14.25" hidden="false" customHeight="true" outlineLevel="0" collapsed="false">
      <c r="R5" s="8" t="s">
        <v>5</v>
      </c>
      <c r="S5" s="72"/>
      <c r="T5" s="72"/>
      <c r="U5" s="105"/>
    </row>
    <row r="6" customFormat="false" ht="14.25" hidden="false" customHeight="true" outlineLevel="0" collapsed="false">
      <c r="A6" s="11" t="s">
        <v>594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05"/>
    </row>
    <row r="7" customFormat="false" ht="28.5" hidden="false" customHeight="true" outlineLevel="0" collapsed="false">
      <c r="A7" s="11" t="s">
        <v>684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customFormat="false" ht="18" hidden="false" customHeight="true" outlineLevel="0" collapsed="false">
      <c r="A8" s="74" t="s">
        <v>8</v>
      </c>
      <c r="B8" s="74" t="s">
        <v>9</v>
      </c>
      <c r="C8" s="74" t="s">
        <v>10</v>
      </c>
      <c r="D8" s="18" t="s">
        <v>11</v>
      </c>
      <c r="E8" s="18" t="s">
        <v>597</v>
      </c>
      <c r="F8" s="18"/>
      <c r="G8" s="18"/>
      <c r="H8" s="18"/>
      <c r="I8" s="18"/>
      <c r="J8" s="18"/>
      <c r="K8" s="18"/>
      <c r="L8" s="18" t="s">
        <v>598</v>
      </c>
      <c r="M8" s="18"/>
      <c r="N8" s="18"/>
      <c r="O8" s="18"/>
      <c r="P8" s="18"/>
      <c r="Q8" s="18"/>
      <c r="R8" s="18"/>
      <c r="S8" s="18" t="s">
        <v>14</v>
      </c>
      <c r="T8" s="18"/>
      <c r="U8" s="18"/>
    </row>
    <row r="9" customFormat="false" ht="23.25" hidden="false" customHeight="true" outlineLevel="0" collapsed="false">
      <c r="A9" s="74"/>
      <c r="B9" s="74"/>
      <c r="C9" s="74"/>
      <c r="D9" s="18"/>
      <c r="E9" s="18" t="s">
        <v>685</v>
      </c>
      <c r="F9" s="18" t="s">
        <v>601</v>
      </c>
      <c r="G9" s="18" t="s">
        <v>18</v>
      </c>
      <c r="H9" s="74" t="s">
        <v>686</v>
      </c>
      <c r="I9" s="18" t="s">
        <v>687</v>
      </c>
      <c r="J9" s="18" t="s">
        <v>688</v>
      </c>
      <c r="K9" s="18" t="s">
        <v>689</v>
      </c>
      <c r="L9" s="18" t="s">
        <v>685</v>
      </c>
      <c r="M9" s="18" t="s">
        <v>601</v>
      </c>
      <c r="N9" s="18" t="s">
        <v>18</v>
      </c>
      <c r="O9" s="18" t="s">
        <v>690</v>
      </c>
      <c r="P9" s="18" t="s">
        <v>687</v>
      </c>
      <c r="Q9" s="18" t="s">
        <v>688</v>
      </c>
      <c r="R9" s="18" t="s">
        <v>689</v>
      </c>
      <c r="S9" s="18" t="s">
        <v>691</v>
      </c>
      <c r="T9" s="18" t="s">
        <v>692</v>
      </c>
      <c r="U9" s="18" t="s">
        <v>693</v>
      </c>
    </row>
    <row r="10" customFormat="false" ht="18" hidden="false" customHeight="true" outlineLevel="0" collapsed="false">
      <c r="A10" s="74"/>
      <c r="B10" s="74"/>
      <c r="C10" s="74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="111" customFormat="true" ht="14.25" hidden="false" customHeight="true" outlineLevel="0" collapsed="false">
      <c r="A11" s="109" t="s">
        <v>19</v>
      </c>
      <c r="B11" s="109" t="s">
        <v>20</v>
      </c>
      <c r="C11" s="109" t="s">
        <v>21</v>
      </c>
      <c r="D11" s="109" t="s">
        <v>22</v>
      </c>
      <c r="E11" s="109" t="s">
        <v>23</v>
      </c>
      <c r="F11" s="109" t="s">
        <v>24</v>
      </c>
      <c r="G11" s="109" t="s">
        <v>25</v>
      </c>
      <c r="H11" s="109" t="s">
        <v>26</v>
      </c>
      <c r="I11" s="109" t="s">
        <v>27</v>
      </c>
      <c r="J11" s="109" t="s">
        <v>28</v>
      </c>
      <c r="K11" s="109" t="s">
        <v>29</v>
      </c>
      <c r="L11" s="109" t="s">
        <v>30</v>
      </c>
      <c r="M11" s="109" t="s">
        <v>607</v>
      </c>
      <c r="N11" s="109" t="s">
        <v>608</v>
      </c>
      <c r="O11" s="109" t="s">
        <v>609</v>
      </c>
      <c r="P11" s="109" t="s">
        <v>610</v>
      </c>
      <c r="Q11" s="109" t="s">
        <v>611</v>
      </c>
      <c r="R11" s="109" t="s">
        <v>612</v>
      </c>
      <c r="S11" s="109" t="s">
        <v>613</v>
      </c>
      <c r="T11" s="109" t="s">
        <v>694</v>
      </c>
      <c r="U11" s="109" t="s">
        <v>695</v>
      </c>
      <c r="V11" s="110"/>
      <c r="W11" s="110"/>
      <c r="X11" s="110"/>
      <c r="Y11" s="110"/>
      <c r="Z11" s="110"/>
      <c r="AA11" s="110"/>
    </row>
    <row r="12" s="89" customFormat="true" ht="26.85" hidden="false" customHeight="false" outlineLevel="0" collapsed="false">
      <c r="A12" s="18" t="s">
        <v>31</v>
      </c>
      <c r="B12" s="19" t="s">
        <v>32</v>
      </c>
      <c r="C12" s="31"/>
      <c r="D12" s="31"/>
      <c r="E12" s="31"/>
      <c r="F12" s="31" t="n">
        <f aca="false">F13</f>
        <v>2.34</v>
      </c>
      <c r="G12" s="31" t="n">
        <f aca="false">G13</f>
        <v>26.44</v>
      </c>
      <c r="H12" s="31"/>
      <c r="I12" s="31" t="n">
        <f aca="false">I13</f>
        <v>43.31</v>
      </c>
      <c r="J12" s="31" t="n">
        <f aca="false">J13</f>
        <v>4.34</v>
      </c>
      <c r="K12" s="31" t="n">
        <f aca="false">K13</f>
        <v>30.78</v>
      </c>
      <c r="L12" s="31"/>
      <c r="M12" s="31" t="n">
        <f aca="false">M13</f>
        <v>1.41</v>
      </c>
      <c r="N12" s="31" t="n">
        <f aca="false">N13</f>
        <v>18.89</v>
      </c>
      <c r="O12" s="31"/>
      <c r="P12" s="31" t="n">
        <f aca="false">P13</f>
        <v>25.99</v>
      </c>
      <c r="Q12" s="31" t="n">
        <f aca="false">Q13</f>
        <v>6.6</v>
      </c>
      <c r="R12" s="31" t="n">
        <f aca="false">R13</f>
        <v>25.49</v>
      </c>
      <c r="S12" s="31" t="n">
        <f aca="false">S13</f>
        <v>3.75</v>
      </c>
      <c r="T12" s="31" t="n">
        <f aca="false">T13</f>
        <v>69.3</v>
      </c>
      <c r="U12" s="31" t="n">
        <f aca="false">U13</f>
        <v>56.27</v>
      </c>
      <c r="V12" s="122"/>
      <c r="W12" s="122"/>
      <c r="X12" s="122"/>
      <c r="Y12" s="122"/>
      <c r="Z12" s="122"/>
      <c r="AA12" s="122"/>
    </row>
    <row r="13" s="36" customFormat="true" ht="47.1" hidden="false" customHeight="true" outlineLevel="0" collapsed="false">
      <c r="A13" s="20" t="s">
        <v>418</v>
      </c>
      <c r="B13" s="33" t="s">
        <v>38</v>
      </c>
      <c r="C13" s="34" t="s">
        <v>51</v>
      </c>
      <c r="D13" s="34" t="s">
        <v>590</v>
      </c>
      <c r="E13" s="28" t="n">
        <v>11299.53</v>
      </c>
      <c r="F13" s="20" t="n">
        <f aca="false">ROUND(S13/8*5,2)</f>
        <v>2.34</v>
      </c>
      <c r="G13" s="20" t="n">
        <f aca="false">ROUND(E13*F13/1000,2)</f>
        <v>26.44</v>
      </c>
      <c r="H13" s="78" t="n">
        <v>100.15</v>
      </c>
      <c r="I13" s="20" t="n">
        <f aca="false">ROUND(T13/8*5,2)</f>
        <v>43.31</v>
      </c>
      <c r="J13" s="20" t="n">
        <f aca="false">ROUND(H13*I13/1000,2)</f>
        <v>4.34</v>
      </c>
      <c r="K13" s="20" t="n">
        <f aca="false">G13+J13</f>
        <v>30.78</v>
      </c>
      <c r="L13" s="28" t="n">
        <v>13400</v>
      </c>
      <c r="M13" s="20" t="n">
        <f aca="false">S13-F13</f>
        <v>1.41</v>
      </c>
      <c r="N13" s="20" t="n">
        <f aca="false">ROUND(L13*M13/1000,2)</f>
        <v>18.89</v>
      </c>
      <c r="O13" s="78" t="n">
        <v>254.05</v>
      </c>
      <c r="P13" s="20" t="n">
        <f aca="false">T13-I13</f>
        <v>25.99</v>
      </c>
      <c r="Q13" s="20" t="n">
        <f aca="false">ROUND(O13*P13/1000,2)</f>
        <v>6.6</v>
      </c>
      <c r="R13" s="20" t="n">
        <f aca="false">N13+Q13</f>
        <v>25.49</v>
      </c>
      <c r="S13" s="23" t="n">
        <v>3.75</v>
      </c>
      <c r="T13" s="23" t="n">
        <v>69.3</v>
      </c>
      <c r="U13" s="20" t="n">
        <f aca="false">K13+R13</f>
        <v>56.27</v>
      </c>
      <c r="V13" s="104"/>
      <c r="W13" s="104"/>
      <c r="X13" s="104"/>
      <c r="Y13" s="104"/>
      <c r="Z13" s="104"/>
      <c r="AA13" s="104"/>
    </row>
    <row r="14" s="36" customFormat="true" ht="27.75" hidden="false" customHeight="true" outlineLevel="0" collapsed="false">
      <c r="A14" s="18" t="s">
        <v>47</v>
      </c>
      <c r="B14" s="19" t="s">
        <v>424</v>
      </c>
      <c r="C14" s="31"/>
      <c r="D14" s="31"/>
      <c r="E14" s="31"/>
      <c r="F14" s="31" t="n">
        <f aca="false">SUM(F15:F23)</f>
        <v>221.11</v>
      </c>
      <c r="G14" s="31" t="n">
        <f aca="false">SUM(G15:G23)</f>
        <v>2838.43</v>
      </c>
      <c r="H14" s="31"/>
      <c r="I14" s="31" t="n">
        <f aca="false">SUM(I15:I23)</f>
        <v>3930.42</v>
      </c>
      <c r="J14" s="31" t="n">
        <f aca="false">SUM(J15:J23)</f>
        <v>263.27</v>
      </c>
      <c r="K14" s="31" t="n">
        <f aca="false">SUM(K15:K23)</f>
        <v>3101.7</v>
      </c>
      <c r="L14" s="31"/>
      <c r="M14" s="31" t="n">
        <f aca="false">SUM(M15:M23)</f>
        <v>132.65</v>
      </c>
      <c r="N14" s="31" t="n">
        <f aca="false">SUM(N15:N23)</f>
        <v>2053.52</v>
      </c>
      <c r="O14" s="31"/>
      <c r="P14" s="31" t="n">
        <f aca="false">SUM(P15:P23)</f>
        <v>2358.25</v>
      </c>
      <c r="Q14" s="31" t="n">
        <f aca="false">SUM(Q15:Q23)</f>
        <v>318.14</v>
      </c>
      <c r="R14" s="31" t="n">
        <f aca="false">SUM(R15:R23)</f>
        <v>2368.77</v>
      </c>
      <c r="S14" s="31" t="n">
        <f aca="false">SUM(S15:S23)</f>
        <v>353.76</v>
      </c>
      <c r="T14" s="31" t="n">
        <f aca="false">SUM(T15:T23)</f>
        <v>6288.67</v>
      </c>
      <c r="U14" s="31" t="n">
        <f aca="false">SUM(U15:U23)</f>
        <v>5470.47</v>
      </c>
      <c r="V14" s="104"/>
      <c r="W14" s="104"/>
      <c r="X14" s="104"/>
      <c r="Y14" s="104"/>
      <c r="Z14" s="104"/>
      <c r="AA14" s="104"/>
    </row>
    <row r="15" s="36" customFormat="true" ht="53.25" hidden="false" customHeight="true" outlineLevel="0" collapsed="false">
      <c r="A15" s="112" t="s">
        <v>425</v>
      </c>
      <c r="B15" s="113" t="s">
        <v>50</v>
      </c>
      <c r="C15" s="34" t="s">
        <v>51</v>
      </c>
      <c r="D15" s="34" t="s">
        <v>590</v>
      </c>
      <c r="E15" s="28" t="n">
        <v>11299.53</v>
      </c>
      <c r="F15" s="20" t="n">
        <f aca="false">ROUND(S15/8*5,2)</f>
        <v>15.44</v>
      </c>
      <c r="G15" s="20" t="n">
        <f aca="false">ROUND(E15*F15/1000,2)</f>
        <v>174.46</v>
      </c>
      <c r="H15" s="23" t="n">
        <v>100.15</v>
      </c>
      <c r="I15" s="20" t="n">
        <f aca="false">ROUND(T15/8*5,2)</f>
        <v>283.75</v>
      </c>
      <c r="J15" s="20" t="n">
        <f aca="false">ROUND(H15*I15/1000,2)</f>
        <v>28.42</v>
      </c>
      <c r="K15" s="20" t="n">
        <f aca="false">G15+J15</f>
        <v>202.88</v>
      </c>
      <c r="L15" s="28" t="n">
        <v>13400</v>
      </c>
      <c r="M15" s="20" t="n">
        <f aca="false">S15-F15</f>
        <v>9.27</v>
      </c>
      <c r="N15" s="20" t="n">
        <f aca="false">ROUND(L15*M15/1000,2)</f>
        <v>124.22</v>
      </c>
      <c r="O15" s="23" t="n">
        <v>254.05</v>
      </c>
      <c r="P15" s="20" t="n">
        <f aca="false">T15-I15</f>
        <v>170.25</v>
      </c>
      <c r="Q15" s="20" t="n">
        <f aca="false">ROUND(O15*P15/1000,2)</f>
        <v>43.25</v>
      </c>
      <c r="R15" s="20" t="n">
        <f aca="false">N15+Q15</f>
        <v>167.47</v>
      </c>
      <c r="S15" s="23" t="n">
        <v>24.71</v>
      </c>
      <c r="T15" s="23" t="n">
        <v>454</v>
      </c>
      <c r="U15" s="20" t="n">
        <f aca="false">K15+R15</f>
        <v>370.35</v>
      </c>
      <c r="V15" s="104"/>
      <c r="W15" s="104"/>
      <c r="X15" s="104"/>
      <c r="Y15" s="104"/>
      <c r="Z15" s="104"/>
      <c r="AA15" s="104"/>
    </row>
    <row r="16" s="36" customFormat="true" ht="56.55" hidden="false" customHeight="true" outlineLevel="0" collapsed="false">
      <c r="A16" s="100" t="s">
        <v>427</v>
      </c>
      <c r="B16" s="33" t="s">
        <v>53</v>
      </c>
      <c r="C16" s="34" t="s">
        <v>51</v>
      </c>
      <c r="D16" s="34" t="s">
        <v>590</v>
      </c>
      <c r="E16" s="28" t="n">
        <v>11299.53</v>
      </c>
      <c r="F16" s="20" t="n">
        <f aca="false">ROUND(S16/8*5,2)</f>
        <v>52.15</v>
      </c>
      <c r="G16" s="20" t="n">
        <f aca="false">ROUND(E16*F16/1000,2)</f>
        <v>589.27</v>
      </c>
      <c r="H16" s="23" t="n">
        <v>100.15</v>
      </c>
      <c r="I16" s="20" t="n">
        <f aca="false">ROUND(T16/8*5,2)</f>
        <v>886.16</v>
      </c>
      <c r="J16" s="20" t="n">
        <f aca="false">ROUND(H16*I16/1000,2)</f>
        <v>88.75</v>
      </c>
      <c r="K16" s="20" t="n">
        <f aca="false">G16+J16</f>
        <v>678.02</v>
      </c>
      <c r="L16" s="28" t="n">
        <v>13400</v>
      </c>
      <c r="M16" s="20" t="n">
        <f aca="false">S16-F16</f>
        <v>31.29</v>
      </c>
      <c r="N16" s="20" t="n">
        <f aca="false">ROUND(L16*M16/1000,2)</f>
        <v>419.29</v>
      </c>
      <c r="O16" s="23" t="n">
        <v>254.05</v>
      </c>
      <c r="P16" s="20" t="n">
        <f aca="false">T16-I16</f>
        <v>531.7</v>
      </c>
      <c r="Q16" s="20" t="n">
        <f aca="false">ROUND(O16*P16/1000,2)</f>
        <v>135.08</v>
      </c>
      <c r="R16" s="20" t="n">
        <f aca="false">N16+Q16</f>
        <v>554.37</v>
      </c>
      <c r="S16" s="23" t="n">
        <v>83.44</v>
      </c>
      <c r="T16" s="23" t="n">
        <v>1417.86</v>
      </c>
      <c r="U16" s="20" t="n">
        <f aca="false">K16+R16</f>
        <v>1232.39</v>
      </c>
      <c r="V16" s="104"/>
      <c r="W16" s="104"/>
      <c r="X16" s="104"/>
      <c r="Y16" s="104"/>
      <c r="Z16" s="104"/>
      <c r="AA16" s="104"/>
    </row>
    <row r="17" s="36" customFormat="true" ht="65.25" hidden="false" customHeight="true" outlineLevel="0" collapsed="false">
      <c r="A17" s="100" t="s">
        <v>428</v>
      </c>
      <c r="B17" s="33" t="s">
        <v>696</v>
      </c>
      <c r="C17" s="34" t="s">
        <v>51</v>
      </c>
      <c r="D17" s="34" t="s">
        <v>590</v>
      </c>
      <c r="E17" s="28" t="n">
        <v>11299.53</v>
      </c>
      <c r="F17" s="20" t="n">
        <f aca="false">ROUND(S17/8*5,2)</f>
        <v>1.63</v>
      </c>
      <c r="G17" s="20" t="n">
        <f aca="false">ROUND(E17*F17/1000,2)</f>
        <v>18.42</v>
      </c>
      <c r="H17" s="23" t="n">
        <v>100.15</v>
      </c>
      <c r="I17" s="20" t="n">
        <f aca="false">ROUND(T17/8*5,2)</f>
        <v>31.31</v>
      </c>
      <c r="J17" s="20" t="n">
        <f aca="false">ROUND(H17*I17/1000,2)</f>
        <v>3.14</v>
      </c>
      <c r="K17" s="20" t="n">
        <f aca="false">G17+J17</f>
        <v>21.56</v>
      </c>
      <c r="L17" s="28" t="n">
        <v>13400</v>
      </c>
      <c r="M17" s="20" t="n">
        <f aca="false">S17-F17</f>
        <v>0.98</v>
      </c>
      <c r="N17" s="20" t="n">
        <f aca="false">ROUND(L17*M17/1000,2)</f>
        <v>13.13</v>
      </c>
      <c r="O17" s="23" t="n">
        <v>254.05</v>
      </c>
      <c r="P17" s="20" t="n">
        <f aca="false">T17-I17</f>
        <v>18.79</v>
      </c>
      <c r="Q17" s="20" t="n">
        <f aca="false">ROUND(O17*P17/1000,2)</f>
        <v>4.77</v>
      </c>
      <c r="R17" s="20" t="n">
        <f aca="false">N17+Q17</f>
        <v>17.9</v>
      </c>
      <c r="S17" s="23" t="n">
        <v>2.61</v>
      </c>
      <c r="T17" s="23" t="n">
        <v>50.1</v>
      </c>
      <c r="U17" s="20" t="n">
        <f aca="false">K17+R17</f>
        <v>39.46</v>
      </c>
      <c r="V17" s="104"/>
      <c r="W17" s="104"/>
      <c r="X17" s="104"/>
      <c r="Y17" s="104"/>
      <c r="Z17" s="104"/>
      <c r="AA17" s="104"/>
    </row>
    <row r="18" s="36" customFormat="true" ht="43.5" hidden="false" customHeight="true" outlineLevel="0" collapsed="false">
      <c r="A18" s="100" t="s">
        <v>429</v>
      </c>
      <c r="B18" s="33" t="s">
        <v>72</v>
      </c>
      <c r="C18" s="34" t="s">
        <v>44</v>
      </c>
      <c r="D18" s="34" t="s">
        <v>590</v>
      </c>
      <c r="E18" s="23" t="n">
        <v>12302.58</v>
      </c>
      <c r="F18" s="20" t="n">
        <f aca="false">ROUND(S18/8*5,2)</f>
        <v>56.86</v>
      </c>
      <c r="G18" s="20" t="n">
        <f aca="false">ROUND(E18*F18/1000,2)</f>
        <v>699.52</v>
      </c>
      <c r="H18" s="23" t="n">
        <v>18.94</v>
      </c>
      <c r="I18" s="20" t="n">
        <f aca="false">ROUND(T18/8*5,2)</f>
        <v>1039.43</v>
      </c>
      <c r="J18" s="20" t="n">
        <f aca="false">ROUND(H18*I18/1000,2)</f>
        <v>19.69</v>
      </c>
      <c r="K18" s="20" t="n">
        <f aca="false">G18+J18</f>
        <v>719.21</v>
      </c>
      <c r="L18" s="28" t="n">
        <v>14994.49</v>
      </c>
      <c r="M18" s="20" t="n">
        <f aca="false">S18-F18</f>
        <v>34.11</v>
      </c>
      <c r="N18" s="20" t="n">
        <f aca="false">ROUND(L18*M18/1000,2)</f>
        <v>511.46</v>
      </c>
      <c r="O18" s="23" t="n">
        <v>30.26</v>
      </c>
      <c r="P18" s="20" t="n">
        <f aca="false">T18-I18</f>
        <v>623.65</v>
      </c>
      <c r="Q18" s="20" t="n">
        <f aca="false">ROUND(O18*P18/1000,2)</f>
        <v>18.87</v>
      </c>
      <c r="R18" s="20" t="n">
        <f aca="false">N18+Q18</f>
        <v>530.33</v>
      </c>
      <c r="S18" s="23" t="n">
        <v>90.97</v>
      </c>
      <c r="T18" s="23" t="n">
        <v>1663.08</v>
      </c>
      <c r="U18" s="20" t="n">
        <f aca="false">K18+R18</f>
        <v>1249.54</v>
      </c>
      <c r="V18" s="104"/>
      <c r="W18" s="104"/>
      <c r="X18" s="104"/>
      <c r="Y18" s="104"/>
      <c r="Z18" s="104"/>
      <c r="AA18" s="104"/>
    </row>
    <row r="19" s="36" customFormat="true" ht="54" hidden="false" customHeight="true" outlineLevel="0" collapsed="false">
      <c r="A19" s="100" t="s">
        <v>431</v>
      </c>
      <c r="B19" s="33" t="s">
        <v>74</v>
      </c>
      <c r="C19" s="34" t="s">
        <v>75</v>
      </c>
      <c r="D19" s="80" t="s">
        <v>697</v>
      </c>
      <c r="E19" s="23" t="n">
        <v>15764.54</v>
      </c>
      <c r="F19" s="20" t="n">
        <f aca="false">ROUND(S19/8*5,2)</f>
        <v>59.75</v>
      </c>
      <c r="G19" s="20" t="n">
        <f aca="false">ROUND(E19*F19/1000,2)</f>
        <v>941.93</v>
      </c>
      <c r="H19" s="23" t="n">
        <v>79.87</v>
      </c>
      <c r="I19" s="20" t="n">
        <f aca="false">ROUND(T19/8*5,2)</f>
        <v>1182.76</v>
      </c>
      <c r="J19" s="20" t="n">
        <f aca="false">ROUND(H19*I19/1000,2)</f>
        <v>94.47</v>
      </c>
      <c r="K19" s="20" t="n">
        <f aca="false">G19+J19</f>
        <v>1036.4</v>
      </c>
      <c r="L19" s="23" t="n">
        <v>18209.56</v>
      </c>
      <c r="M19" s="20" t="n">
        <f aca="false">S19-F19</f>
        <v>35.85</v>
      </c>
      <c r="N19" s="20" t="n">
        <f aca="false">ROUND(L19*M19/1000,2)</f>
        <v>652.81</v>
      </c>
      <c r="O19" s="23" t="n">
        <v>106.02</v>
      </c>
      <c r="P19" s="20" t="n">
        <f aca="false">T19-I19</f>
        <v>709.66</v>
      </c>
      <c r="Q19" s="20" t="n">
        <f aca="false">ROUND(O19*P19/1000,2)</f>
        <v>75.24</v>
      </c>
      <c r="R19" s="20" t="n">
        <f aca="false">N19+Q19</f>
        <v>728.05</v>
      </c>
      <c r="S19" s="23" t="n">
        <v>95.6</v>
      </c>
      <c r="T19" s="23" t="n">
        <v>1892.42</v>
      </c>
      <c r="U19" s="20" t="n">
        <f aca="false">K19+R19</f>
        <v>1764.45</v>
      </c>
      <c r="V19" s="104"/>
      <c r="W19" s="104"/>
      <c r="X19" s="104"/>
      <c r="Y19" s="104"/>
      <c r="Z19" s="104"/>
      <c r="AA19" s="104"/>
    </row>
    <row r="20" s="36" customFormat="true" ht="66.75" hidden="false" customHeight="true" outlineLevel="0" collapsed="false">
      <c r="A20" s="100" t="s">
        <v>435</v>
      </c>
      <c r="B20" s="33" t="s">
        <v>698</v>
      </c>
      <c r="C20" s="34" t="s">
        <v>51</v>
      </c>
      <c r="D20" s="34" t="s">
        <v>590</v>
      </c>
      <c r="E20" s="28" t="n">
        <v>11299.53</v>
      </c>
      <c r="F20" s="20" t="n">
        <f aca="false">ROUND(S20/8*5,2)</f>
        <v>6.98</v>
      </c>
      <c r="G20" s="20" t="n">
        <f aca="false">ROUND(E20*F20/1000,2)</f>
        <v>78.87</v>
      </c>
      <c r="H20" s="23" t="n">
        <v>100.15</v>
      </c>
      <c r="I20" s="20" t="n">
        <f aca="false">ROUND(T20/8*5,2)</f>
        <v>125.41</v>
      </c>
      <c r="J20" s="20" t="n">
        <f aca="false">ROUND(H20*I20/1000,2)</f>
        <v>12.56</v>
      </c>
      <c r="K20" s="20" t="n">
        <f aca="false">G20+J20</f>
        <v>91.43</v>
      </c>
      <c r="L20" s="28" t="n">
        <v>13400</v>
      </c>
      <c r="M20" s="20" t="n">
        <f aca="false">S20-F20</f>
        <v>4.18</v>
      </c>
      <c r="N20" s="20" t="n">
        <f aca="false">ROUND(L20*M20/1000,2)</f>
        <v>56.01</v>
      </c>
      <c r="O20" s="23" t="n">
        <v>254.05</v>
      </c>
      <c r="P20" s="20" t="n">
        <f aca="false">T20-I20</f>
        <v>75.24</v>
      </c>
      <c r="Q20" s="20" t="n">
        <f aca="false">ROUND(O20*P20/1000,2)</f>
        <v>19.11</v>
      </c>
      <c r="R20" s="20" t="n">
        <f aca="false">N20+Q20</f>
        <v>75.12</v>
      </c>
      <c r="S20" s="23" t="n">
        <v>11.16</v>
      </c>
      <c r="T20" s="23" t="n">
        <v>200.65</v>
      </c>
      <c r="U20" s="20" t="n">
        <f aca="false">K20+R20</f>
        <v>166.55</v>
      </c>
      <c r="V20" s="104"/>
      <c r="W20" s="104"/>
      <c r="X20" s="104"/>
      <c r="Y20" s="104"/>
      <c r="Z20" s="104"/>
      <c r="AA20" s="104"/>
    </row>
    <row r="21" s="36" customFormat="true" ht="59.25" hidden="false" customHeight="true" outlineLevel="0" collapsed="false">
      <c r="A21" s="100" t="s">
        <v>437</v>
      </c>
      <c r="B21" s="33" t="s">
        <v>83</v>
      </c>
      <c r="C21" s="34" t="s">
        <v>84</v>
      </c>
      <c r="D21" s="34" t="s">
        <v>672</v>
      </c>
      <c r="E21" s="23" t="n">
        <v>12509.15</v>
      </c>
      <c r="F21" s="23" t="n">
        <f aca="false">ROUND(S21/8*5,2)</f>
        <v>13.38</v>
      </c>
      <c r="G21" s="23" t="n">
        <f aca="false">ROUND(E21*F21/1000,2)</f>
        <v>167.37</v>
      </c>
      <c r="H21" s="23" t="n">
        <v>18.94</v>
      </c>
      <c r="I21" s="23" t="n">
        <f aca="false">ROUND(T21/8*5,2)</f>
        <v>270.64</v>
      </c>
      <c r="J21" s="23" t="n">
        <f aca="false">ROUND(H21*I21/1000,2)</f>
        <v>5.13</v>
      </c>
      <c r="K21" s="23" t="n">
        <f aca="false">G21+J21</f>
        <v>172.5</v>
      </c>
      <c r="L21" s="23" t="n">
        <v>19534.82</v>
      </c>
      <c r="M21" s="23" t="n">
        <f aca="false">S21-F21</f>
        <v>8.02</v>
      </c>
      <c r="N21" s="23" t="n">
        <f aca="false">ROUND(L21*M21/1000,2)</f>
        <v>156.67</v>
      </c>
      <c r="O21" s="23" t="n">
        <v>30.26</v>
      </c>
      <c r="P21" s="23" t="n">
        <f aca="false">T21-I21</f>
        <v>162.39</v>
      </c>
      <c r="Q21" s="23" t="n">
        <f aca="false">ROUND(O21*P21/1000,2)</f>
        <v>4.91</v>
      </c>
      <c r="R21" s="23" t="n">
        <f aca="false">N21+Q21</f>
        <v>161.58</v>
      </c>
      <c r="S21" s="23" t="n">
        <v>21.4</v>
      </c>
      <c r="T21" s="23" t="n">
        <v>433.03</v>
      </c>
      <c r="U21" s="23" t="n">
        <f aca="false">K21+R21</f>
        <v>334.08</v>
      </c>
      <c r="V21" s="104"/>
      <c r="W21" s="104"/>
      <c r="X21" s="104"/>
      <c r="Y21" s="104"/>
      <c r="Z21" s="104"/>
      <c r="AA21" s="104"/>
    </row>
    <row r="22" customFormat="false" ht="66.75" hidden="false" customHeight="true" outlineLevel="0" collapsed="false">
      <c r="A22" s="100" t="s">
        <v>699</v>
      </c>
      <c r="B22" s="33" t="s">
        <v>93</v>
      </c>
      <c r="C22" s="34" t="s">
        <v>51</v>
      </c>
      <c r="D22" s="34" t="s">
        <v>590</v>
      </c>
      <c r="E22" s="28" t="n">
        <v>11299.53</v>
      </c>
      <c r="F22" s="20" t="n">
        <f aca="false">ROUND(S22/8*5,2)</f>
        <v>14.6</v>
      </c>
      <c r="G22" s="20" t="n">
        <f aca="false">ROUND(E22*F22/1000,2)</f>
        <v>164.97</v>
      </c>
      <c r="H22" s="23" t="n">
        <v>100.15</v>
      </c>
      <c r="I22" s="20" t="n">
        <f aca="false">ROUND(T22/8*5,2)</f>
        <v>105.38</v>
      </c>
      <c r="J22" s="20" t="n">
        <f aca="false">ROUND(H22*I22/1000,2)</f>
        <v>10.55</v>
      </c>
      <c r="K22" s="20" t="n">
        <f aca="false">G22+J22</f>
        <v>175.52</v>
      </c>
      <c r="L22" s="28" t="n">
        <v>13400</v>
      </c>
      <c r="M22" s="20" t="n">
        <f aca="false">S22-F22</f>
        <v>8.76</v>
      </c>
      <c r="N22" s="20" t="n">
        <f aca="false">ROUND(L22*M22/1000,2)</f>
        <v>117.38</v>
      </c>
      <c r="O22" s="23" t="n">
        <v>254.05</v>
      </c>
      <c r="P22" s="20" t="n">
        <f aca="false">T22-I22</f>
        <v>63.22</v>
      </c>
      <c r="Q22" s="20" t="n">
        <f aca="false">ROUND(O22*P22/1000,2)</f>
        <v>16.06</v>
      </c>
      <c r="R22" s="20" t="n">
        <f aca="false">N22+Q22</f>
        <v>133.44</v>
      </c>
      <c r="S22" s="23" t="n">
        <v>23.36</v>
      </c>
      <c r="T22" s="23" t="n">
        <v>168.6</v>
      </c>
      <c r="U22" s="20" t="n">
        <f aca="false">K22+R22</f>
        <v>308.96</v>
      </c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</row>
    <row r="23" customFormat="false" ht="52.5" hidden="false" customHeight="true" outlineLevel="0" collapsed="false">
      <c r="A23" s="114" t="s">
        <v>80</v>
      </c>
      <c r="B23" s="84" t="s">
        <v>105</v>
      </c>
      <c r="C23" s="34" t="s">
        <v>51</v>
      </c>
      <c r="D23" s="34" t="s">
        <v>590</v>
      </c>
      <c r="E23" s="28" t="n">
        <v>11299.53</v>
      </c>
      <c r="F23" s="20" t="n">
        <f aca="false">ROUND(S23/8*5,2)</f>
        <v>0.32</v>
      </c>
      <c r="G23" s="20" t="n">
        <f aca="false">ROUND(E23*F23/1000,2)</f>
        <v>3.62</v>
      </c>
      <c r="H23" s="23" t="n">
        <v>100.15</v>
      </c>
      <c r="I23" s="20" t="n">
        <f aca="false">ROUND(T23/8*5,2)</f>
        <v>5.58</v>
      </c>
      <c r="J23" s="20" t="n">
        <f aca="false">ROUND(H23*I23/1000,2)</f>
        <v>0.56</v>
      </c>
      <c r="K23" s="20" t="n">
        <f aca="false">G23+J23</f>
        <v>4.18</v>
      </c>
      <c r="L23" s="28" t="n">
        <v>13400</v>
      </c>
      <c r="M23" s="20" t="n">
        <f aca="false">S23-F23</f>
        <v>0.19</v>
      </c>
      <c r="N23" s="20" t="n">
        <f aca="false">ROUND(L23*M23/1000,2)</f>
        <v>2.55</v>
      </c>
      <c r="O23" s="23" t="n">
        <v>254.05</v>
      </c>
      <c r="P23" s="20" t="n">
        <f aca="false">T23-I23</f>
        <v>3.35</v>
      </c>
      <c r="Q23" s="20" t="n">
        <f aca="false">ROUND(O23*P23/1000,2)</f>
        <v>0.85</v>
      </c>
      <c r="R23" s="20" t="n">
        <v>0.51</v>
      </c>
      <c r="S23" s="23" t="n">
        <v>0.51</v>
      </c>
      <c r="T23" s="23" t="n">
        <v>8.93</v>
      </c>
      <c r="U23" s="20" t="n">
        <f aca="false">K23+R23</f>
        <v>4.69</v>
      </c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</row>
    <row r="24" customFormat="false" ht="23.85" hidden="false" customHeight="false" outlineLevel="0" collapsed="false">
      <c r="A24" s="127" t="n">
        <v>4</v>
      </c>
      <c r="B24" s="40" t="s">
        <v>107</v>
      </c>
      <c r="C24" s="30"/>
      <c r="D24" s="30"/>
      <c r="E24" s="30"/>
      <c r="F24" s="30" t="n">
        <f aca="false">F25+F26</f>
        <v>376.06</v>
      </c>
      <c r="G24" s="30" t="n">
        <f aca="false">G25+G26</f>
        <v>4602.01</v>
      </c>
      <c r="H24" s="30"/>
      <c r="I24" s="30" t="n">
        <f aca="false">I25+I26</f>
        <v>5890.91</v>
      </c>
      <c r="J24" s="30" t="n">
        <f aca="false">J25+J26</f>
        <v>657.27</v>
      </c>
      <c r="K24" s="30" t="n">
        <f aca="false">K25+K26</f>
        <v>5259.28</v>
      </c>
      <c r="L24" s="30"/>
      <c r="M24" s="30" t="n">
        <f aca="false">M25+M26</f>
        <v>225.63</v>
      </c>
      <c r="N24" s="30" t="n">
        <f aca="false">N25+N26</f>
        <v>3526.18</v>
      </c>
      <c r="O24" s="30"/>
      <c r="P24" s="30" t="n">
        <f aca="false">P25+P26</f>
        <v>3534.53</v>
      </c>
      <c r="Q24" s="30" t="n">
        <f aca="false">Q25+Q26</f>
        <v>629.16</v>
      </c>
      <c r="R24" s="30" t="n">
        <f aca="false">R25+R26</f>
        <v>4155.34</v>
      </c>
      <c r="S24" s="30" t="n">
        <f aca="false">S25+S26</f>
        <v>611.69</v>
      </c>
      <c r="T24" s="30" t="n">
        <f aca="false">T25+T26</f>
        <v>9525.44</v>
      </c>
      <c r="U24" s="30" t="n">
        <f aca="false">U25+U26</f>
        <v>9414.62</v>
      </c>
    </row>
    <row r="25" customFormat="false" ht="15.75" hidden="false" customHeight="true" outlineLevel="0" collapsed="false">
      <c r="A25" s="30"/>
      <c r="B25" s="40" t="s">
        <v>108</v>
      </c>
      <c r="C25" s="30"/>
      <c r="D25" s="30"/>
      <c r="E25" s="30"/>
      <c r="F25" s="30" t="n">
        <f aca="false">F27+F29+F32+F33+F38+F41+F43+F50+F51+F58+F31</f>
        <v>108.81</v>
      </c>
      <c r="G25" s="30" t="n">
        <f aca="false">G27+G29+G32+G33+G38+G41+G43+G50+G51+G58+G31</f>
        <v>1320.52</v>
      </c>
      <c r="H25" s="30"/>
      <c r="I25" s="30" t="n">
        <f aca="false">I27+I29+I32+I33+I38+I41+I43+I50+I51+I58+I31</f>
        <v>2138.21</v>
      </c>
      <c r="J25" s="30" t="n">
        <f aca="false">J27+J29+J32+J33+J38+J41+J43+J50+J51+J58+J31</f>
        <v>298.15</v>
      </c>
      <c r="K25" s="30" t="n">
        <f aca="false">K27+K29+K32+K33+K38+K41+K43+K50+K51+K58+K31</f>
        <v>1618.67</v>
      </c>
      <c r="L25" s="30"/>
      <c r="M25" s="30" t="n">
        <f aca="false">M27+M29+M32+M33+M38+M41+M43+M50+M51+M58+M31</f>
        <v>65.29</v>
      </c>
      <c r="N25" s="30" t="n">
        <f aca="false">N27+N29+N32+N33+N38+N41+N43+N50+N51+N58+N31</f>
        <v>1013.51</v>
      </c>
      <c r="O25" s="30"/>
      <c r="P25" s="30" t="n">
        <f aca="false">P27+P29+P32+P33+P38+P41+P43+P50+P51+P58+P31</f>
        <v>1282.92</v>
      </c>
      <c r="Q25" s="30" t="n">
        <f aca="false">Q27+Q29+Q32+Q33+Q38+Q41+Q43+Q50+Q51+Q58+Q31</f>
        <v>250.62</v>
      </c>
      <c r="R25" s="30" t="n">
        <f aca="false">R27+R29+R32+R33+R38+R41+R43+R50+R51+R58+R31</f>
        <v>1264.13</v>
      </c>
      <c r="S25" s="30" t="n">
        <f aca="false">S27+S29+S32+S33+S38+S41+S43+S50+S51+S58+S31</f>
        <v>174.1</v>
      </c>
      <c r="T25" s="30" t="n">
        <f aca="false">T27+T29+T32+T33+T38+T41+T43+T50+T51+T58+T31</f>
        <v>3421.13</v>
      </c>
      <c r="U25" s="30" t="n">
        <f aca="false">U27+U29+U32+U33+U38+U41+U43+U50+U51+U58+U31</f>
        <v>2882.8</v>
      </c>
    </row>
    <row r="26" customFormat="false" ht="15.75" hidden="false" customHeight="true" outlineLevel="0" collapsed="false">
      <c r="A26" s="30"/>
      <c r="B26" s="40" t="s">
        <v>408</v>
      </c>
      <c r="C26" s="30"/>
      <c r="D26" s="30"/>
      <c r="E26" s="30"/>
      <c r="F26" s="30" t="n">
        <f aca="false">F28+F30+F34+F35+F37+F39+F40+F42+F47+F54+F59</f>
        <v>267.25</v>
      </c>
      <c r="G26" s="30" t="n">
        <f aca="false">G28+G30+G34+G35+G37+G39+G40+G42+G47+G54+G59</f>
        <v>3281.49</v>
      </c>
      <c r="H26" s="30"/>
      <c r="I26" s="30" t="n">
        <f aca="false">I28+I30+I34+I35+I37+I39+I40+I42+I47+I54+I59</f>
        <v>3752.7</v>
      </c>
      <c r="J26" s="30" t="n">
        <f aca="false">J28+J30+J34+J35+J37+J39+J40+J42+J47+J54+J59</f>
        <v>359.12</v>
      </c>
      <c r="K26" s="30" t="n">
        <f aca="false">K28+K30+K34+K35+K37+K39+K40+K42+K47+K54+K59</f>
        <v>3640.61</v>
      </c>
      <c r="L26" s="30"/>
      <c r="M26" s="30" t="n">
        <f aca="false">M28+M30+M34+M35+M37+M39+M40+M42+M47+M54+M59</f>
        <v>160.34</v>
      </c>
      <c r="N26" s="30" t="n">
        <f aca="false">N28+N30+N34+N35+N37+N39+N40+N42+N47+N54+N59</f>
        <v>2512.67</v>
      </c>
      <c r="O26" s="30"/>
      <c r="P26" s="30" t="n">
        <f aca="false">P28+P30+P34+P35+P37+P39+P40+P42+P47+P54+P59</f>
        <v>2251.61</v>
      </c>
      <c r="Q26" s="30" t="n">
        <f aca="false">Q28+Q30+Q34+Q35+Q37+Q39+Q40+Q42+Q47+Q54+Q59</f>
        <v>378.54</v>
      </c>
      <c r="R26" s="30" t="n">
        <f aca="false">R28+R30+R34+R35+R37+R39+R40+R42+R47+R54+R59</f>
        <v>2891.21</v>
      </c>
      <c r="S26" s="30" t="n">
        <f aca="false">S28+S30+S34+S35+S37+S39+S40+S42+S47+S54+S59</f>
        <v>437.59</v>
      </c>
      <c r="T26" s="30" t="n">
        <f aca="false">T28+T30+T34+T35+T37+T39+T40+T42+T47+T54+T59</f>
        <v>6104.31</v>
      </c>
      <c r="U26" s="30" t="n">
        <f aca="false">U28+U30+U34+U35+U37+U39+U40+U42+U47+U54+U59</f>
        <v>6531.82</v>
      </c>
    </row>
    <row r="27" customFormat="false" ht="58.75" hidden="false" customHeight="true" outlineLevel="0" collapsed="false">
      <c r="A27" s="34" t="s">
        <v>110</v>
      </c>
      <c r="B27" s="42" t="s">
        <v>700</v>
      </c>
      <c r="C27" s="34" t="s">
        <v>51</v>
      </c>
      <c r="D27" s="34" t="s">
        <v>590</v>
      </c>
      <c r="E27" s="28" t="n">
        <v>11299.53</v>
      </c>
      <c r="F27" s="20" t="n">
        <f aca="false">ROUND(S27/8*5,2)</f>
        <v>5.08</v>
      </c>
      <c r="G27" s="20" t="n">
        <f aca="false">ROUND(E27*F27/1000,2)</f>
        <v>57.4</v>
      </c>
      <c r="H27" s="23" t="n">
        <v>100.15</v>
      </c>
      <c r="I27" s="20" t="n">
        <f aca="false">ROUND(T27/8*5,2)</f>
        <v>63.04</v>
      </c>
      <c r="J27" s="20" t="n">
        <f aca="false">ROUND(H27*I27/1000,2)</f>
        <v>6.31</v>
      </c>
      <c r="K27" s="20" t="n">
        <f aca="false">G27+J27</f>
        <v>63.71</v>
      </c>
      <c r="L27" s="28" t="n">
        <v>13400</v>
      </c>
      <c r="M27" s="20" t="n">
        <f aca="false">S27-F27</f>
        <v>3.05</v>
      </c>
      <c r="N27" s="20" t="n">
        <f aca="false">ROUND(L27*M27/1000,2)</f>
        <v>40.87</v>
      </c>
      <c r="O27" s="78" t="n">
        <v>254.05</v>
      </c>
      <c r="P27" s="20" t="n">
        <f aca="false">T27-I27</f>
        <v>37.83</v>
      </c>
      <c r="Q27" s="20" t="n">
        <f aca="false">ROUND(O27*P27/1000,2)</f>
        <v>9.61</v>
      </c>
      <c r="R27" s="20" t="n">
        <f aca="false">N27+Q27</f>
        <v>50.48</v>
      </c>
      <c r="S27" s="49" t="n">
        <v>8.13</v>
      </c>
      <c r="T27" s="49" t="n">
        <v>100.87</v>
      </c>
      <c r="U27" s="20" t="n">
        <f aca="false">K27+R27</f>
        <v>114.19</v>
      </c>
    </row>
    <row r="28" customFormat="false" ht="58.3" hidden="false" customHeight="true" outlineLevel="0" collapsed="false">
      <c r="A28" s="34"/>
      <c r="B28" s="42" t="s">
        <v>701</v>
      </c>
      <c r="C28" s="34" t="s">
        <v>51</v>
      </c>
      <c r="D28" s="34" t="s">
        <v>590</v>
      </c>
      <c r="E28" s="28" t="n">
        <v>11299.53</v>
      </c>
      <c r="F28" s="20" t="n">
        <f aca="false">ROUND(S28/8*5,2)</f>
        <v>28.32</v>
      </c>
      <c r="G28" s="20" t="n">
        <f aca="false">ROUND(E28*F28/1000,2)</f>
        <v>320</v>
      </c>
      <c r="H28" s="23" t="n">
        <v>100.15</v>
      </c>
      <c r="I28" s="20" t="n">
        <f aca="false">ROUND(T28/8*5,2)</f>
        <v>252.21</v>
      </c>
      <c r="J28" s="20" t="n">
        <f aca="false">ROUND(H28*I28/1000,2)</f>
        <v>25.26</v>
      </c>
      <c r="K28" s="20" t="n">
        <f aca="false">G28+J28</f>
        <v>345.26</v>
      </c>
      <c r="L28" s="28" t="n">
        <v>13400</v>
      </c>
      <c r="M28" s="20" t="n">
        <f aca="false">S28-F28</f>
        <v>16.99</v>
      </c>
      <c r="N28" s="20" t="n">
        <f aca="false">ROUND(L28*M28/1000,2)</f>
        <v>227.67</v>
      </c>
      <c r="O28" s="23" t="n">
        <v>254.05</v>
      </c>
      <c r="P28" s="20" t="n">
        <f aca="false">T28-I28</f>
        <v>151.33</v>
      </c>
      <c r="Q28" s="20" t="n">
        <f aca="false">ROUND(O28*P28/1000,2)</f>
        <v>38.45</v>
      </c>
      <c r="R28" s="20" t="n">
        <f aca="false">N28+Q28</f>
        <v>266.12</v>
      </c>
      <c r="S28" s="49" t="n">
        <v>45.31</v>
      </c>
      <c r="T28" s="49" t="n">
        <v>403.54</v>
      </c>
      <c r="U28" s="20" t="n">
        <f aca="false">K28+R28</f>
        <v>611.38</v>
      </c>
    </row>
    <row r="29" s="36" customFormat="true" ht="60.45" hidden="false" customHeight="true" outlineLevel="0" collapsed="false">
      <c r="A29" s="128" t="s">
        <v>619</v>
      </c>
      <c r="B29" s="42" t="s">
        <v>702</v>
      </c>
      <c r="C29" s="34" t="s">
        <v>51</v>
      </c>
      <c r="D29" s="34" t="s">
        <v>590</v>
      </c>
      <c r="E29" s="28" t="n">
        <v>11299.53</v>
      </c>
      <c r="F29" s="20" t="n">
        <f aca="false">ROUND(S29/8*5,2)</f>
        <v>33.26</v>
      </c>
      <c r="G29" s="20" t="n">
        <f aca="false">ROUND(E29*F29/1000,2)</f>
        <v>375.82</v>
      </c>
      <c r="H29" s="23" t="n">
        <v>100.15</v>
      </c>
      <c r="I29" s="20" t="n">
        <f aca="false">ROUND(T29/8*5,2)</f>
        <v>91.76</v>
      </c>
      <c r="J29" s="20" t="n">
        <f aca="false">ROUND(H29*I29/1000,2)</f>
        <v>9.19</v>
      </c>
      <c r="K29" s="20" t="n">
        <f aca="false">G29+J29</f>
        <v>385.01</v>
      </c>
      <c r="L29" s="28" t="n">
        <v>13400</v>
      </c>
      <c r="M29" s="20" t="n">
        <f aca="false">S29-F29</f>
        <v>19.95</v>
      </c>
      <c r="N29" s="20" t="n">
        <f aca="false">ROUND(L29*M29/1000,2)</f>
        <v>267.33</v>
      </c>
      <c r="O29" s="23" t="n">
        <v>254.05</v>
      </c>
      <c r="P29" s="20" t="n">
        <f aca="false">T29-I29</f>
        <v>55.05</v>
      </c>
      <c r="Q29" s="20" t="n">
        <f aca="false">ROUND(O29*P29/1000,2)</f>
        <v>13.99</v>
      </c>
      <c r="R29" s="20" t="n">
        <f aca="false">N29+Q29</f>
        <v>281.32</v>
      </c>
      <c r="S29" s="46" t="n">
        <v>53.21</v>
      </c>
      <c r="T29" s="46" t="n">
        <v>146.81</v>
      </c>
      <c r="U29" s="20" t="n">
        <f aca="false">K29+R29</f>
        <v>666.33</v>
      </c>
      <c r="V29" s="104"/>
      <c r="W29" s="104"/>
      <c r="X29" s="104"/>
      <c r="Y29" s="104"/>
      <c r="Z29" s="104"/>
      <c r="AA29" s="104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="36" customFormat="true" ht="57.3" hidden="false" customHeight="true" outlineLevel="0" collapsed="false">
      <c r="A30" s="128"/>
      <c r="B30" s="42" t="s">
        <v>151</v>
      </c>
      <c r="C30" s="34" t="s">
        <v>51</v>
      </c>
      <c r="D30" s="34" t="s">
        <v>590</v>
      </c>
      <c r="E30" s="28" t="n">
        <v>11299.53</v>
      </c>
      <c r="F30" s="20" t="n">
        <f aca="false">ROUND(S30/8*5,2)</f>
        <v>2.23</v>
      </c>
      <c r="G30" s="20" t="n">
        <f aca="false">ROUND(E30*F30/1000,2)</f>
        <v>25.2</v>
      </c>
      <c r="H30" s="23" t="n">
        <v>100.15</v>
      </c>
      <c r="I30" s="20" t="n">
        <f aca="false">ROUND(T30/8*5,2)</f>
        <v>5.94</v>
      </c>
      <c r="J30" s="20" t="n">
        <f aca="false">ROUND(H30*I30/1000,2)</f>
        <v>0.59</v>
      </c>
      <c r="K30" s="20" t="n">
        <f aca="false">G30+J30</f>
        <v>25.79</v>
      </c>
      <c r="L30" s="28" t="n">
        <v>13400</v>
      </c>
      <c r="M30" s="20" t="n">
        <f aca="false">S30-F30</f>
        <v>1.34</v>
      </c>
      <c r="N30" s="20" t="n">
        <f aca="false">ROUND(L30*M30/1000,2)</f>
        <v>17.96</v>
      </c>
      <c r="O30" s="23" t="n">
        <v>254.05</v>
      </c>
      <c r="P30" s="20" t="n">
        <f aca="false">T30-I30</f>
        <v>3.56</v>
      </c>
      <c r="Q30" s="20" t="n">
        <f aca="false">ROUND(O30*P30/1000,2)</f>
        <v>0.9</v>
      </c>
      <c r="R30" s="20" t="n">
        <f aca="false">N30+Q30</f>
        <v>18.86</v>
      </c>
      <c r="S30" s="46" t="n">
        <v>3.57</v>
      </c>
      <c r="T30" s="46" t="n">
        <v>9.5</v>
      </c>
      <c r="U30" s="20" t="n">
        <f aca="false">K30+R30</f>
        <v>44.65</v>
      </c>
      <c r="V30" s="104"/>
      <c r="W30" s="104"/>
      <c r="X30" s="104"/>
      <c r="Y30" s="104"/>
      <c r="Z30" s="104"/>
      <c r="AA30" s="104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</row>
    <row r="31" s="36" customFormat="true" ht="52.6" hidden="false" customHeight="true" outlineLevel="0" collapsed="false">
      <c r="A31" s="128"/>
      <c r="B31" s="33" t="s">
        <v>478</v>
      </c>
      <c r="C31" s="20" t="s">
        <v>277</v>
      </c>
      <c r="D31" s="20" t="s">
        <v>287</v>
      </c>
      <c r="E31" s="23" t="n">
        <v>13706.9</v>
      </c>
      <c r="F31" s="20" t="n">
        <f aca="false">ROUND(S31/8*5,2)</f>
        <v>0</v>
      </c>
      <c r="G31" s="20" t="n">
        <f aca="false">ROUND(E31*F31/1000,2)</f>
        <v>0</v>
      </c>
      <c r="H31" s="23" t="n">
        <v>175.85</v>
      </c>
      <c r="I31" s="20" t="n">
        <f aca="false">ROUND(T31/8*5,2)</f>
        <v>878.28</v>
      </c>
      <c r="J31" s="20" t="n">
        <f aca="false">ROUND(H31*I31/1000,2)</f>
        <v>154.45</v>
      </c>
      <c r="K31" s="20" t="n">
        <f aca="false">G31+J31</f>
        <v>154.45</v>
      </c>
      <c r="L31" s="28" t="n">
        <v>19550.93</v>
      </c>
      <c r="M31" s="20" t="n">
        <f aca="false">S31-F31</f>
        <v>0</v>
      </c>
      <c r="N31" s="20" t="n">
        <f aca="false">ROUND(L31*M31/1000,2)</f>
        <v>0</v>
      </c>
      <c r="O31" s="23" t="n">
        <v>196.67</v>
      </c>
      <c r="P31" s="20" t="n">
        <f aca="false">T31-I31</f>
        <v>526.97</v>
      </c>
      <c r="Q31" s="20" t="n">
        <f aca="false">ROUND(O31*P31/1000,2)</f>
        <v>103.64</v>
      </c>
      <c r="R31" s="20" t="n">
        <f aca="false">N31+Q31</f>
        <v>103.64</v>
      </c>
      <c r="S31" s="46" t="n">
        <v>0</v>
      </c>
      <c r="T31" s="46" t="n">
        <v>1405.25</v>
      </c>
      <c r="U31" s="20" t="n">
        <f aca="false">K31+R31</f>
        <v>258.09</v>
      </c>
      <c r="V31" s="104"/>
      <c r="W31" s="104"/>
      <c r="X31" s="104"/>
      <c r="Y31" s="104"/>
      <c r="Z31" s="104"/>
      <c r="AA31" s="104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="36" customFormat="true" ht="68.25" hidden="false" customHeight="true" outlineLevel="0" collapsed="false">
      <c r="A32" s="34" t="s">
        <v>703</v>
      </c>
      <c r="B32" s="42" t="s">
        <v>704</v>
      </c>
      <c r="C32" s="34" t="s">
        <v>51</v>
      </c>
      <c r="D32" s="34" t="s">
        <v>590</v>
      </c>
      <c r="E32" s="28" t="n">
        <v>11299.53</v>
      </c>
      <c r="F32" s="20" t="n">
        <f aca="false">ROUND(S32/8*5,2)</f>
        <v>8.3</v>
      </c>
      <c r="G32" s="20" t="n">
        <f aca="false">ROUND(E32*F32/1000,2)</f>
        <v>93.79</v>
      </c>
      <c r="H32" s="23" t="n">
        <v>100.15</v>
      </c>
      <c r="I32" s="20" t="n">
        <f aca="false">ROUND(T32/8*5,2)</f>
        <v>142.49</v>
      </c>
      <c r="J32" s="20" t="n">
        <f aca="false">ROUND(H32*I32/1000,2)</f>
        <v>14.27</v>
      </c>
      <c r="K32" s="20" t="n">
        <f aca="false">G32+J32</f>
        <v>108.06</v>
      </c>
      <c r="L32" s="28" t="n">
        <v>13400</v>
      </c>
      <c r="M32" s="20" t="n">
        <f aca="false">S32-F32</f>
        <v>4.98</v>
      </c>
      <c r="N32" s="20" t="n">
        <f aca="false">ROUND(L32*M32/1000,2)</f>
        <v>66.73</v>
      </c>
      <c r="O32" s="23" t="n">
        <v>254.05</v>
      </c>
      <c r="P32" s="20" t="n">
        <f aca="false">T32-I32</f>
        <v>85.5</v>
      </c>
      <c r="Q32" s="20" t="n">
        <f aca="false">ROUND(O32*P32/1000,2)</f>
        <v>21.72</v>
      </c>
      <c r="R32" s="20" t="n">
        <f aca="false">N32+Q32</f>
        <v>88.45</v>
      </c>
      <c r="S32" s="49" t="n">
        <v>13.28</v>
      </c>
      <c r="T32" s="49" t="n">
        <v>227.99</v>
      </c>
      <c r="U32" s="20" t="n">
        <f aca="false">K32+R32</f>
        <v>196.51</v>
      </c>
      <c r="V32" s="104"/>
      <c r="W32" s="104"/>
      <c r="X32" s="104"/>
      <c r="Y32" s="104"/>
      <c r="Z32" s="104"/>
      <c r="AA32" s="104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="36" customFormat="true" ht="60.75" hidden="false" customHeight="true" outlineLevel="0" collapsed="false">
      <c r="A33" s="34"/>
      <c r="B33" s="33" t="s">
        <v>705</v>
      </c>
      <c r="C33" s="34" t="s">
        <v>44</v>
      </c>
      <c r="D33" s="34" t="s">
        <v>590</v>
      </c>
      <c r="E33" s="28" t="n">
        <v>12302.58</v>
      </c>
      <c r="F33" s="23" t="n">
        <f aca="false">ROUND(S33/8*5,2)</f>
        <v>5.39</v>
      </c>
      <c r="G33" s="23" t="n">
        <f aca="false">ROUND(E33*F33/1000,2)</f>
        <v>66.31</v>
      </c>
      <c r="H33" s="23" t="n">
        <v>18.94</v>
      </c>
      <c r="I33" s="23" t="n">
        <f aca="false">ROUND(T33/8*5,2)</f>
        <v>115.58</v>
      </c>
      <c r="J33" s="23" t="n">
        <f aca="false">ROUND(H33*I33/1000,2)</f>
        <v>2.19</v>
      </c>
      <c r="K33" s="23" t="n">
        <f aca="false">G33+J33</f>
        <v>68.5</v>
      </c>
      <c r="L33" s="23" t="n">
        <v>14994.49</v>
      </c>
      <c r="M33" s="23" t="n">
        <f aca="false">S33-F33</f>
        <v>3.24</v>
      </c>
      <c r="N33" s="23" t="n">
        <f aca="false">ROUND(L33*M33/1000,2)</f>
        <v>48.58</v>
      </c>
      <c r="O33" s="23" t="n">
        <v>30.26</v>
      </c>
      <c r="P33" s="23" t="n">
        <f aca="false">T33-I33</f>
        <v>69.35</v>
      </c>
      <c r="Q33" s="23" t="n">
        <f aca="false">ROUND(O33*P33/1000,2)</f>
        <v>2.1</v>
      </c>
      <c r="R33" s="23" t="n">
        <f aca="false">N33+Q33</f>
        <v>50.68</v>
      </c>
      <c r="S33" s="49" t="n">
        <v>8.63</v>
      </c>
      <c r="T33" s="49" t="n">
        <v>184.93</v>
      </c>
      <c r="U33" s="23" t="n">
        <f aca="false">K33+R33</f>
        <v>119.18</v>
      </c>
      <c r="V33" s="104"/>
      <c r="W33" s="104"/>
      <c r="X33" s="104"/>
      <c r="Y33" s="104"/>
      <c r="Z33" s="104"/>
      <c r="AA33" s="104"/>
    </row>
    <row r="34" s="36" customFormat="true" ht="48.5" hidden="false" customHeight="true" outlineLevel="0" collapsed="false">
      <c r="A34" s="41" t="s">
        <v>119</v>
      </c>
      <c r="B34" s="42" t="s">
        <v>706</v>
      </c>
      <c r="C34" s="34" t="s">
        <v>51</v>
      </c>
      <c r="D34" s="34" t="s">
        <v>590</v>
      </c>
      <c r="E34" s="28" t="n">
        <v>11299.53</v>
      </c>
      <c r="F34" s="20" t="n">
        <f aca="false">ROUND(S34/8*5,2)</f>
        <v>4.66</v>
      </c>
      <c r="G34" s="20" t="n">
        <f aca="false">ROUND(E34*F34/1000,2)</f>
        <v>52.66</v>
      </c>
      <c r="H34" s="23" t="n">
        <v>100.15</v>
      </c>
      <c r="I34" s="20" t="n">
        <f aca="false">ROUND(T34/8*5,2)</f>
        <v>90.55</v>
      </c>
      <c r="J34" s="20" t="n">
        <f aca="false">ROUND(H34*I34/1000,2)</f>
        <v>9.07</v>
      </c>
      <c r="K34" s="20" t="n">
        <f aca="false">G34+J34</f>
        <v>61.73</v>
      </c>
      <c r="L34" s="28" t="n">
        <v>13400</v>
      </c>
      <c r="M34" s="20" t="n">
        <f aca="false">S34-F34</f>
        <v>2.79</v>
      </c>
      <c r="N34" s="20" t="n">
        <f aca="false">ROUND(L34*M34/1000,2)</f>
        <v>37.39</v>
      </c>
      <c r="O34" s="23" t="n">
        <v>254.05</v>
      </c>
      <c r="P34" s="20" t="n">
        <f aca="false">T34-I34</f>
        <v>54.33</v>
      </c>
      <c r="Q34" s="20" t="n">
        <f aca="false">ROUND(O34*P34/1000,2)</f>
        <v>13.8</v>
      </c>
      <c r="R34" s="20" t="n">
        <f aca="false">N34+Q34</f>
        <v>51.19</v>
      </c>
      <c r="S34" s="129" t="n">
        <v>7.45</v>
      </c>
      <c r="T34" s="129" t="n">
        <v>144.88</v>
      </c>
      <c r="U34" s="20" t="n">
        <f aca="false">K34+R34</f>
        <v>112.92</v>
      </c>
      <c r="V34" s="104"/>
      <c r="W34" s="104"/>
      <c r="X34" s="104"/>
      <c r="Y34" s="104"/>
      <c r="Z34" s="104"/>
      <c r="AA34" s="104"/>
    </row>
    <row r="35" s="36" customFormat="true" ht="66.75" hidden="false" customHeight="true" outlineLevel="0" collapsed="false">
      <c r="A35" s="41" t="s">
        <v>125</v>
      </c>
      <c r="B35" s="51" t="s">
        <v>308</v>
      </c>
      <c r="C35" s="44"/>
      <c r="D35" s="43"/>
      <c r="E35" s="30"/>
      <c r="F35" s="30" t="n">
        <f aca="false">F36</f>
        <v>1.01</v>
      </c>
      <c r="G35" s="30" t="n">
        <f aca="false">G36</f>
        <v>8.45</v>
      </c>
      <c r="H35" s="30"/>
      <c r="I35" s="30" t="n">
        <f aca="false">I36</f>
        <v>20.58</v>
      </c>
      <c r="J35" s="30" t="n">
        <f aca="false">J36</f>
        <v>0.39</v>
      </c>
      <c r="K35" s="30" t="n">
        <f aca="false">K36</f>
        <v>8.84</v>
      </c>
      <c r="L35" s="30"/>
      <c r="M35" s="30" t="n">
        <f aca="false">M36</f>
        <v>0.61</v>
      </c>
      <c r="N35" s="30" t="n">
        <f aca="false">N36</f>
        <v>9.71</v>
      </c>
      <c r="O35" s="30"/>
      <c r="P35" s="30" t="n">
        <f aca="false">P36</f>
        <v>12.35</v>
      </c>
      <c r="Q35" s="30" t="n">
        <f aca="false">Q36</f>
        <v>0.37</v>
      </c>
      <c r="R35" s="30" t="n">
        <f aca="false">R36</f>
        <v>10.08</v>
      </c>
      <c r="S35" s="30" t="n">
        <f aca="false">S36</f>
        <v>1.62</v>
      </c>
      <c r="T35" s="30" t="n">
        <f aca="false">T36</f>
        <v>32.93</v>
      </c>
      <c r="U35" s="30" t="n">
        <f aca="false">U36</f>
        <v>18.92</v>
      </c>
      <c r="V35" s="104"/>
      <c r="W35" s="104"/>
      <c r="X35" s="104"/>
      <c r="Y35" s="104"/>
      <c r="Z35" s="104"/>
      <c r="AA35" s="104"/>
    </row>
    <row r="36" s="36" customFormat="true" ht="50.25" hidden="false" customHeight="true" outlineLevel="0" collapsed="false">
      <c r="A36" s="41"/>
      <c r="B36" s="33" t="s">
        <v>707</v>
      </c>
      <c r="C36" s="34" t="s">
        <v>44</v>
      </c>
      <c r="D36" s="34" t="s">
        <v>559</v>
      </c>
      <c r="E36" s="23" t="n">
        <v>8366.28</v>
      </c>
      <c r="F36" s="23" t="n">
        <f aca="false">ROUND(S36/8*5,2)</f>
        <v>1.01</v>
      </c>
      <c r="G36" s="23" t="n">
        <f aca="false">ROUND(E36*F36/1000,2)</f>
        <v>8.45</v>
      </c>
      <c r="H36" s="23" t="n">
        <v>18.94</v>
      </c>
      <c r="I36" s="23" t="n">
        <f aca="false">ROUND(T36/8*5,2)</f>
        <v>20.58</v>
      </c>
      <c r="J36" s="23" t="n">
        <f aca="false">ROUND(H36*I36/1000,2)</f>
        <v>0.39</v>
      </c>
      <c r="K36" s="23" t="n">
        <f aca="false">G36+J36</f>
        <v>8.84</v>
      </c>
      <c r="L36" s="23" t="n">
        <v>15924.59</v>
      </c>
      <c r="M36" s="23" t="n">
        <f aca="false">S36-F36</f>
        <v>0.61</v>
      </c>
      <c r="N36" s="23" t="n">
        <f aca="false">ROUND(L36*M36/1000,2)</f>
        <v>9.71</v>
      </c>
      <c r="O36" s="23" t="n">
        <v>30.26</v>
      </c>
      <c r="P36" s="23" t="n">
        <f aca="false">T36-I36</f>
        <v>12.35</v>
      </c>
      <c r="Q36" s="23" t="n">
        <f aca="false">ROUND(O36*P36/1000,2)</f>
        <v>0.37</v>
      </c>
      <c r="R36" s="23" t="n">
        <f aca="false">N36+Q36</f>
        <v>10.08</v>
      </c>
      <c r="S36" s="46" t="n">
        <v>1.62</v>
      </c>
      <c r="T36" s="46" t="n">
        <v>32.93</v>
      </c>
      <c r="U36" s="23" t="n">
        <f aca="false">K36+R36</f>
        <v>18.92</v>
      </c>
      <c r="V36" s="104"/>
      <c r="W36" s="104"/>
      <c r="X36" s="104"/>
      <c r="Y36" s="104"/>
      <c r="Z36" s="104"/>
      <c r="AA36" s="104"/>
    </row>
    <row r="37" s="36" customFormat="true" ht="73.5" hidden="false" customHeight="true" outlineLevel="0" collapsed="false">
      <c r="A37" s="41" t="s">
        <v>127</v>
      </c>
      <c r="B37" s="42" t="s">
        <v>708</v>
      </c>
      <c r="C37" s="34" t="s">
        <v>244</v>
      </c>
      <c r="D37" s="34" t="s">
        <v>573</v>
      </c>
      <c r="E37" s="23" t="n">
        <v>29780.03</v>
      </c>
      <c r="F37" s="23" t="n">
        <f aca="false">ROUND(S37/8*5,2)</f>
        <v>0.76</v>
      </c>
      <c r="G37" s="23" t="n">
        <f aca="false">ROUND(E37*F37/1000,2)</f>
        <v>22.63</v>
      </c>
      <c r="H37" s="23" t="n">
        <v>215.87</v>
      </c>
      <c r="I37" s="23" t="n">
        <f aca="false">ROUND(T37/8*5,2)</f>
        <v>26.66</v>
      </c>
      <c r="J37" s="23" t="n">
        <f aca="false">ROUND(H37*I37/1000,2)</f>
        <v>5.76</v>
      </c>
      <c r="K37" s="23" t="n">
        <f aca="false">G37+J37</f>
        <v>28.39</v>
      </c>
      <c r="L37" s="23" t="n">
        <v>41323.26</v>
      </c>
      <c r="M37" s="23" t="n">
        <f aca="false">S37-F37</f>
        <v>0.46</v>
      </c>
      <c r="N37" s="23" t="n">
        <f aca="false">ROUND(L37*M37/1000,2)</f>
        <v>19.01</v>
      </c>
      <c r="O37" s="23" t="n">
        <v>219.62</v>
      </c>
      <c r="P37" s="23" t="n">
        <f aca="false">T37-I37</f>
        <v>15.99</v>
      </c>
      <c r="Q37" s="23" t="n">
        <f aca="false">ROUND(O37*P37/1000,2)</f>
        <v>3.51</v>
      </c>
      <c r="R37" s="23" t="n">
        <f aca="false">N37+Q37</f>
        <v>22.52</v>
      </c>
      <c r="S37" s="46" t="n">
        <v>1.22</v>
      </c>
      <c r="T37" s="46" t="n">
        <v>42.65</v>
      </c>
      <c r="U37" s="23" t="n">
        <f aca="false">K37+R37</f>
        <v>50.91</v>
      </c>
      <c r="V37" s="104"/>
      <c r="W37" s="104"/>
      <c r="X37" s="104"/>
      <c r="Y37" s="104"/>
      <c r="Z37" s="104"/>
      <c r="AA37" s="104"/>
    </row>
    <row r="38" s="36" customFormat="true" ht="54" hidden="false" customHeight="true" outlineLevel="0" collapsed="false">
      <c r="A38" s="41" t="s">
        <v>129</v>
      </c>
      <c r="B38" s="42" t="s">
        <v>570</v>
      </c>
      <c r="C38" s="34" t="s">
        <v>572</v>
      </c>
      <c r="D38" s="34" t="s">
        <v>573</v>
      </c>
      <c r="E38" s="23" t="n">
        <v>26346.82</v>
      </c>
      <c r="F38" s="23" t="n">
        <f aca="false">ROUND(S38/8*5,2)</f>
        <v>0.04</v>
      </c>
      <c r="G38" s="23" t="n">
        <f aca="false">ROUND(E38*F38/1000,2)</f>
        <v>1.05</v>
      </c>
      <c r="H38" s="23" t="n">
        <v>515.56</v>
      </c>
      <c r="I38" s="23" t="n">
        <f aca="false">ROUND(T38/8*5,2)</f>
        <v>1.19</v>
      </c>
      <c r="J38" s="23" t="n">
        <f aca="false">ROUND(H38*I38/1000,2)</f>
        <v>0.61</v>
      </c>
      <c r="K38" s="23" t="n">
        <f aca="false">G38+J38</f>
        <v>1.66</v>
      </c>
      <c r="L38" s="23" t="n">
        <v>36683.93</v>
      </c>
      <c r="M38" s="23" t="n">
        <f aca="false">S38-F38</f>
        <v>0.03</v>
      </c>
      <c r="N38" s="23" t="n">
        <f aca="false">ROUND(L38*M38/1000,2)</f>
        <v>1.1</v>
      </c>
      <c r="O38" s="23" t="n">
        <v>588.4</v>
      </c>
      <c r="P38" s="23" t="n">
        <f aca="false">T38-I38</f>
        <v>0.71</v>
      </c>
      <c r="Q38" s="23" t="n">
        <f aca="false">ROUND(O38*P38/1000,2)</f>
        <v>0.42</v>
      </c>
      <c r="R38" s="23" t="n">
        <f aca="false">N38+Q38</f>
        <v>1.52</v>
      </c>
      <c r="S38" s="46" t="n">
        <v>0.07</v>
      </c>
      <c r="T38" s="46" t="n">
        <v>1.9</v>
      </c>
      <c r="U38" s="23" t="n">
        <f aca="false">K38+R38</f>
        <v>3.18</v>
      </c>
      <c r="V38" s="104"/>
      <c r="W38" s="104"/>
      <c r="X38" s="104"/>
      <c r="Y38" s="104"/>
      <c r="Z38" s="104"/>
      <c r="AA38" s="104"/>
    </row>
    <row r="39" s="36" customFormat="true" ht="62.25" hidden="false" customHeight="true" outlineLevel="0" collapsed="false">
      <c r="A39" s="41"/>
      <c r="B39" s="42" t="s">
        <v>575</v>
      </c>
      <c r="C39" s="34" t="s">
        <v>572</v>
      </c>
      <c r="D39" s="34" t="s">
        <v>573</v>
      </c>
      <c r="E39" s="23" t="n">
        <v>26346.82</v>
      </c>
      <c r="F39" s="23" t="n">
        <f aca="false">ROUND(S39/8*5,2)</f>
        <v>0.08</v>
      </c>
      <c r="G39" s="23" t="n">
        <f aca="false">ROUND(E39*F39/1000,2)</f>
        <v>2.11</v>
      </c>
      <c r="H39" s="23" t="n">
        <v>515.56</v>
      </c>
      <c r="I39" s="23" t="n">
        <f aca="false">ROUND(T39/8*5,2)</f>
        <v>0.99</v>
      </c>
      <c r="J39" s="23" t="n">
        <f aca="false">ROUND(H39*I39/1000,2)</f>
        <v>0.51</v>
      </c>
      <c r="K39" s="23" t="n">
        <f aca="false">G39+J39</f>
        <v>2.62</v>
      </c>
      <c r="L39" s="23" t="n">
        <v>36683.93</v>
      </c>
      <c r="M39" s="23" t="n">
        <f aca="false">S39-F39</f>
        <v>0.05</v>
      </c>
      <c r="N39" s="23" t="n">
        <f aca="false">ROUND(L39*M39/1000,2)</f>
        <v>1.83</v>
      </c>
      <c r="O39" s="23" t="n">
        <v>588.4</v>
      </c>
      <c r="P39" s="23" t="n">
        <f aca="false">T39-I39</f>
        <v>0.6</v>
      </c>
      <c r="Q39" s="23" t="n">
        <f aca="false">ROUND(O39*P39/1000,2)</f>
        <v>0.35</v>
      </c>
      <c r="R39" s="23" t="n">
        <f aca="false">N39+Q39</f>
        <v>2.18</v>
      </c>
      <c r="S39" s="46" t="n">
        <v>0.13</v>
      </c>
      <c r="T39" s="46" t="n">
        <v>1.59</v>
      </c>
      <c r="U39" s="23" t="n">
        <f aca="false">K39+R39</f>
        <v>4.8</v>
      </c>
      <c r="V39" s="104"/>
      <c r="W39" s="104"/>
      <c r="X39" s="104"/>
      <c r="Y39" s="104"/>
      <c r="Z39" s="104"/>
      <c r="AA39" s="104"/>
    </row>
    <row r="40" s="36" customFormat="true" ht="91.5" hidden="false" customHeight="true" outlineLevel="0" collapsed="false">
      <c r="A40" s="41" t="s">
        <v>132</v>
      </c>
      <c r="B40" s="42" t="s">
        <v>264</v>
      </c>
      <c r="C40" s="34" t="s">
        <v>51</v>
      </c>
      <c r="D40" s="34" t="s">
        <v>590</v>
      </c>
      <c r="E40" s="28" t="n">
        <v>11299.53</v>
      </c>
      <c r="F40" s="23" t="n">
        <f aca="false">ROUND(S40/8*5,2)</f>
        <v>1.06</v>
      </c>
      <c r="G40" s="23" t="n">
        <f aca="false">ROUND(E40*F40/1000,2)</f>
        <v>11.98</v>
      </c>
      <c r="H40" s="23" t="n">
        <v>100.15</v>
      </c>
      <c r="I40" s="23" t="n">
        <f aca="false">ROUND(T40/8*5,2)</f>
        <v>14.94</v>
      </c>
      <c r="J40" s="23" t="n">
        <f aca="false">ROUND(H40*I40/1000,2)</f>
        <v>1.5</v>
      </c>
      <c r="K40" s="23" t="n">
        <f aca="false">G40+J40</f>
        <v>13.48</v>
      </c>
      <c r="L40" s="28" t="n">
        <v>13400</v>
      </c>
      <c r="M40" s="23" t="n">
        <f aca="false">S40-F40</f>
        <v>0.63</v>
      </c>
      <c r="N40" s="23" t="n">
        <f aca="false">ROUND(L40*M40/1000,2)</f>
        <v>8.44</v>
      </c>
      <c r="O40" s="23" t="n">
        <v>254.05</v>
      </c>
      <c r="P40" s="23" t="n">
        <f aca="false">T40-I40</f>
        <v>8.96</v>
      </c>
      <c r="Q40" s="23" t="n">
        <f aca="false">ROUND(O40*P40/1000,2)</f>
        <v>2.28</v>
      </c>
      <c r="R40" s="23" t="n">
        <f aca="false">N40+Q40</f>
        <v>10.72</v>
      </c>
      <c r="S40" s="46" t="n">
        <v>1.69</v>
      </c>
      <c r="T40" s="46" t="n">
        <v>23.9</v>
      </c>
      <c r="U40" s="23" t="n">
        <f aca="false">K40+R40</f>
        <v>24.2</v>
      </c>
      <c r="V40" s="104"/>
      <c r="W40" s="104"/>
      <c r="X40" s="104"/>
      <c r="Y40" s="104"/>
      <c r="Z40" s="104"/>
      <c r="AA40" s="104"/>
    </row>
    <row r="41" s="36" customFormat="true" ht="74.25" hidden="false" customHeight="true" outlineLevel="0" collapsed="false">
      <c r="A41" s="41" t="s">
        <v>135</v>
      </c>
      <c r="B41" s="42" t="s">
        <v>502</v>
      </c>
      <c r="C41" s="34" t="s">
        <v>51</v>
      </c>
      <c r="D41" s="34" t="s">
        <v>590</v>
      </c>
      <c r="E41" s="28" t="n">
        <v>11299.53</v>
      </c>
      <c r="F41" s="23" t="n">
        <f aca="false">ROUND(S41/8*5,2)</f>
        <v>3.75</v>
      </c>
      <c r="G41" s="23" t="n">
        <f aca="false">ROUND(E41*F41/1000,2)</f>
        <v>42.37</v>
      </c>
      <c r="H41" s="23" t="n">
        <v>100.15</v>
      </c>
      <c r="I41" s="23" t="n">
        <f aca="false">ROUND(T41/8*5,2)</f>
        <v>62.5</v>
      </c>
      <c r="J41" s="23" t="n">
        <f aca="false">ROUND(H41*I41/1000,2)</f>
        <v>6.26</v>
      </c>
      <c r="K41" s="23" t="n">
        <f aca="false">G41+J41</f>
        <v>48.63</v>
      </c>
      <c r="L41" s="28" t="n">
        <v>13400</v>
      </c>
      <c r="M41" s="23" t="n">
        <f aca="false">S41-F41</f>
        <v>2.25</v>
      </c>
      <c r="N41" s="23" t="n">
        <f aca="false">ROUND(L41*M41/1000,2)</f>
        <v>30.15</v>
      </c>
      <c r="O41" s="23" t="n">
        <v>254.05</v>
      </c>
      <c r="P41" s="23" t="n">
        <f aca="false">T41-I41</f>
        <v>37.5</v>
      </c>
      <c r="Q41" s="23" t="n">
        <f aca="false">ROUND(O41*P41/1000,2)</f>
        <v>9.53</v>
      </c>
      <c r="R41" s="23" t="n">
        <f aca="false">N41+Q41</f>
        <v>39.68</v>
      </c>
      <c r="S41" s="46" t="n">
        <v>6</v>
      </c>
      <c r="T41" s="46" t="n">
        <v>100</v>
      </c>
      <c r="U41" s="23" t="n">
        <f aca="false">K41+R41</f>
        <v>88.31</v>
      </c>
      <c r="V41" s="104"/>
      <c r="W41" s="104"/>
      <c r="X41" s="104"/>
      <c r="Y41" s="104"/>
      <c r="Z41" s="104"/>
      <c r="AA41" s="104"/>
    </row>
    <row r="42" s="36" customFormat="true" ht="67.5" hidden="false" customHeight="true" outlineLevel="0" collapsed="false">
      <c r="A42" s="41"/>
      <c r="B42" s="42" t="s">
        <v>503</v>
      </c>
      <c r="C42" s="34" t="s">
        <v>51</v>
      </c>
      <c r="D42" s="34" t="s">
        <v>590</v>
      </c>
      <c r="E42" s="28" t="n">
        <v>11299.53</v>
      </c>
      <c r="F42" s="23" t="n">
        <f aca="false">ROUND(S42/8*5,2)</f>
        <v>52.76</v>
      </c>
      <c r="G42" s="23" t="n">
        <f aca="false">ROUND(E42*F42/1000,2)</f>
        <v>596.16</v>
      </c>
      <c r="H42" s="23" t="n">
        <v>100.15</v>
      </c>
      <c r="I42" s="23" t="n">
        <f aca="false">ROUND(T42/8*5,2)</f>
        <v>956.86</v>
      </c>
      <c r="J42" s="23" t="n">
        <f aca="false">ROUND(H42*I42/1000,2)</f>
        <v>95.83</v>
      </c>
      <c r="K42" s="23" t="n">
        <f aca="false">G42+J42</f>
        <v>691.99</v>
      </c>
      <c r="L42" s="28" t="n">
        <v>13400</v>
      </c>
      <c r="M42" s="23" t="n">
        <f aca="false">S42-F42</f>
        <v>31.65</v>
      </c>
      <c r="N42" s="23" t="n">
        <f aca="false">ROUND(L42*M42/1000,2)</f>
        <v>424.11</v>
      </c>
      <c r="O42" s="23" t="n">
        <v>254.05</v>
      </c>
      <c r="P42" s="23" t="n">
        <f aca="false">T42-I42</f>
        <v>574.12</v>
      </c>
      <c r="Q42" s="23" t="n">
        <f aca="false">ROUND(O42*P42/1000,2)</f>
        <v>145.86</v>
      </c>
      <c r="R42" s="23" t="n">
        <f aca="false">N42+Q42</f>
        <v>569.97</v>
      </c>
      <c r="S42" s="46" t="n">
        <v>84.41</v>
      </c>
      <c r="T42" s="46" t="n">
        <v>1530.98</v>
      </c>
      <c r="U42" s="23" t="n">
        <f aca="false">K42+R42</f>
        <v>1261.96</v>
      </c>
      <c r="V42" s="104"/>
      <c r="W42" s="104"/>
      <c r="X42" s="104"/>
      <c r="Y42" s="104"/>
      <c r="Z42" s="104"/>
      <c r="AA42" s="104"/>
    </row>
    <row r="43" s="36" customFormat="true" ht="54" hidden="false" customHeight="true" outlineLevel="0" collapsed="false">
      <c r="A43" s="41" t="s">
        <v>138</v>
      </c>
      <c r="B43" s="43" t="s">
        <v>709</v>
      </c>
      <c r="C43" s="44"/>
      <c r="D43" s="45"/>
      <c r="E43" s="30"/>
      <c r="F43" s="30" t="n">
        <f aca="false">SUM(F44:F46)</f>
        <v>20.79</v>
      </c>
      <c r="G43" s="30" t="n">
        <f aca="false">SUM(G44:G46)</f>
        <v>265.07</v>
      </c>
      <c r="H43" s="30"/>
      <c r="I43" s="30" t="n">
        <f aca="false">SUM(I44:I46)</f>
        <v>340.44</v>
      </c>
      <c r="J43" s="30" t="n">
        <f aca="false">SUM(J44:J46)</f>
        <v>63.64</v>
      </c>
      <c r="K43" s="30" t="n">
        <f aca="false">SUM(K44:K46)</f>
        <v>328.71</v>
      </c>
      <c r="L43" s="30"/>
      <c r="M43" s="30" t="n">
        <f aca="false">SUM(M44:M46)</f>
        <v>12.48</v>
      </c>
      <c r="N43" s="30" t="n">
        <f aca="false">SUM(N44:N46)</f>
        <v>255.05</v>
      </c>
      <c r="O43" s="30"/>
      <c r="P43" s="30" t="n">
        <f aca="false">SUM(P44:P46)</f>
        <v>204.25</v>
      </c>
      <c r="Q43" s="30" t="n">
        <f aca="false">SUM(Q44:Q46)</f>
        <v>45.57</v>
      </c>
      <c r="R43" s="30" t="n">
        <f aca="false">SUM(R44:R46)</f>
        <v>300.62</v>
      </c>
      <c r="S43" s="44" t="n">
        <f aca="false">SUM(S44:S46)</f>
        <v>33.27</v>
      </c>
      <c r="T43" s="44" t="n">
        <f aca="false">SUM(T44:T46)</f>
        <v>544.69</v>
      </c>
      <c r="U43" s="30" t="n">
        <f aca="false">SUM(U44:U46)</f>
        <v>629.33</v>
      </c>
      <c r="V43" s="104"/>
      <c r="W43" s="104"/>
      <c r="X43" s="104"/>
      <c r="Y43" s="104"/>
      <c r="Z43" s="104"/>
      <c r="AA43" s="104"/>
    </row>
    <row r="44" s="36" customFormat="true" ht="41.25" hidden="false" customHeight="true" outlineLevel="0" collapsed="false">
      <c r="A44" s="41"/>
      <c r="B44" s="43" t="s">
        <v>276</v>
      </c>
      <c r="C44" s="34" t="s">
        <v>277</v>
      </c>
      <c r="D44" s="34" t="s">
        <v>287</v>
      </c>
      <c r="E44" s="23" t="n">
        <v>13706.9</v>
      </c>
      <c r="F44" s="23" t="n">
        <f aca="false">ROUND(S44/8*5,2)</f>
        <v>12.5</v>
      </c>
      <c r="G44" s="23" t="n">
        <f aca="false">ROUND(E44*F44/1000,2)</f>
        <v>171.34</v>
      </c>
      <c r="H44" s="23" t="n">
        <v>175.85</v>
      </c>
      <c r="I44" s="23" t="n">
        <f aca="false">ROUND(T44/8*5,2)</f>
        <v>205.95</v>
      </c>
      <c r="J44" s="23" t="n">
        <f aca="false">ROUND(H44*I44/1000,2)</f>
        <v>36.22</v>
      </c>
      <c r="K44" s="23" t="n">
        <f aca="false">G44+J44</f>
        <v>207.56</v>
      </c>
      <c r="L44" s="28" t="n">
        <v>19550.93</v>
      </c>
      <c r="M44" s="23" t="n">
        <f aca="false">S44-F44</f>
        <v>7.5</v>
      </c>
      <c r="N44" s="23" t="n">
        <f aca="false">ROUND(L44*M44/1000,2)</f>
        <v>146.63</v>
      </c>
      <c r="O44" s="23" t="n">
        <v>196.67</v>
      </c>
      <c r="P44" s="23" t="n">
        <f aca="false">T44-I44</f>
        <v>123.57</v>
      </c>
      <c r="Q44" s="23" t="n">
        <f aca="false">ROUND(O44*P44/1000,2)</f>
        <v>24.3</v>
      </c>
      <c r="R44" s="23" t="n">
        <f aca="false">N44+Q44</f>
        <v>170.93</v>
      </c>
      <c r="S44" s="46" t="n">
        <v>20</v>
      </c>
      <c r="T44" s="46" t="n">
        <v>329.52</v>
      </c>
      <c r="U44" s="23" t="n">
        <f aca="false">K44+R44</f>
        <v>378.49</v>
      </c>
      <c r="V44" s="104"/>
      <c r="W44" s="104"/>
      <c r="X44" s="104"/>
      <c r="Y44" s="104"/>
      <c r="Z44" s="104"/>
      <c r="AA44" s="104"/>
    </row>
    <row r="45" s="36" customFormat="true" ht="41.25" hidden="false" customHeight="true" outlineLevel="0" collapsed="false">
      <c r="A45" s="41"/>
      <c r="B45" s="42" t="s">
        <v>710</v>
      </c>
      <c r="C45" s="34" t="s">
        <v>279</v>
      </c>
      <c r="D45" s="34" t="s">
        <v>573</v>
      </c>
      <c r="E45" s="23" t="n">
        <v>20633.21</v>
      </c>
      <c r="F45" s="23" t="n">
        <f aca="false">ROUND(S45/8*5,2)</f>
        <v>1.51</v>
      </c>
      <c r="G45" s="23" t="n">
        <f aca="false">ROUND(E45*F45/1000,2)</f>
        <v>31.16</v>
      </c>
      <c r="H45" s="23" t="n">
        <v>125.38</v>
      </c>
      <c r="I45" s="23" t="n">
        <f aca="false">ROUND(T45/8*5,2)</f>
        <v>25.11</v>
      </c>
      <c r="J45" s="23" t="n">
        <f aca="false">ROUND(H45*I45/1000,2)</f>
        <v>3.15</v>
      </c>
      <c r="K45" s="23" t="n">
        <f aca="false">G45+J45</f>
        <v>34.31</v>
      </c>
      <c r="L45" s="23" t="n">
        <v>28607.03</v>
      </c>
      <c r="M45" s="23" t="n">
        <f aca="false">S45-F45</f>
        <v>0.91</v>
      </c>
      <c r="N45" s="23" t="n">
        <f aca="false">ROUND(L45*M45/1000,2)</f>
        <v>26.03</v>
      </c>
      <c r="O45" s="23" t="n">
        <v>126.02</v>
      </c>
      <c r="P45" s="23" t="n">
        <f aca="false">T45-I45</f>
        <v>15.06</v>
      </c>
      <c r="Q45" s="23" t="n">
        <f aca="false">ROUND(O45*P45/1000,2)</f>
        <v>1.9</v>
      </c>
      <c r="R45" s="23" t="n">
        <f aca="false">N45+Q45</f>
        <v>27.93</v>
      </c>
      <c r="S45" s="46" t="n">
        <v>2.42</v>
      </c>
      <c r="T45" s="46" t="n">
        <v>40.17</v>
      </c>
      <c r="U45" s="23" t="n">
        <f aca="false">K45+R45</f>
        <v>62.24</v>
      </c>
      <c r="V45" s="104"/>
      <c r="W45" s="104"/>
      <c r="X45" s="104"/>
      <c r="Y45" s="104"/>
      <c r="Z45" s="104"/>
      <c r="AA45" s="104"/>
    </row>
    <row r="46" s="36" customFormat="true" ht="39" hidden="false" customHeight="true" outlineLevel="0" collapsed="false">
      <c r="A46" s="41"/>
      <c r="B46" s="42" t="s">
        <v>280</v>
      </c>
      <c r="C46" s="34" t="s">
        <v>281</v>
      </c>
      <c r="D46" s="34" t="s">
        <v>544</v>
      </c>
      <c r="E46" s="23" t="n">
        <v>9228.9</v>
      </c>
      <c r="F46" s="23" t="n">
        <f aca="false">ROUND(S46/8*5,2)</f>
        <v>6.78</v>
      </c>
      <c r="G46" s="23" t="n">
        <f aca="false">ROUND(E46*F46/1000,2)</f>
        <v>62.57</v>
      </c>
      <c r="H46" s="23" t="n">
        <v>221.85</v>
      </c>
      <c r="I46" s="23" t="n">
        <f aca="false">ROUND(T46/8*5,2)</f>
        <v>109.38</v>
      </c>
      <c r="J46" s="23" t="n">
        <f aca="false">ROUND(H46*I46/1000,2)</f>
        <v>24.27</v>
      </c>
      <c r="K46" s="23" t="n">
        <f aca="false">G46+J46</f>
        <v>86.84</v>
      </c>
      <c r="L46" s="23" t="n">
        <v>20243.95</v>
      </c>
      <c r="M46" s="23" t="n">
        <f aca="false">S46-F46</f>
        <v>4.07</v>
      </c>
      <c r="N46" s="23" t="n">
        <f aca="false">ROUND(L46*M46/1000,2)</f>
        <v>82.39</v>
      </c>
      <c r="O46" s="23" t="n">
        <v>295.15</v>
      </c>
      <c r="P46" s="23" t="n">
        <f aca="false">T46-I46</f>
        <v>65.62</v>
      </c>
      <c r="Q46" s="23" t="n">
        <f aca="false">ROUND(O46*P46/1000,2)</f>
        <v>19.37</v>
      </c>
      <c r="R46" s="23" t="n">
        <f aca="false">N46+Q46</f>
        <v>101.76</v>
      </c>
      <c r="S46" s="46" t="n">
        <v>10.85</v>
      </c>
      <c r="T46" s="46" t="n">
        <v>175</v>
      </c>
      <c r="U46" s="23" t="n">
        <f aca="false">K46+R46</f>
        <v>188.6</v>
      </c>
      <c r="V46" s="104"/>
      <c r="W46" s="104"/>
      <c r="X46" s="104"/>
      <c r="Y46" s="104"/>
      <c r="Z46" s="104"/>
      <c r="AA46" s="104"/>
    </row>
    <row r="47" s="36" customFormat="true" ht="53.25" hidden="false" customHeight="true" outlineLevel="0" collapsed="false">
      <c r="A47" s="41"/>
      <c r="B47" s="51" t="s">
        <v>545</v>
      </c>
      <c r="C47" s="44"/>
      <c r="D47" s="45"/>
      <c r="E47" s="23"/>
      <c r="F47" s="30" t="n">
        <f aca="false">SUM(F48:F49)</f>
        <v>64.26</v>
      </c>
      <c r="G47" s="30" t="n">
        <f aca="false">SUM(G48:G49)</f>
        <v>880.56</v>
      </c>
      <c r="H47" s="30"/>
      <c r="I47" s="30" t="n">
        <f aca="false">SUM(I48:I49)</f>
        <v>561.61</v>
      </c>
      <c r="J47" s="30" t="n">
        <f aca="false">SUM(J48:J49)</f>
        <v>98.8</v>
      </c>
      <c r="K47" s="30" t="n">
        <f aca="false">SUM(K48:K49)</f>
        <v>979.36</v>
      </c>
      <c r="L47" s="23"/>
      <c r="M47" s="30" t="n">
        <f aca="false">SUM(M48:M49)</f>
        <v>38.56</v>
      </c>
      <c r="N47" s="30" t="n">
        <f aca="false">SUM(N48:N49)</f>
        <v>755.6</v>
      </c>
      <c r="O47" s="30"/>
      <c r="P47" s="30" t="n">
        <f aca="false">SUM(P48:P49)</f>
        <v>336.96</v>
      </c>
      <c r="Q47" s="30" t="n">
        <f aca="false">SUM(Q48:Q49)</f>
        <v>68.29</v>
      </c>
      <c r="R47" s="30" t="n">
        <f aca="false">SUM(R48:R49)</f>
        <v>823.89</v>
      </c>
      <c r="S47" s="44" t="n">
        <f aca="false">SUM(S48:S49)</f>
        <v>102.82</v>
      </c>
      <c r="T47" s="44" t="n">
        <f aca="false">SUM(T48:T49)</f>
        <v>898.57</v>
      </c>
      <c r="U47" s="30" t="n">
        <f aca="false">SUM(U48:U49)</f>
        <v>1803.25</v>
      </c>
      <c r="V47" s="104"/>
      <c r="W47" s="104"/>
      <c r="X47" s="104"/>
      <c r="Y47" s="104"/>
      <c r="Z47" s="104"/>
      <c r="AA47" s="104"/>
    </row>
    <row r="48" s="36" customFormat="true" ht="36.75" hidden="false" customHeight="true" outlineLevel="0" collapsed="false">
      <c r="A48" s="41"/>
      <c r="B48" s="43" t="s">
        <v>276</v>
      </c>
      <c r="C48" s="34" t="s">
        <v>277</v>
      </c>
      <c r="D48" s="34" t="s">
        <v>287</v>
      </c>
      <c r="E48" s="23" t="n">
        <v>13706.9</v>
      </c>
      <c r="F48" s="23" t="n">
        <f aca="false">ROUND(S48/8*5,2)</f>
        <v>64.01</v>
      </c>
      <c r="G48" s="23" t="n">
        <f aca="false">ROUND(E48*F48/1000,2)</f>
        <v>877.38</v>
      </c>
      <c r="H48" s="23" t="n">
        <v>175.85</v>
      </c>
      <c r="I48" s="23" t="n">
        <f aca="false">ROUND(T48/8*5,2)</f>
        <v>557.84</v>
      </c>
      <c r="J48" s="23" t="n">
        <f aca="false">ROUND(H48*I48/1000,2)</f>
        <v>98.1</v>
      </c>
      <c r="K48" s="23" t="n">
        <f aca="false">G48+J48</f>
        <v>975.48</v>
      </c>
      <c r="L48" s="28" t="n">
        <v>19550.93</v>
      </c>
      <c r="M48" s="23" t="n">
        <f aca="false">S48-F48</f>
        <v>38.41</v>
      </c>
      <c r="N48" s="23" t="n">
        <f aca="false">ROUND(L48*M48/1000,2)</f>
        <v>750.95</v>
      </c>
      <c r="O48" s="23" t="n">
        <v>196.67</v>
      </c>
      <c r="P48" s="23" t="n">
        <f aca="false">T48-I48</f>
        <v>334.7</v>
      </c>
      <c r="Q48" s="23" t="n">
        <f aca="false">ROUND(O48*P48/1000,2)</f>
        <v>65.83</v>
      </c>
      <c r="R48" s="23" t="n">
        <f aca="false">N48+Q48</f>
        <v>816.78</v>
      </c>
      <c r="S48" s="46" t="n">
        <v>102.42</v>
      </c>
      <c r="T48" s="46" t="n">
        <v>892.54</v>
      </c>
      <c r="U48" s="23" t="n">
        <f aca="false">K48+R48</f>
        <v>1792.26</v>
      </c>
      <c r="V48" s="104"/>
      <c r="W48" s="104"/>
      <c r="X48" s="104"/>
      <c r="Y48" s="104"/>
      <c r="Z48" s="104"/>
      <c r="AA48" s="104"/>
    </row>
    <row r="49" s="36" customFormat="true" ht="48" hidden="false" customHeight="true" outlineLevel="0" collapsed="false">
      <c r="A49" s="41"/>
      <c r="B49" s="42" t="s">
        <v>711</v>
      </c>
      <c r="C49" s="34" t="s">
        <v>286</v>
      </c>
      <c r="D49" s="34" t="s">
        <v>287</v>
      </c>
      <c r="E49" s="23" t="n">
        <v>12726.53</v>
      </c>
      <c r="F49" s="23" t="n">
        <f aca="false">ROUND(S49/8*5,2)</f>
        <v>0.25</v>
      </c>
      <c r="G49" s="23" t="n">
        <f aca="false">ROUND(E49*F49/1000,2)</f>
        <v>3.18</v>
      </c>
      <c r="H49" s="23" t="n">
        <v>185.38</v>
      </c>
      <c r="I49" s="23" t="n">
        <f aca="false">ROUND(T49/8*5,2)</f>
        <v>3.77</v>
      </c>
      <c r="J49" s="23" t="n">
        <f aca="false">ROUND(H49*I49/1000,2)</f>
        <v>0.7</v>
      </c>
      <c r="K49" s="23" t="n">
        <f aca="false">G49+J49</f>
        <v>3.88</v>
      </c>
      <c r="L49" s="23" t="n">
        <v>30981.84</v>
      </c>
      <c r="M49" s="23" t="n">
        <f aca="false">S49-F49</f>
        <v>0.15</v>
      </c>
      <c r="N49" s="23" t="n">
        <f aca="false">ROUND(L49*M49/1000,2)</f>
        <v>4.65</v>
      </c>
      <c r="O49" s="23" t="n">
        <v>1089.17</v>
      </c>
      <c r="P49" s="23" t="n">
        <f aca="false">T49-I49</f>
        <v>2.26</v>
      </c>
      <c r="Q49" s="23" t="n">
        <f aca="false">ROUND(O49*P49/1000,2)</f>
        <v>2.46</v>
      </c>
      <c r="R49" s="23" t="n">
        <f aca="false">N49+Q49</f>
        <v>7.11</v>
      </c>
      <c r="S49" s="46" t="n">
        <v>0.4</v>
      </c>
      <c r="T49" s="46" t="n">
        <v>6.03</v>
      </c>
      <c r="U49" s="23" t="n">
        <f aca="false">K49+R49</f>
        <v>10.99</v>
      </c>
      <c r="V49" s="104"/>
      <c r="W49" s="104"/>
      <c r="X49" s="104"/>
      <c r="Y49" s="104"/>
      <c r="Z49" s="104"/>
      <c r="AA49" s="104"/>
    </row>
    <row r="50" s="36" customFormat="true" ht="81" hidden="false" customHeight="true" outlineLevel="0" collapsed="false">
      <c r="A50" s="41" t="s">
        <v>638</v>
      </c>
      <c r="B50" s="42" t="s">
        <v>712</v>
      </c>
      <c r="C50" s="34" t="s">
        <v>51</v>
      </c>
      <c r="D50" s="34" t="s">
        <v>590</v>
      </c>
      <c r="E50" s="28" t="n">
        <v>11299.53</v>
      </c>
      <c r="F50" s="23" t="n">
        <f aca="false">ROUND(S50/8*5,2)</f>
        <v>8.65</v>
      </c>
      <c r="G50" s="23" t="n">
        <f aca="false">ROUND(E50*F50/1000,2)</f>
        <v>97.74</v>
      </c>
      <c r="H50" s="23" t="n">
        <v>100.15</v>
      </c>
      <c r="I50" s="23" t="n">
        <f aca="false">ROUND(T50/8*5,2)</f>
        <v>146.24</v>
      </c>
      <c r="J50" s="23" t="n">
        <f aca="false">ROUND(H50*I50/1000,2)</f>
        <v>14.65</v>
      </c>
      <c r="K50" s="23" t="n">
        <f aca="false">G50+J50</f>
        <v>112.39</v>
      </c>
      <c r="L50" s="28" t="n">
        <v>13400</v>
      </c>
      <c r="M50" s="23" t="n">
        <f aca="false">S50-F50</f>
        <v>5.19</v>
      </c>
      <c r="N50" s="23" t="n">
        <f aca="false">ROUND(L50*M50/1000,2)</f>
        <v>69.55</v>
      </c>
      <c r="O50" s="23" t="n">
        <v>254.05</v>
      </c>
      <c r="P50" s="23" t="n">
        <f aca="false">T50-I50</f>
        <v>87.75</v>
      </c>
      <c r="Q50" s="23" t="n">
        <f aca="false">ROUND(O50*P50/1000,2)</f>
        <v>22.29</v>
      </c>
      <c r="R50" s="23" t="n">
        <f aca="false">N50+Q50</f>
        <v>91.84</v>
      </c>
      <c r="S50" s="46" t="n">
        <v>13.84</v>
      </c>
      <c r="T50" s="46" t="n">
        <v>233.99</v>
      </c>
      <c r="U50" s="23" t="n">
        <f aca="false">K50+R50</f>
        <v>204.23</v>
      </c>
      <c r="V50" s="104"/>
      <c r="W50" s="104"/>
      <c r="X50" s="104"/>
      <c r="Y50" s="104"/>
      <c r="Z50" s="104"/>
      <c r="AA50" s="104"/>
    </row>
    <row r="51" s="36" customFormat="true" ht="63" hidden="false" customHeight="true" outlineLevel="0" collapsed="false">
      <c r="A51" s="55" t="s">
        <v>641</v>
      </c>
      <c r="B51" s="43" t="s">
        <v>209</v>
      </c>
      <c r="C51" s="45"/>
      <c r="D51" s="44"/>
      <c r="E51" s="30"/>
      <c r="F51" s="30" t="n">
        <f aca="false">SUM(F52:F53)</f>
        <v>15.63</v>
      </c>
      <c r="G51" s="30" t="n">
        <f aca="false">SUM(G52:G53)</f>
        <v>235.19</v>
      </c>
      <c r="H51" s="30"/>
      <c r="I51" s="30" t="n">
        <f aca="false">SUM(I52:I53)</f>
        <v>218.75</v>
      </c>
      <c r="J51" s="30" t="n">
        <f aca="false">SUM(J52:J53)</f>
        <v>22.4</v>
      </c>
      <c r="K51" s="30" t="n">
        <f aca="false">SUM(K52:K53)</f>
        <v>257.59</v>
      </c>
      <c r="L51" s="30"/>
      <c r="M51" s="30" t="n">
        <f aca="false">SUM(M52:M53)</f>
        <v>9.37</v>
      </c>
      <c r="N51" s="30" t="n">
        <f aca="false">SUM(N52:N53)</f>
        <v>169.29</v>
      </c>
      <c r="O51" s="30"/>
      <c r="P51" s="30" t="n">
        <f aca="false">SUM(P52:P53)</f>
        <v>131.25</v>
      </c>
      <c r="Q51" s="30" t="n">
        <f aca="false">SUM(Q52:Q53)</f>
        <v>17.79</v>
      </c>
      <c r="R51" s="30" t="n">
        <f aca="false">SUM(R52:R53)</f>
        <v>187.08</v>
      </c>
      <c r="S51" s="44" t="n">
        <f aca="false">SUM(S52:S53)</f>
        <v>25</v>
      </c>
      <c r="T51" s="44" t="n">
        <f aca="false">SUM(T52:T53)</f>
        <v>350</v>
      </c>
      <c r="U51" s="30" t="n">
        <f aca="false">SUM(U52:U53)</f>
        <v>444.67</v>
      </c>
      <c r="V51" s="104"/>
      <c r="W51" s="104"/>
      <c r="X51" s="104"/>
      <c r="Y51" s="104"/>
      <c r="Z51" s="104"/>
      <c r="AA51" s="104"/>
    </row>
    <row r="52" s="36" customFormat="true" ht="62.25" hidden="false" customHeight="true" outlineLevel="0" collapsed="false">
      <c r="A52" s="55"/>
      <c r="B52" s="33" t="s">
        <v>517</v>
      </c>
      <c r="C52" s="34" t="s">
        <v>211</v>
      </c>
      <c r="D52" s="93" t="s">
        <v>697</v>
      </c>
      <c r="E52" s="23" t="n">
        <v>15047.38</v>
      </c>
      <c r="F52" s="23" t="n">
        <f aca="false">ROUND(S52/8*5,2)</f>
        <v>6.25</v>
      </c>
      <c r="G52" s="23" t="n">
        <f aca="false">ROUND(E52*F52/1000,2)</f>
        <v>94.05</v>
      </c>
      <c r="H52" s="23" t="n">
        <v>95.72</v>
      </c>
      <c r="I52" s="23" t="n">
        <f aca="false">ROUND(T52/8*5,2)</f>
        <v>62.5</v>
      </c>
      <c r="J52" s="23" t="n">
        <f aca="false">ROUND(H52*I52/1000,2)</f>
        <v>5.98</v>
      </c>
      <c r="K52" s="23" t="n">
        <f aca="false">G52+J52</f>
        <v>100.03</v>
      </c>
      <c r="L52" s="23" t="n">
        <v>18067.5</v>
      </c>
      <c r="M52" s="23" t="n">
        <f aca="false">S52-F52</f>
        <v>3.75</v>
      </c>
      <c r="N52" s="23" t="n">
        <f aca="false">ROUND(L52*M52/1000,2)</f>
        <v>67.75</v>
      </c>
      <c r="O52" s="23" t="n">
        <v>111.26</v>
      </c>
      <c r="P52" s="23" t="n">
        <f aca="false">T52-I52</f>
        <v>37.5</v>
      </c>
      <c r="Q52" s="23" t="n">
        <f aca="false">ROUND(O52*P52/1000,2)</f>
        <v>4.17</v>
      </c>
      <c r="R52" s="23" t="n">
        <f aca="false">N52+Q52</f>
        <v>71.92</v>
      </c>
      <c r="S52" s="46" t="n">
        <v>10</v>
      </c>
      <c r="T52" s="46" t="n">
        <v>100</v>
      </c>
      <c r="U52" s="23" t="n">
        <f aca="false">K52+R52</f>
        <v>171.95</v>
      </c>
      <c r="V52" s="104"/>
      <c r="W52" s="104"/>
      <c r="X52" s="104"/>
      <c r="Y52" s="104"/>
      <c r="Z52" s="104"/>
      <c r="AA52" s="104"/>
    </row>
    <row r="53" s="36" customFormat="true" ht="66.75" hidden="false" customHeight="true" outlineLevel="0" collapsed="false">
      <c r="A53" s="55"/>
      <c r="B53" s="42" t="s">
        <v>713</v>
      </c>
      <c r="C53" s="34" t="s">
        <v>213</v>
      </c>
      <c r="D53" s="93" t="s">
        <v>697</v>
      </c>
      <c r="E53" s="23" t="n">
        <v>15047.38</v>
      </c>
      <c r="F53" s="23" t="n">
        <f aca="false">ROUND(S53/8*5,2)</f>
        <v>9.38</v>
      </c>
      <c r="G53" s="23" t="n">
        <f aca="false">ROUND(E53*F53/1000,2)</f>
        <v>141.14</v>
      </c>
      <c r="H53" s="23" t="n">
        <v>105.08</v>
      </c>
      <c r="I53" s="23" t="n">
        <f aca="false">ROUND(T53/8*5,2)</f>
        <v>156.25</v>
      </c>
      <c r="J53" s="23" t="n">
        <f aca="false">ROUND(H53*I53/1000,2)</f>
        <v>16.42</v>
      </c>
      <c r="K53" s="23" t="n">
        <f aca="false">G53+J53</f>
        <v>157.56</v>
      </c>
      <c r="L53" s="23" t="n">
        <v>18067.5</v>
      </c>
      <c r="M53" s="23" t="n">
        <f aca="false">S53-F53</f>
        <v>5.62</v>
      </c>
      <c r="N53" s="23" t="n">
        <f aca="false">ROUND(L53*M53/1000,2)</f>
        <v>101.54</v>
      </c>
      <c r="O53" s="23" t="n">
        <v>145.28</v>
      </c>
      <c r="P53" s="23" t="n">
        <f aca="false">T53-I53</f>
        <v>93.75</v>
      </c>
      <c r="Q53" s="23" t="n">
        <f aca="false">ROUND(O53*P53/1000,2)</f>
        <v>13.62</v>
      </c>
      <c r="R53" s="23" t="n">
        <f aca="false">N53+Q53</f>
        <v>115.16</v>
      </c>
      <c r="S53" s="46" t="n">
        <v>15</v>
      </c>
      <c r="T53" s="46" t="n">
        <v>250</v>
      </c>
      <c r="U53" s="23" t="n">
        <f aca="false">K53+R53</f>
        <v>272.72</v>
      </c>
      <c r="V53" s="104"/>
      <c r="W53" s="104"/>
      <c r="X53" s="104"/>
      <c r="Y53" s="104"/>
      <c r="Z53" s="104"/>
      <c r="AA53" s="104"/>
    </row>
    <row r="54" s="36" customFormat="true" ht="51" hidden="false" customHeight="true" outlineLevel="0" collapsed="false">
      <c r="A54" s="55"/>
      <c r="B54" s="51" t="s">
        <v>216</v>
      </c>
      <c r="C54" s="45"/>
      <c r="D54" s="45"/>
      <c r="E54" s="30"/>
      <c r="F54" s="30" t="n">
        <f aca="false">SUM(F55:F56)</f>
        <v>34.97</v>
      </c>
      <c r="G54" s="30" t="n">
        <f aca="false">SUM(G55:G56)</f>
        <v>526.21</v>
      </c>
      <c r="H54" s="30"/>
      <c r="I54" s="30" t="n">
        <f aca="false">SUM(I55:I56)</f>
        <v>522.14</v>
      </c>
      <c r="J54" s="30" t="n">
        <f aca="false">SUM(J55:J56)</f>
        <v>51.73</v>
      </c>
      <c r="K54" s="30" t="n">
        <f aca="false">SUM(K55:K56)</f>
        <v>577.94</v>
      </c>
      <c r="L54" s="30"/>
      <c r="M54" s="30" t="n">
        <f aca="false">SUM(M55:M56)</f>
        <v>20.98</v>
      </c>
      <c r="N54" s="30" t="n">
        <f aca="false">SUM(N55:N56)</f>
        <v>379.05</v>
      </c>
      <c r="O54" s="30"/>
      <c r="P54" s="30" t="n">
        <f aca="false">SUM(P55:P56)</f>
        <v>313.28</v>
      </c>
      <c r="Q54" s="30" t="n">
        <f aca="false">SUM(Q55:Q56)</f>
        <v>38.68</v>
      </c>
      <c r="R54" s="30" t="n">
        <f aca="false">SUM(R55:R56)</f>
        <v>417.73</v>
      </c>
      <c r="S54" s="44" t="n">
        <f aca="false">SUM(S55:S57)</f>
        <v>65.95</v>
      </c>
      <c r="T54" s="44" t="n">
        <f aca="false">SUM(T55:T57)</f>
        <v>935.42</v>
      </c>
      <c r="U54" s="30" t="n">
        <f aca="false">SUM(U55:U56)</f>
        <v>995.67</v>
      </c>
      <c r="V54" s="104"/>
      <c r="W54" s="104"/>
      <c r="X54" s="104"/>
      <c r="Y54" s="104"/>
      <c r="Z54" s="104"/>
      <c r="AA54" s="104"/>
    </row>
    <row r="55" s="36" customFormat="true" ht="49.5" hidden="false" customHeight="true" outlineLevel="0" collapsed="false">
      <c r="A55" s="55"/>
      <c r="B55" s="42" t="s">
        <v>714</v>
      </c>
      <c r="C55" s="34" t="s">
        <v>211</v>
      </c>
      <c r="D55" s="93" t="s">
        <v>697</v>
      </c>
      <c r="E55" s="23" t="n">
        <v>15047.38</v>
      </c>
      <c r="F55" s="23" t="n">
        <f aca="false">ROUND(S55/8*5,2)</f>
        <v>19.34</v>
      </c>
      <c r="G55" s="23" t="n">
        <f aca="false">ROUND(E55*F55/1000,2)</f>
        <v>291.02</v>
      </c>
      <c r="H55" s="23" t="n">
        <v>95.72</v>
      </c>
      <c r="I55" s="23" t="n">
        <f aca="false">ROUND(T55/8*5,2)</f>
        <v>334.64</v>
      </c>
      <c r="J55" s="23" t="n">
        <f aca="false">ROUND(H55*I55/1000,2)</f>
        <v>32.03</v>
      </c>
      <c r="K55" s="23" t="n">
        <f aca="false">G55+J55</f>
        <v>323.05</v>
      </c>
      <c r="L55" s="23" t="n">
        <v>18067.5</v>
      </c>
      <c r="M55" s="23" t="n">
        <f aca="false">S55-F55</f>
        <v>11.61</v>
      </c>
      <c r="N55" s="23" t="n">
        <f aca="false">ROUND(L55*M55/1000,2)</f>
        <v>209.76</v>
      </c>
      <c r="O55" s="23" t="n">
        <v>111.26</v>
      </c>
      <c r="P55" s="23" t="n">
        <f aca="false">T55-I55</f>
        <v>200.78</v>
      </c>
      <c r="Q55" s="23" t="n">
        <f aca="false">ROUND(O55*P55/1000,2)</f>
        <v>22.34</v>
      </c>
      <c r="R55" s="23" t="n">
        <f aca="false">N55+Q55</f>
        <v>232.1</v>
      </c>
      <c r="S55" s="46" t="n">
        <v>30.95</v>
      </c>
      <c r="T55" s="46" t="n">
        <v>535.42</v>
      </c>
      <c r="U55" s="23" t="n">
        <f aca="false">K55+R55</f>
        <v>555.15</v>
      </c>
      <c r="V55" s="104"/>
      <c r="W55" s="104"/>
      <c r="X55" s="104"/>
      <c r="Y55" s="104"/>
      <c r="Z55" s="104"/>
      <c r="AA55" s="104"/>
    </row>
    <row r="56" s="36" customFormat="true" ht="63" hidden="false" customHeight="true" outlineLevel="0" collapsed="false">
      <c r="A56" s="55"/>
      <c r="B56" s="42" t="s">
        <v>715</v>
      </c>
      <c r="C56" s="34" t="s">
        <v>213</v>
      </c>
      <c r="D56" s="93" t="s">
        <v>697</v>
      </c>
      <c r="E56" s="23" t="n">
        <v>15047.38</v>
      </c>
      <c r="F56" s="23" t="n">
        <f aca="false">ROUND(S56/8*5,2)</f>
        <v>15.63</v>
      </c>
      <c r="G56" s="23" t="n">
        <f aca="false">ROUND(E56*F56/1000,2)</f>
        <v>235.19</v>
      </c>
      <c r="H56" s="23" t="n">
        <v>105.08</v>
      </c>
      <c r="I56" s="23" t="n">
        <f aca="false">ROUND(T56/8*5,2)</f>
        <v>187.5</v>
      </c>
      <c r="J56" s="23" t="n">
        <f aca="false">ROUND(H56*I56/1000,2)</f>
        <v>19.7</v>
      </c>
      <c r="K56" s="23" t="n">
        <f aca="false">G56+J56</f>
        <v>254.89</v>
      </c>
      <c r="L56" s="23" t="n">
        <v>18067.5</v>
      </c>
      <c r="M56" s="23" t="n">
        <f aca="false">S56-F56</f>
        <v>9.37</v>
      </c>
      <c r="N56" s="23" t="n">
        <f aca="false">ROUND(L56*M56/1000,2)</f>
        <v>169.29</v>
      </c>
      <c r="O56" s="23" t="n">
        <v>145.28</v>
      </c>
      <c r="P56" s="23" t="n">
        <f aca="false">T56-I56</f>
        <v>112.5</v>
      </c>
      <c r="Q56" s="23" t="n">
        <f aca="false">ROUND(O56*P56/1000,2)</f>
        <v>16.34</v>
      </c>
      <c r="R56" s="23" t="n">
        <f aca="false">N56+Q56</f>
        <v>185.63</v>
      </c>
      <c r="S56" s="46" t="n">
        <v>25</v>
      </c>
      <c r="T56" s="46" t="n">
        <v>300</v>
      </c>
      <c r="U56" s="23" t="n">
        <f aca="false">K56+R56</f>
        <v>440.52</v>
      </c>
      <c r="V56" s="104"/>
      <c r="W56" s="104"/>
      <c r="X56" s="104"/>
      <c r="Y56" s="104"/>
      <c r="Z56" s="104"/>
      <c r="AA56" s="104"/>
    </row>
    <row r="57" s="36" customFormat="true" ht="63" hidden="false" customHeight="true" outlineLevel="0" collapsed="false">
      <c r="A57" s="55"/>
      <c r="B57" s="42" t="s">
        <v>716</v>
      </c>
      <c r="C57" s="34" t="s">
        <v>221</v>
      </c>
      <c r="D57" s="93" t="s">
        <v>697</v>
      </c>
      <c r="E57" s="23" t="n">
        <v>15047.38</v>
      </c>
      <c r="F57" s="23" t="n">
        <f aca="false">ROUND(S57/8*5,2)</f>
        <v>6.25</v>
      </c>
      <c r="G57" s="23" t="n">
        <f aca="false">ROUND(E57*F57/1000,2)</f>
        <v>94.05</v>
      </c>
      <c r="H57" s="23" t="n">
        <v>122.22</v>
      </c>
      <c r="I57" s="23" t="n">
        <f aca="false">ROUND(T57/8*5,2)</f>
        <v>62.5</v>
      </c>
      <c r="J57" s="23" t="n">
        <f aca="false">ROUND(H57*I57/1000,2)</f>
        <v>7.64</v>
      </c>
      <c r="K57" s="23" t="n">
        <f aca="false">G57+J57</f>
        <v>101.69</v>
      </c>
      <c r="L57" s="23" t="n">
        <v>18067.5</v>
      </c>
      <c r="M57" s="23" t="n">
        <f aca="false">S57-F57</f>
        <v>3.75</v>
      </c>
      <c r="N57" s="23" t="n">
        <f aca="false">ROUND(L57*M57/1000,2)</f>
        <v>67.75</v>
      </c>
      <c r="O57" s="23" t="n">
        <v>154.56</v>
      </c>
      <c r="P57" s="23" t="n">
        <f aca="false">T57-I57</f>
        <v>37.5</v>
      </c>
      <c r="Q57" s="23" t="n">
        <f aca="false">ROUND(O57*P57/1000,2)</f>
        <v>5.8</v>
      </c>
      <c r="R57" s="23" t="n">
        <f aca="false">N57+Q57</f>
        <v>73.55</v>
      </c>
      <c r="S57" s="46" t="n">
        <v>10</v>
      </c>
      <c r="T57" s="46" t="n">
        <v>100</v>
      </c>
      <c r="U57" s="23" t="n">
        <f aca="false">K57+R57</f>
        <v>175.24</v>
      </c>
      <c r="V57" s="104"/>
      <c r="W57" s="104"/>
      <c r="X57" s="104"/>
      <c r="Y57" s="104"/>
      <c r="Z57" s="104"/>
      <c r="AA57" s="104"/>
    </row>
    <row r="58" s="36" customFormat="true" ht="59.25" hidden="false" customHeight="true" outlineLevel="0" collapsed="false">
      <c r="A58" s="41" t="s">
        <v>148</v>
      </c>
      <c r="B58" s="42" t="s">
        <v>717</v>
      </c>
      <c r="C58" s="34" t="s">
        <v>530</v>
      </c>
      <c r="D58" s="34" t="s">
        <v>697</v>
      </c>
      <c r="E58" s="28" t="n">
        <v>10831.34</v>
      </c>
      <c r="F58" s="28" t="n">
        <f aca="false">ROUND(S58/8*5,2)</f>
        <v>7.92</v>
      </c>
      <c r="G58" s="28" t="n">
        <f aca="false">ROUND(E58*F58/1000,2)</f>
        <v>85.78</v>
      </c>
      <c r="H58" s="23" t="n">
        <v>53.59</v>
      </c>
      <c r="I58" s="28" t="n">
        <f aca="false">ROUND(T58/8*5,2)</f>
        <v>77.94</v>
      </c>
      <c r="J58" s="28" t="n">
        <f aca="false">ROUND(H58*I58/1000,2)</f>
        <v>4.18</v>
      </c>
      <c r="K58" s="28" t="n">
        <f aca="false">G58+J58</f>
        <v>89.96</v>
      </c>
      <c r="L58" s="23" t="n">
        <v>13653.76</v>
      </c>
      <c r="M58" s="28" t="n">
        <f aca="false">S58-F58</f>
        <v>4.75</v>
      </c>
      <c r="N58" s="28" t="n">
        <f aca="false">ROUND(L58*M58/1000,2)</f>
        <v>64.86</v>
      </c>
      <c r="O58" s="23" t="n">
        <v>84.66</v>
      </c>
      <c r="P58" s="28" t="n">
        <f aca="false">T58-I58</f>
        <v>46.76</v>
      </c>
      <c r="Q58" s="28" t="n">
        <f aca="false">ROUND(O58*P58/1000,2)</f>
        <v>3.96</v>
      </c>
      <c r="R58" s="28" t="n">
        <f aca="false">N58+Q58</f>
        <v>68.82</v>
      </c>
      <c r="S58" s="46" t="n">
        <v>12.67</v>
      </c>
      <c r="T58" s="46" t="n">
        <v>124.7</v>
      </c>
      <c r="U58" s="28" t="n">
        <f aca="false">K58+R58</f>
        <v>158.78</v>
      </c>
      <c r="V58" s="104"/>
      <c r="W58" s="104"/>
      <c r="X58" s="104"/>
      <c r="Y58" s="104"/>
      <c r="Z58" s="104"/>
      <c r="AA58" s="104"/>
    </row>
    <row r="59" s="36" customFormat="true" ht="63" hidden="false" customHeight="true" outlineLevel="0" collapsed="false">
      <c r="A59" s="41"/>
      <c r="B59" s="42" t="s">
        <v>718</v>
      </c>
      <c r="C59" s="34" t="s">
        <v>530</v>
      </c>
      <c r="D59" s="34" t="s">
        <v>697</v>
      </c>
      <c r="E59" s="28" t="n">
        <v>10831.34</v>
      </c>
      <c r="F59" s="28" t="n">
        <f aca="false">ROUND(S59/8*5,2)</f>
        <v>77.14</v>
      </c>
      <c r="G59" s="28" t="n">
        <f aca="false">ROUND(E59*F59/1000,2)</f>
        <v>835.53</v>
      </c>
      <c r="H59" s="23" t="n">
        <v>53.59</v>
      </c>
      <c r="I59" s="28" t="n">
        <f aca="false">ROUND(T59/8*5,2)</f>
        <v>1300.22</v>
      </c>
      <c r="J59" s="28" t="n">
        <f aca="false">ROUND(H59*I59/1000,2)</f>
        <v>69.68</v>
      </c>
      <c r="K59" s="28" t="n">
        <f aca="false">G59+J59</f>
        <v>905.21</v>
      </c>
      <c r="L59" s="23" t="n">
        <v>13653.76</v>
      </c>
      <c r="M59" s="28" t="n">
        <f aca="false">S59-F59</f>
        <v>46.28</v>
      </c>
      <c r="N59" s="28" t="n">
        <f aca="false">ROUND(L59*M59/1000,2)</f>
        <v>631.9</v>
      </c>
      <c r="O59" s="23" t="n">
        <v>84.66</v>
      </c>
      <c r="P59" s="28" t="n">
        <f aca="false">T59-I59</f>
        <v>780.13</v>
      </c>
      <c r="Q59" s="28" t="n">
        <f aca="false">ROUND(O59*P59/1000,2)</f>
        <v>66.05</v>
      </c>
      <c r="R59" s="28" t="n">
        <f aca="false">N59+Q59</f>
        <v>697.95</v>
      </c>
      <c r="S59" s="46" t="n">
        <v>123.42</v>
      </c>
      <c r="T59" s="46" t="n">
        <v>2080.35</v>
      </c>
      <c r="U59" s="28" t="n">
        <f aca="false">K59+R59</f>
        <v>1603.16</v>
      </c>
      <c r="V59" s="104"/>
      <c r="W59" s="104"/>
      <c r="X59" s="104"/>
      <c r="Y59" s="104"/>
      <c r="Z59" s="104"/>
      <c r="AA59" s="104"/>
    </row>
    <row r="60" s="36" customFormat="true" ht="41.25" hidden="false" customHeight="true" outlineLevel="0" collapsed="false">
      <c r="A60" s="18" t="s">
        <v>317</v>
      </c>
      <c r="B60" s="19" t="s">
        <v>318</v>
      </c>
      <c r="C60" s="31"/>
      <c r="D60" s="31"/>
      <c r="E60" s="31"/>
      <c r="F60" s="31" t="n">
        <f aca="false">SUM(F61:F65)</f>
        <v>13.7</v>
      </c>
      <c r="G60" s="31" t="n">
        <f aca="false">SUM(G61:G65)</f>
        <v>154.8</v>
      </c>
      <c r="H60" s="31"/>
      <c r="I60" s="31" t="n">
        <f aca="false">SUM(I61:I65)</f>
        <v>175.01</v>
      </c>
      <c r="J60" s="31" t="n">
        <f aca="false">SUM(J61:J65)</f>
        <v>17.52</v>
      </c>
      <c r="K60" s="31" t="n">
        <f aca="false">SUM(K61:K65)</f>
        <v>172.32</v>
      </c>
      <c r="L60" s="31"/>
      <c r="M60" s="31" t="n">
        <f aca="false">SUM(M61:M65)</f>
        <v>8.21181</v>
      </c>
      <c r="N60" s="31" t="n">
        <f aca="false">SUM(N61:N65)</f>
        <v>110.03</v>
      </c>
      <c r="O60" s="31"/>
      <c r="P60" s="31" t="n">
        <f aca="false">SUM(P61:P65)</f>
        <v>104.98533</v>
      </c>
      <c r="Q60" s="31" t="n">
        <f aca="false">SUM(Q61:Q65)</f>
        <v>26.67</v>
      </c>
      <c r="R60" s="31" t="n">
        <f aca="false">SUM(R61:R65)</f>
        <v>136.7</v>
      </c>
      <c r="S60" s="31" t="n">
        <f aca="false">SUM(S61:S65)</f>
        <v>21.91181</v>
      </c>
      <c r="T60" s="31" t="n">
        <f aca="false">SUM(T61:T65)</f>
        <v>279.99533</v>
      </c>
      <c r="U60" s="31" t="n">
        <f aca="false">SUM(U61:U65)</f>
        <v>309.02</v>
      </c>
      <c r="V60" s="104"/>
      <c r="W60" s="104"/>
      <c r="X60" s="104"/>
      <c r="Y60" s="104"/>
      <c r="Z60" s="104"/>
      <c r="AA60" s="104"/>
    </row>
    <row r="61" s="89" customFormat="true" ht="27.95" hidden="false" customHeight="true" outlineLevel="0" collapsed="false">
      <c r="A61" s="34" t="s">
        <v>319</v>
      </c>
      <c r="B61" s="33" t="s">
        <v>719</v>
      </c>
      <c r="C61" s="34" t="s">
        <v>51</v>
      </c>
      <c r="D61" s="34" t="s">
        <v>590</v>
      </c>
      <c r="E61" s="28" t="n">
        <v>11299.53</v>
      </c>
      <c r="F61" s="22" t="n">
        <f aca="false">ROUND(S61/8*5,2)</f>
        <v>1.02</v>
      </c>
      <c r="G61" s="22" t="n">
        <f aca="false">ROUND(E61*F61/1000,2)</f>
        <v>11.53</v>
      </c>
      <c r="H61" s="23" t="n">
        <v>100.15</v>
      </c>
      <c r="I61" s="22" t="n">
        <f aca="false">ROUND(T61/8*5,2)</f>
        <v>19.41</v>
      </c>
      <c r="J61" s="22" t="n">
        <f aca="false">ROUND(H61*I61/1000,2)</f>
        <v>1.94</v>
      </c>
      <c r="K61" s="22" t="n">
        <f aca="false">G61+J61</f>
        <v>13.47</v>
      </c>
      <c r="L61" s="28" t="n">
        <v>13400</v>
      </c>
      <c r="M61" s="22" t="n">
        <f aca="false">S61-F61</f>
        <v>0.61</v>
      </c>
      <c r="N61" s="22" t="n">
        <f aca="false">ROUND(L61*M61/1000,2)</f>
        <v>8.17</v>
      </c>
      <c r="O61" s="23" t="n">
        <v>254.05</v>
      </c>
      <c r="P61" s="22" t="n">
        <f aca="false">T61-I61</f>
        <v>11.64</v>
      </c>
      <c r="Q61" s="22" t="n">
        <f aca="false">ROUND(O61*P61/1000,2)</f>
        <v>2.96</v>
      </c>
      <c r="R61" s="22" t="n">
        <f aca="false">N61+Q61</f>
        <v>11.13</v>
      </c>
      <c r="S61" s="130" t="n">
        <v>1.63</v>
      </c>
      <c r="T61" s="130" t="n">
        <v>31.05</v>
      </c>
      <c r="U61" s="22" t="n">
        <f aca="false">K61+R61</f>
        <v>24.6</v>
      </c>
      <c r="V61" s="104"/>
      <c r="W61" s="104"/>
      <c r="X61" s="104"/>
      <c r="Y61" s="104"/>
      <c r="Z61" s="104"/>
      <c r="AA61" s="104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</row>
    <row r="62" s="89" customFormat="true" ht="30.75" hidden="false" customHeight="true" outlineLevel="0" collapsed="false">
      <c r="A62" s="34" t="s">
        <v>321</v>
      </c>
      <c r="B62" s="33" t="s">
        <v>329</v>
      </c>
      <c r="C62" s="34" t="s">
        <v>51</v>
      </c>
      <c r="D62" s="34" t="s">
        <v>590</v>
      </c>
      <c r="E62" s="28" t="n">
        <v>11299.53</v>
      </c>
      <c r="F62" s="23" t="n">
        <f aca="false">ROUND(S62/8*5,2)</f>
        <v>2.88</v>
      </c>
      <c r="G62" s="23" t="n">
        <f aca="false">ROUND(E62*F62/1000,2)</f>
        <v>32.54</v>
      </c>
      <c r="H62" s="23" t="n">
        <v>100.15</v>
      </c>
      <c r="I62" s="23" t="n">
        <f aca="false">ROUND(T62/8*5,2)</f>
        <v>53.26</v>
      </c>
      <c r="J62" s="23" t="n">
        <f aca="false">ROUND(H62*I62/1000,2)</f>
        <v>5.33</v>
      </c>
      <c r="K62" s="23" t="n">
        <f aca="false">G62+J62</f>
        <v>37.87</v>
      </c>
      <c r="L62" s="28" t="n">
        <v>13400</v>
      </c>
      <c r="M62" s="23" t="n">
        <f aca="false">S62-F62</f>
        <v>1.72228</v>
      </c>
      <c r="N62" s="23" t="n">
        <f aca="false">ROUND(L62*M62/1000,2)</f>
        <v>23.08</v>
      </c>
      <c r="O62" s="23" t="n">
        <v>254.05</v>
      </c>
      <c r="P62" s="23" t="n">
        <f aca="false">T62-I62</f>
        <v>31.95</v>
      </c>
      <c r="Q62" s="23" t="n">
        <f aca="false">ROUND(O62*P62/1000,2)</f>
        <v>8.12</v>
      </c>
      <c r="R62" s="23" t="n">
        <f aca="false">N62+Q62</f>
        <v>31.2</v>
      </c>
      <c r="S62" s="130" t="n">
        <v>4.60228</v>
      </c>
      <c r="T62" s="130" t="n">
        <v>85.21</v>
      </c>
      <c r="U62" s="23" t="n">
        <f aca="false">K62+R62</f>
        <v>69.07</v>
      </c>
      <c r="V62" s="104"/>
      <c r="W62" s="104"/>
      <c r="X62" s="104"/>
      <c r="Y62" s="104"/>
      <c r="Z62" s="104"/>
      <c r="AA62" s="104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</row>
    <row r="63" s="36" customFormat="true" ht="43.8" hidden="false" customHeight="true" outlineLevel="0" collapsed="false">
      <c r="A63" s="34" t="s">
        <v>324</v>
      </c>
      <c r="B63" s="33" t="s">
        <v>720</v>
      </c>
      <c r="C63" s="34" t="s">
        <v>51</v>
      </c>
      <c r="D63" s="34" t="s">
        <v>590</v>
      </c>
      <c r="E63" s="28" t="n">
        <v>11299.53</v>
      </c>
      <c r="F63" s="23" t="n">
        <f aca="false">ROUND(S63/8*5,2)</f>
        <v>7.86</v>
      </c>
      <c r="G63" s="23" t="n">
        <f aca="false">ROUND(E63*F63/1000,2)</f>
        <v>88.81</v>
      </c>
      <c r="H63" s="23" t="n">
        <v>100.15</v>
      </c>
      <c r="I63" s="23" t="n">
        <f aca="false">ROUND(T63/8*5,2)</f>
        <v>75.2</v>
      </c>
      <c r="J63" s="23" t="n">
        <f aca="false">ROUND(H63*I63/1000,2)</f>
        <v>7.53</v>
      </c>
      <c r="K63" s="23" t="n">
        <f aca="false">G63+J63</f>
        <v>96.34</v>
      </c>
      <c r="L63" s="28" t="n">
        <v>13400</v>
      </c>
      <c r="M63" s="23" t="n">
        <f aca="false">S63-F63</f>
        <v>4.719</v>
      </c>
      <c r="N63" s="23" t="n">
        <f aca="false">ROUND(L63*M63/1000,2)</f>
        <v>63.23</v>
      </c>
      <c r="O63" s="23" t="n">
        <v>254.05</v>
      </c>
      <c r="P63" s="23" t="n">
        <f aca="false">T63-I63</f>
        <v>45.117</v>
      </c>
      <c r="Q63" s="23" t="n">
        <f aca="false">ROUND(O63*P63/1000,2)</f>
        <v>11.46</v>
      </c>
      <c r="R63" s="23" t="n">
        <f aca="false">N63+Q63</f>
        <v>74.69</v>
      </c>
      <c r="S63" s="130" t="n">
        <v>12.579</v>
      </c>
      <c r="T63" s="130" t="n">
        <v>120.317</v>
      </c>
      <c r="U63" s="23" t="n">
        <f aca="false">K63+R63</f>
        <v>171.03</v>
      </c>
      <c r="V63" s="104"/>
      <c r="W63" s="104"/>
      <c r="X63" s="104"/>
      <c r="Y63" s="104"/>
      <c r="Z63" s="104"/>
      <c r="AA63" s="104"/>
    </row>
    <row r="64" s="36" customFormat="true" ht="34.5" hidden="false" customHeight="true" outlineLevel="0" collapsed="false">
      <c r="A64" s="34" t="s">
        <v>328</v>
      </c>
      <c r="B64" s="33" t="s">
        <v>333</v>
      </c>
      <c r="C64" s="34" t="s">
        <v>51</v>
      </c>
      <c r="D64" s="34" t="s">
        <v>590</v>
      </c>
      <c r="E64" s="28" t="n">
        <v>11299.53</v>
      </c>
      <c r="F64" s="23" t="n">
        <f aca="false">ROUND(S64/8*5,2)</f>
        <v>0.65</v>
      </c>
      <c r="G64" s="23" t="n">
        <f aca="false">ROUND(E64*F64/1000,2)</f>
        <v>7.34</v>
      </c>
      <c r="H64" s="23" t="n">
        <v>100.15</v>
      </c>
      <c r="I64" s="23" t="n">
        <f aca="false">ROUND(T64/8*5,2)</f>
        <v>9.09</v>
      </c>
      <c r="J64" s="23" t="n">
        <f aca="false">ROUND(H64*I64/1000,2)</f>
        <v>0.91</v>
      </c>
      <c r="K64" s="23" t="n">
        <f aca="false">G64+J64</f>
        <v>8.25</v>
      </c>
      <c r="L64" s="28" t="n">
        <v>13400</v>
      </c>
      <c r="M64" s="23" t="n">
        <f aca="false">S64-F64</f>
        <v>0.38643</v>
      </c>
      <c r="N64" s="23" t="n">
        <f aca="false">ROUND(L64*M64/1000,2)</f>
        <v>5.18</v>
      </c>
      <c r="O64" s="23" t="n">
        <v>254.05</v>
      </c>
      <c r="P64" s="23" t="n">
        <f aca="false">T64-I64</f>
        <v>5.44638</v>
      </c>
      <c r="Q64" s="23" t="n">
        <f aca="false">ROUND(O64*P64/1000,2)</f>
        <v>1.38</v>
      </c>
      <c r="R64" s="23" t="n">
        <f aca="false">N64+Q64</f>
        <v>6.56</v>
      </c>
      <c r="S64" s="130" t="n">
        <v>1.03643</v>
      </c>
      <c r="T64" s="130" t="n">
        <v>14.53638</v>
      </c>
      <c r="U64" s="23" t="n">
        <f aca="false">K64+R64</f>
        <v>14.81</v>
      </c>
      <c r="V64" s="122"/>
      <c r="W64" s="122"/>
      <c r="X64" s="122"/>
      <c r="Y64" s="122"/>
      <c r="Z64" s="122"/>
      <c r="AA64" s="122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  <c r="FW64" s="89"/>
      <c r="FX64" s="89"/>
      <c r="FY64" s="89"/>
      <c r="FZ64" s="89"/>
      <c r="GA64" s="89"/>
      <c r="GB64" s="89"/>
      <c r="GC64" s="89"/>
      <c r="GD64" s="89"/>
      <c r="GE64" s="89"/>
      <c r="GF64" s="89"/>
      <c r="GG64" s="89"/>
      <c r="GH64" s="89"/>
      <c r="GI64" s="89"/>
      <c r="GJ64" s="89"/>
      <c r="GK64" s="89"/>
      <c r="GL64" s="89"/>
      <c r="GM64" s="89"/>
      <c r="GN64" s="89"/>
      <c r="GO64" s="89"/>
      <c r="GP64" s="89"/>
      <c r="GQ64" s="89"/>
      <c r="GR64" s="89"/>
      <c r="GS64" s="89"/>
      <c r="GT64" s="89"/>
      <c r="GU64" s="89"/>
      <c r="GV64" s="89"/>
      <c r="GW64" s="89"/>
      <c r="GX64" s="89"/>
      <c r="GY64" s="89"/>
      <c r="GZ64" s="89"/>
      <c r="HA64" s="89"/>
      <c r="HB64" s="89"/>
      <c r="HC64" s="89"/>
      <c r="HD64" s="89"/>
      <c r="HE64" s="89"/>
      <c r="HF64" s="89"/>
      <c r="HG64" s="89"/>
      <c r="HH64" s="89"/>
      <c r="HI64" s="89"/>
      <c r="HJ64" s="89"/>
      <c r="HK64" s="89"/>
      <c r="HL64" s="89"/>
      <c r="HM64" s="89"/>
      <c r="HN64" s="89"/>
      <c r="HO64" s="89"/>
      <c r="HP64" s="89"/>
      <c r="HQ64" s="89"/>
      <c r="HR64" s="89"/>
      <c r="HS64" s="89"/>
      <c r="HT64" s="89"/>
      <c r="HU64" s="89"/>
      <c r="HV64" s="89"/>
      <c r="HW64" s="89"/>
      <c r="HX64" s="89"/>
      <c r="HY64" s="89"/>
      <c r="HZ64" s="89"/>
      <c r="IA64" s="89"/>
      <c r="IB64" s="89"/>
      <c r="IC64" s="89"/>
      <c r="ID64" s="89"/>
      <c r="IE64" s="89"/>
      <c r="IF64" s="89"/>
      <c r="IG64" s="89"/>
      <c r="IH64" s="89"/>
      <c r="II64" s="89"/>
      <c r="IJ64" s="89"/>
      <c r="IK64" s="89"/>
      <c r="IL64" s="89"/>
      <c r="IM64" s="89"/>
      <c r="IN64" s="89"/>
      <c r="IO64" s="89"/>
      <c r="IP64" s="89"/>
      <c r="IQ64" s="89"/>
      <c r="IR64" s="89"/>
      <c r="IS64" s="89"/>
      <c r="IT64" s="89"/>
      <c r="IU64" s="89"/>
      <c r="IV64" s="89"/>
      <c r="IW64" s="89"/>
    </row>
    <row r="65" s="36" customFormat="true" ht="41.25" hidden="false" customHeight="true" outlineLevel="0" collapsed="false">
      <c r="A65" s="34" t="s">
        <v>721</v>
      </c>
      <c r="B65" s="33" t="s">
        <v>335</v>
      </c>
      <c r="C65" s="34" t="s">
        <v>51</v>
      </c>
      <c r="D65" s="34" t="s">
        <v>590</v>
      </c>
      <c r="E65" s="28" t="n">
        <v>11299.53</v>
      </c>
      <c r="F65" s="23" t="n">
        <f aca="false">ROUND(S65/8*5,2)</f>
        <v>1.29</v>
      </c>
      <c r="G65" s="23" t="n">
        <f aca="false">ROUND(E65*F65/1000,2)</f>
        <v>14.58</v>
      </c>
      <c r="H65" s="23" t="n">
        <v>100.15</v>
      </c>
      <c r="I65" s="23" t="n">
        <f aca="false">ROUND(T65/8*5,2)</f>
        <v>18.05</v>
      </c>
      <c r="J65" s="23" t="n">
        <f aca="false">ROUND(H65*I65/1000,2)</f>
        <v>1.81</v>
      </c>
      <c r="K65" s="23" t="n">
        <f aca="false">G65+J65</f>
        <v>16.39</v>
      </c>
      <c r="L65" s="28" t="n">
        <v>13400</v>
      </c>
      <c r="M65" s="23" t="n">
        <f aca="false">S65-F65</f>
        <v>0.7741</v>
      </c>
      <c r="N65" s="23" t="n">
        <f aca="false">ROUND(L65*M65/1000,2)</f>
        <v>10.37</v>
      </c>
      <c r="O65" s="23" t="n">
        <v>254.05</v>
      </c>
      <c r="P65" s="23" t="n">
        <f aca="false">T65-I65</f>
        <v>10.83195</v>
      </c>
      <c r="Q65" s="23" t="n">
        <f aca="false">ROUND(O65*P65/1000,2)</f>
        <v>2.75</v>
      </c>
      <c r="R65" s="23" t="n">
        <f aca="false">N65+Q65</f>
        <v>13.12</v>
      </c>
      <c r="S65" s="130" t="n">
        <v>2.0641</v>
      </c>
      <c r="T65" s="130" t="n">
        <v>28.88195</v>
      </c>
      <c r="U65" s="23" t="n">
        <f aca="false">K65+R65</f>
        <v>29.51</v>
      </c>
      <c r="V65" s="122"/>
      <c r="W65" s="122"/>
      <c r="X65" s="122"/>
      <c r="Y65" s="122"/>
      <c r="Z65" s="122"/>
      <c r="AA65" s="122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  <c r="FW65" s="89"/>
      <c r="FX65" s="89"/>
      <c r="FY65" s="89"/>
      <c r="FZ65" s="89"/>
      <c r="GA65" s="89"/>
      <c r="GB65" s="89"/>
      <c r="GC65" s="89"/>
      <c r="GD65" s="89"/>
      <c r="GE65" s="89"/>
      <c r="GF65" s="89"/>
      <c r="GG65" s="89"/>
      <c r="GH65" s="89"/>
      <c r="GI65" s="89"/>
      <c r="GJ65" s="89"/>
      <c r="GK65" s="89"/>
      <c r="GL65" s="89"/>
      <c r="GM65" s="89"/>
      <c r="GN65" s="89"/>
      <c r="GO65" s="89"/>
      <c r="GP65" s="89"/>
      <c r="GQ65" s="89"/>
      <c r="GR65" s="89"/>
      <c r="GS65" s="89"/>
      <c r="GT65" s="89"/>
      <c r="GU65" s="89"/>
      <c r="GV65" s="89"/>
      <c r="GW65" s="89"/>
      <c r="GX65" s="89"/>
      <c r="GY65" s="89"/>
      <c r="GZ65" s="89"/>
      <c r="HA65" s="89"/>
      <c r="HB65" s="89"/>
      <c r="HC65" s="89"/>
      <c r="HD65" s="89"/>
      <c r="HE65" s="89"/>
      <c r="HF65" s="89"/>
      <c r="HG65" s="89"/>
      <c r="HH65" s="89"/>
      <c r="HI65" s="89"/>
      <c r="HJ65" s="89"/>
      <c r="HK65" s="89"/>
      <c r="HL65" s="89"/>
      <c r="HM65" s="89"/>
      <c r="HN65" s="89"/>
      <c r="HO65" s="89"/>
      <c r="HP65" s="89"/>
      <c r="HQ65" s="89"/>
      <c r="HR65" s="89"/>
      <c r="HS65" s="89"/>
      <c r="HT65" s="89"/>
      <c r="HU65" s="89"/>
      <c r="HV65" s="89"/>
      <c r="HW65" s="89"/>
      <c r="HX65" s="89"/>
      <c r="HY65" s="89"/>
      <c r="HZ65" s="89"/>
      <c r="IA65" s="89"/>
      <c r="IB65" s="89"/>
      <c r="IC65" s="89"/>
      <c r="ID65" s="89"/>
      <c r="IE65" s="89"/>
      <c r="IF65" s="89"/>
      <c r="IG65" s="89"/>
      <c r="IH65" s="89"/>
      <c r="II65" s="89"/>
      <c r="IJ65" s="89"/>
      <c r="IK65" s="89"/>
      <c r="IL65" s="89"/>
      <c r="IM65" s="89"/>
      <c r="IN65" s="89"/>
      <c r="IO65" s="89"/>
      <c r="IP65" s="89"/>
      <c r="IQ65" s="89"/>
      <c r="IR65" s="89"/>
      <c r="IS65" s="89"/>
      <c r="IT65" s="89"/>
      <c r="IU65" s="89"/>
      <c r="IV65" s="89"/>
      <c r="IW65" s="89"/>
    </row>
    <row r="66" s="36" customFormat="true" ht="34.5" hidden="false" customHeight="true" outlineLevel="0" collapsed="false">
      <c r="A66" s="131" t="s">
        <v>344</v>
      </c>
      <c r="B66" s="19" t="s">
        <v>345</v>
      </c>
      <c r="C66" s="31"/>
      <c r="D66" s="31"/>
      <c r="E66" s="58"/>
      <c r="F66" s="31" t="n">
        <f aca="false">SUM(F67:F67)</f>
        <v>1.73</v>
      </c>
      <c r="G66" s="31" t="n">
        <f aca="false">SUM(G67:G67)</f>
        <v>19.55</v>
      </c>
      <c r="H66" s="31"/>
      <c r="I66" s="31" t="n">
        <f aca="false">SUM(I67:I67)</f>
        <v>24.19</v>
      </c>
      <c r="J66" s="31" t="n">
        <f aca="false">SUM(J67:J67)</f>
        <v>2.42</v>
      </c>
      <c r="K66" s="31" t="n">
        <f aca="false">SUM(K67:K67)</f>
        <v>21.97</v>
      </c>
      <c r="L66" s="58"/>
      <c r="M66" s="31" t="n">
        <f aca="false">SUM(M67:M67)</f>
        <v>1.03</v>
      </c>
      <c r="N66" s="31" t="n">
        <f aca="false">SUM(N67:N67)</f>
        <v>13.8</v>
      </c>
      <c r="O66" s="31"/>
      <c r="P66" s="31" t="n">
        <f aca="false">SUM(P67:P67)</f>
        <v>14.51</v>
      </c>
      <c r="Q66" s="31" t="n">
        <f aca="false">SUM(Q67:Q67)</f>
        <v>3.69</v>
      </c>
      <c r="R66" s="31" t="n">
        <f aca="false">SUM(R67:R67)</f>
        <v>17.49</v>
      </c>
      <c r="S66" s="31" t="n">
        <f aca="false">SUM(S67:S67)</f>
        <v>2.76</v>
      </c>
      <c r="T66" s="31" t="n">
        <f aca="false">SUM(T67:T67)</f>
        <v>38.7</v>
      </c>
      <c r="U66" s="31" t="n">
        <f aca="false">SUM(U67:U67)</f>
        <v>39.46</v>
      </c>
      <c r="V66" s="104"/>
      <c r="W66" s="104"/>
      <c r="X66" s="104"/>
      <c r="Y66" s="104"/>
      <c r="Z66" s="104"/>
      <c r="AA66" s="104"/>
    </row>
    <row r="67" s="36" customFormat="true" ht="69.75" hidden="false" customHeight="true" outlineLevel="0" collapsed="false">
      <c r="A67" s="20" t="s">
        <v>722</v>
      </c>
      <c r="B67" s="21" t="s">
        <v>723</v>
      </c>
      <c r="C67" s="34" t="s">
        <v>51</v>
      </c>
      <c r="D67" s="34" t="s">
        <v>590</v>
      </c>
      <c r="E67" s="28" t="n">
        <v>11299.53</v>
      </c>
      <c r="F67" s="23" t="n">
        <f aca="false">ROUND(S67/8*5,2)</f>
        <v>1.73</v>
      </c>
      <c r="G67" s="23" t="n">
        <f aca="false">ROUND(E67*F67/1000,2)</f>
        <v>19.55</v>
      </c>
      <c r="H67" s="23" t="n">
        <v>100.15</v>
      </c>
      <c r="I67" s="23" t="n">
        <f aca="false">ROUND(T67/8*5,2)</f>
        <v>24.19</v>
      </c>
      <c r="J67" s="23" t="n">
        <f aca="false">ROUND(H67*I67/1000,2)</f>
        <v>2.42</v>
      </c>
      <c r="K67" s="23" t="n">
        <f aca="false">G67+J67</f>
        <v>21.97</v>
      </c>
      <c r="L67" s="28" t="n">
        <v>13400</v>
      </c>
      <c r="M67" s="23" t="n">
        <f aca="false">S67-F67</f>
        <v>1.03</v>
      </c>
      <c r="N67" s="23" t="n">
        <f aca="false">ROUND(L67*M67/1000,2)</f>
        <v>13.8</v>
      </c>
      <c r="O67" s="23" t="n">
        <v>254.05</v>
      </c>
      <c r="P67" s="23" t="n">
        <f aca="false">T67-I67</f>
        <v>14.51</v>
      </c>
      <c r="Q67" s="23" t="n">
        <f aca="false">ROUND(O67*P67/1000,2)</f>
        <v>3.69</v>
      </c>
      <c r="R67" s="23" t="n">
        <f aca="false">N67+Q67</f>
        <v>17.49</v>
      </c>
      <c r="S67" s="130" t="n">
        <v>2.76</v>
      </c>
      <c r="T67" s="130" t="n">
        <v>38.7</v>
      </c>
      <c r="U67" s="23" t="n">
        <f aca="false">K67+R67</f>
        <v>39.46</v>
      </c>
      <c r="V67" s="104"/>
      <c r="W67" s="104"/>
      <c r="X67" s="104"/>
      <c r="Y67" s="104"/>
      <c r="Z67" s="104"/>
      <c r="AA67" s="104"/>
    </row>
    <row r="68" customFormat="false" ht="34.55" hidden="false" customHeight="true" outlineLevel="0" collapsed="false">
      <c r="A68" s="18" t="s">
        <v>348</v>
      </c>
      <c r="B68" s="19" t="s">
        <v>349</v>
      </c>
      <c r="C68" s="31"/>
      <c r="D68" s="31"/>
      <c r="E68" s="31"/>
      <c r="F68" s="31" t="n">
        <f aca="false">F69</f>
        <v>10.99</v>
      </c>
      <c r="G68" s="31" t="n">
        <f aca="false">G69</f>
        <v>124.18</v>
      </c>
      <c r="H68" s="31"/>
      <c r="I68" s="31" t="n">
        <f aca="false">I69</f>
        <v>190.03</v>
      </c>
      <c r="J68" s="31" t="n">
        <f aca="false">J69</f>
        <v>19.03</v>
      </c>
      <c r="K68" s="31" t="n">
        <f aca="false">K69</f>
        <v>143.21</v>
      </c>
      <c r="L68" s="31"/>
      <c r="M68" s="31" t="n">
        <f aca="false">M69</f>
        <v>6.6</v>
      </c>
      <c r="N68" s="31" t="n">
        <f aca="false">N69</f>
        <v>88.44</v>
      </c>
      <c r="O68" s="31"/>
      <c r="P68" s="31" t="n">
        <f aca="false">P69</f>
        <v>114.01</v>
      </c>
      <c r="Q68" s="31" t="n">
        <f aca="false">Q69</f>
        <v>28.96</v>
      </c>
      <c r="R68" s="31" t="n">
        <f aca="false">R69</f>
        <v>117.4</v>
      </c>
      <c r="S68" s="31" t="n">
        <f aca="false">S69</f>
        <v>17.59</v>
      </c>
      <c r="T68" s="31" t="n">
        <f aca="false">T69</f>
        <v>304.04</v>
      </c>
      <c r="U68" s="31" t="n">
        <f aca="false">U69</f>
        <v>260.61</v>
      </c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</row>
    <row r="69" customFormat="false" ht="52.5" hidden="false" customHeight="true" outlineLevel="0" collapsed="false">
      <c r="A69" s="34" t="s">
        <v>724</v>
      </c>
      <c r="B69" s="33" t="s">
        <v>351</v>
      </c>
      <c r="C69" s="34" t="s">
        <v>51</v>
      </c>
      <c r="D69" s="34" t="s">
        <v>590</v>
      </c>
      <c r="E69" s="28" t="n">
        <v>11299.53</v>
      </c>
      <c r="F69" s="23" t="n">
        <f aca="false">ROUND(S69/8*5,2)</f>
        <v>10.99</v>
      </c>
      <c r="G69" s="23" t="n">
        <f aca="false">ROUND(E69*F69/1000,2)</f>
        <v>124.18</v>
      </c>
      <c r="H69" s="23" t="n">
        <v>100.15</v>
      </c>
      <c r="I69" s="23" t="n">
        <f aca="false">ROUND(T69/8*5,2)</f>
        <v>190.03</v>
      </c>
      <c r="J69" s="23" t="n">
        <f aca="false">ROUND(H69*I69/1000,2)</f>
        <v>19.03</v>
      </c>
      <c r="K69" s="23" t="n">
        <f aca="false">G69+J69</f>
        <v>143.21</v>
      </c>
      <c r="L69" s="23" t="n">
        <v>13400</v>
      </c>
      <c r="M69" s="23" t="n">
        <f aca="false">S69-F69</f>
        <v>6.6</v>
      </c>
      <c r="N69" s="23" t="n">
        <f aca="false">ROUND(L69*M69/1000,2)</f>
        <v>88.44</v>
      </c>
      <c r="O69" s="23" t="n">
        <v>254.05</v>
      </c>
      <c r="P69" s="23" t="n">
        <f aca="false">T69-I69</f>
        <v>114.01</v>
      </c>
      <c r="Q69" s="23" t="n">
        <f aca="false">ROUND(O69*P69/1000,2)</f>
        <v>28.96</v>
      </c>
      <c r="R69" s="23" t="n">
        <f aca="false">N69+Q69</f>
        <v>117.4</v>
      </c>
      <c r="S69" s="132" t="n">
        <v>17.59</v>
      </c>
      <c r="T69" s="132" t="n">
        <v>304.04</v>
      </c>
      <c r="U69" s="133" t="n">
        <f aca="false">K69+R69</f>
        <v>260.61</v>
      </c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</row>
    <row r="70" customFormat="false" ht="52.2" hidden="false" customHeight="true" outlineLevel="0" collapsed="false">
      <c r="A70" s="18" t="s">
        <v>359</v>
      </c>
      <c r="B70" s="19" t="s">
        <v>360</v>
      </c>
      <c r="C70" s="31"/>
      <c r="D70" s="31"/>
      <c r="E70" s="31"/>
      <c r="F70" s="31" t="n">
        <f aca="false">F71+F72</f>
        <v>0.48</v>
      </c>
      <c r="G70" s="31" t="n">
        <f aca="false">G71+G72</f>
        <v>6.13</v>
      </c>
      <c r="H70" s="31"/>
      <c r="I70" s="31" t="n">
        <f aca="false">I71+I72</f>
        <v>7.92</v>
      </c>
      <c r="J70" s="31" t="n">
        <f aca="false">J71+J72</f>
        <v>1.18</v>
      </c>
      <c r="K70" s="31" t="n">
        <f aca="false">K71+K72</f>
        <v>7.31</v>
      </c>
      <c r="L70" s="31"/>
      <c r="M70" s="31" t="n">
        <f aca="false">M71+M72</f>
        <v>0.3</v>
      </c>
      <c r="N70" s="31" t="n">
        <f aca="false">N71+N72</f>
        <v>5.13</v>
      </c>
      <c r="O70" s="31"/>
      <c r="P70" s="31" t="n">
        <f aca="false">P71+P72</f>
        <v>4.75</v>
      </c>
      <c r="Q70" s="31" t="n">
        <f aca="false">Q71+Q72</f>
        <v>1.03</v>
      </c>
      <c r="R70" s="31" t="n">
        <f aca="false">R71+R72</f>
        <v>6.16</v>
      </c>
      <c r="S70" s="31" t="n">
        <f aca="false">S71+S72</f>
        <v>0.78</v>
      </c>
      <c r="T70" s="31" t="n">
        <f aca="false">T71+T72</f>
        <v>12.67</v>
      </c>
      <c r="U70" s="31" t="n">
        <f aca="false">U71+U72</f>
        <v>13.47</v>
      </c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  <c r="IW70" s="36"/>
    </row>
    <row r="71" s="36" customFormat="true" ht="46.5" hidden="false" customHeight="true" outlineLevel="0" collapsed="false">
      <c r="A71" s="68" t="s">
        <v>725</v>
      </c>
      <c r="B71" s="96" t="s">
        <v>373</v>
      </c>
      <c r="C71" s="34" t="s">
        <v>51</v>
      </c>
      <c r="D71" s="34" t="s">
        <v>590</v>
      </c>
      <c r="E71" s="28" t="n">
        <v>11299.53</v>
      </c>
      <c r="F71" s="22" t="n">
        <f aca="false">ROUND(S71/8*5,2)</f>
        <v>0.19</v>
      </c>
      <c r="G71" s="22" t="n">
        <f aca="false">ROUND(E71*F71/1000,2)</f>
        <v>2.15</v>
      </c>
      <c r="H71" s="23" t="n">
        <v>100.15</v>
      </c>
      <c r="I71" s="22" t="n">
        <f aca="false">ROUND(T71/8*5,2)</f>
        <v>2.73</v>
      </c>
      <c r="J71" s="22" t="n">
        <f aca="false">ROUND(H71*I71/1000,2)</f>
        <v>0.27</v>
      </c>
      <c r="K71" s="22" t="n">
        <f aca="false">G71+J71</f>
        <v>2.42</v>
      </c>
      <c r="L71" s="28" t="n">
        <v>13400</v>
      </c>
      <c r="M71" s="22" t="n">
        <f aca="false">S71-F71</f>
        <v>0.12</v>
      </c>
      <c r="N71" s="22" t="n">
        <f aca="false">ROUND(L71*M71/1000,2)</f>
        <v>1.61</v>
      </c>
      <c r="O71" s="23" t="n">
        <v>254.05</v>
      </c>
      <c r="P71" s="22" t="n">
        <f aca="false">T71-I71</f>
        <v>1.64</v>
      </c>
      <c r="Q71" s="22" t="n">
        <f aca="false">ROUND(O71*P71/1000,2)</f>
        <v>0.42</v>
      </c>
      <c r="R71" s="22" t="n">
        <f aca="false">N71+Q71</f>
        <v>2.03</v>
      </c>
      <c r="S71" s="130" t="n">
        <v>0.31</v>
      </c>
      <c r="T71" s="130" t="n">
        <v>4.37</v>
      </c>
      <c r="U71" s="22" t="n">
        <f aca="false">K71+R71</f>
        <v>4.45</v>
      </c>
      <c r="V71" s="104"/>
      <c r="W71" s="104"/>
      <c r="X71" s="104"/>
      <c r="Y71" s="104"/>
      <c r="Z71" s="104"/>
      <c r="AA71" s="104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="3" customFormat="true" ht="60" hidden="false" customHeight="true" outlineLevel="0" collapsed="false">
      <c r="A72" s="55" t="s">
        <v>726</v>
      </c>
      <c r="B72" s="134" t="s">
        <v>727</v>
      </c>
      <c r="C72" s="34" t="s">
        <v>277</v>
      </c>
      <c r="D72" s="34" t="s">
        <v>287</v>
      </c>
      <c r="E72" s="23" t="n">
        <v>13706.9</v>
      </c>
      <c r="F72" s="28" t="n">
        <f aca="false">ROUND(S72/8*5,2)</f>
        <v>0.29</v>
      </c>
      <c r="G72" s="28" t="n">
        <f aca="false">ROUND(E72*F72/1000,2)</f>
        <v>3.98</v>
      </c>
      <c r="H72" s="23" t="n">
        <v>175.85</v>
      </c>
      <c r="I72" s="28" t="n">
        <f aca="false">ROUND(T72/8*5,2)</f>
        <v>5.19</v>
      </c>
      <c r="J72" s="28" t="n">
        <f aca="false">ROUND(H72*I72/1000,2)</f>
        <v>0.91</v>
      </c>
      <c r="K72" s="28" t="n">
        <f aca="false">G72+J72</f>
        <v>4.89</v>
      </c>
      <c r="L72" s="28" t="n">
        <v>19550.93</v>
      </c>
      <c r="M72" s="28" t="n">
        <f aca="false">S72-F72</f>
        <v>0.18</v>
      </c>
      <c r="N72" s="28" t="n">
        <f aca="false">ROUND(L72*M72/1000,2)</f>
        <v>3.52</v>
      </c>
      <c r="O72" s="23" t="n">
        <v>196.67</v>
      </c>
      <c r="P72" s="28" t="n">
        <f aca="false">T72-I72</f>
        <v>3.11</v>
      </c>
      <c r="Q72" s="28" t="n">
        <f aca="false">ROUND(O72*P72/1000,2)</f>
        <v>0.61</v>
      </c>
      <c r="R72" s="28" t="n">
        <f aca="false">N72+Q72</f>
        <v>4.13</v>
      </c>
      <c r="S72" s="130" t="n">
        <v>0.47</v>
      </c>
      <c r="T72" s="130" t="n">
        <v>8.3</v>
      </c>
      <c r="U72" s="28" t="n">
        <f aca="false">K72+R72</f>
        <v>9.02</v>
      </c>
      <c r="V72" s="104"/>
      <c r="W72" s="104"/>
      <c r="X72" s="104"/>
      <c r="Y72" s="104"/>
      <c r="Z72" s="104"/>
      <c r="AA72" s="104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="3" customFormat="true" ht="45.7" hidden="false" customHeight="true" outlineLevel="0" collapsed="false">
      <c r="A73" s="65" t="s">
        <v>28</v>
      </c>
      <c r="B73" s="19" t="s">
        <v>395</v>
      </c>
      <c r="C73" s="31"/>
      <c r="D73" s="31"/>
      <c r="E73" s="31"/>
      <c r="F73" s="31" t="n">
        <f aca="false">SUM(F74:F74)</f>
        <v>40.63</v>
      </c>
      <c r="G73" s="31" t="n">
        <f aca="false">SUM(G74:G74)</f>
        <v>459.1</v>
      </c>
      <c r="H73" s="31"/>
      <c r="I73" s="31" t="n">
        <f aca="false">SUM(I74:I74)</f>
        <v>500</v>
      </c>
      <c r="J73" s="31" t="n">
        <f aca="false">SUM(J74:J74)</f>
        <v>50.08</v>
      </c>
      <c r="K73" s="31" t="n">
        <f aca="false">SUM(K74:K74)</f>
        <v>509.18</v>
      </c>
      <c r="L73" s="31"/>
      <c r="M73" s="31" t="n">
        <f aca="false">SUM(M74:M74)</f>
        <v>24.37</v>
      </c>
      <c r="N73" s="31" t="n">
        <f aca="false">SUM(N74:N74)</f>
        <v>326.56</v>
      </c>
      <c r="O73" s="31"/>
      <c r="P73" s="31" t="n">
        <f aca="false">SUM(P74:P74)</f>
        <v>300</v>
      </c>
      <c r="Q73" s="31" t="n">
        <f aca="false">SUM(Q74:Q74)</f>
        <v>76.22</v>
      </c>
      <c r="R73" s="31" t="n">
        <f aca="false">SUM(R74:R74)</f>
        <v>402.78</v>
      </c>
      <c r="S73" s="31" t="n">
        <f aca="false">SUM(S74:S74)</f>
        <v>65</v>
      </c>
      <c r="T73" s="31" t="n">
        <f aca="false">SUM(T74:T74)</f>
        <v>800</v>
      </c>
      <c r="U73" s="31" t="n">
        <f aca="false">SUM(U74:U74)</f>
        <v>911.96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  <c r="IW73" s="36"/>
    </row>
    <row r="74" customFormat="false" ht="68.25" hidden="false" customHeight="true" outlineLevel="0" collapsed="false">
      <c r="A74" s="68" t="s">
        <v>393</v>
      </c>
      <c r="B74" s="21" t="s">
        <v>397</v>
      </c>
      <c r="C74" s="34" t="s">
        <v>51</v>
      </c>
      <c r="D74" s="34" t="s">
        <v>590</v>
      </c>
      <c r="E74" s="23" t="n">
        <v>11299.53</v>
      </c>
      <c r="F74" s="23" t="n">
        <f aca="false">ROUND(S74/8*5,2)</f>
        <v>40.63</v>
      </c>
      <c r="G74" s="23" t="n">
        <f aca="false">ROUND(E74*F74/1000,2)</f>
        <v>459.1</v>
      </c>
      <c r="H74" s="23" t="n">
        <v>100.15</v>
      </c>
      <c r="I74" s="23" t="n">
        <f aca="false">ROUND(T74/8*5,2)</f>
        <v>500</v>
      </c>
      <c r="J74" s="23" t="n">
        <f aca="false">ROUND(H74*I74/1000,2)</f>
        <v>50.08</v>
      </c>
      <c r="K74" s="23" t="n">
        <f aca="false">G74+J74</f>
        <v>509.18</v>
      </c>
      <c r="L74" s="23" t="n">
        <v>13400</v>
      </c>
      <c r="M74" s="23" t="n">
        <f aca="false">S74-F74</f>
        <v>24.37</v>
      </c>
      <c r="N74" s="23" t="n">
        <f aca="false">ROUND(L74*M74/1000,2)</f>
        <v>326.56</v>
      </c>
      <c r="O74" s="23" t="n">
        <v>254.05</v>
      </c>
      <c r="P74" s="23" t="n">
        <f aca="false">T74-I74</f>
        <v>300</v>
      </c>
      <c r="Q74" s="23" t="n">
        <f aca="false">ROUND(O74*P74/1000,2)</f>
        <v>76.22</v>
      </c>
      <c r="R74" s="23" t="n">
        <f aca="false">N74+Q74</f>
        <v>402.78</v>
      </c>
      <c r="S74" s="130" t="n">
        <v>65</v>
      </c>
      <c r="T74" s="130" t="n">
        <v>800</v>
      </c>
      <c r="U74" s="23" t="n">
        <f aca="false">K74+R74</f>
        <v>911.96</v>
      </c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</row>
    <row r="75" customFormat="false" ht="17.25" hidden="false" customHeight="true" outlineLevel="0" collapsed="false">
      <c r="A75" s="31"/>
      <c r="B75" s="19" t="s">
        <v>407</v>
      </c>
      <c r="C75" s="31"/>
      <c r="D75" s="31"/>
      <c r="E75" s="31"/>
      <c r="F75" s="31" t="n">
        <f aca="false">SUM(F76:F77)</f>
        <v>667.04</v>
      </c>
      <c r="G75" s="31" t="n">
        <f aca="false">SUM(G76:G77)</f>
        <v>8230.64</v>
      </c>
      <c r="H75" s="31"/>
      <c r="I75" s="31" t="n">
        <f aca="false">SUM(I76:I77)</f>
        <v>10761.79</v>
      </c>
      <c r="J75" s="31" t="n">
        <f aca="false">SUM(J76:J77)</f>
        <v>1015.11</v>
      </c>
      <c r="K75" s="31" t="n">
        <f aca="false">SUM(K76:K77)</f>
        <v>9245.75</v>
      </c>
      <c r="L75" s="31"/>
      <c r="M75" s="31" t="n">
        <f aca="false">SUM(M76:M77)</f>
        <v>400.20181</v>
      </c>
      <c r="N75" s="31" t="n">
        <f aca="false">SUM(N76:N77)</f>
        <v>6142.55</v>
      </c>
      <c r="O75" s="31"/>
      <c r="P75" s="31" t="n">
        <f aca="false">SUM(P76:P77)</f>
        <v>6457.02533</v>
      </c>
      <c r="Q75" s="31" t="n">
        <f aca="false">SUM(Q76:Q77)</f>
        <v>1090.47</v>
      </c>
      <c r="R75" s="31" t="n">
        <f aca="false">SUM(R76:R77)</f>
        <v>7230.13</v>
      </c>
      <c r="S75" s="31" t="n">
        <f aca="false">SUM(S76:S77)</f>
        <v>1077.24181</v>
      </c>
      <c r="T75" s="31" t="n">
        <f aca="false">SUM(T76:T77)</f>
        <v>17318.81533</v>
      </c>
      <c r="U75" s="31" t="n">
        <f aca="false">SUM(U76:U77)</f>
        <v>16475.88</v>
      </c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</row>
    <row r="76" customFormat="false" ht="15" hidden="false" customHeight="false" outlineLevel="0" collapsed="false">
      <c r="A76" s="31"/>
      <c r="B76" s="19" t="s">
        <v>108</v>
      </c>
      <c r="C76" s="31"/>
      <c r="D76" s="31"/>
      <c r="E76" s="31"/>
      <c r="F76" s="31" t="n">
        <f aca="false">F12+F14+F25+F60+F66+F68+F70+F73</f>
        <v>399.79</v>
      </c>
      <c r="G76" s="31" t="n">
        <f aca="false">G12+G14+G25+G60+G66+G68+G70+G73</f>
        <v>4949.15</v>
      </c>
      <c r="H76" s="31"/>
      <c r="I76" s="31" t="n">
        <f aca="false">I12+I14+I25+I60+I66+I68+I70+I73</f>
        <v>7009.09</v>
      </c>
      <c r="J76" s="31" t="n">
        <f aca="false">J12+J14+J25+J60+J66+J68+J70+J73</f>
        <v>655.99</v>
      </c>
      <c r="K76" s="31" t="n">
        <f aca="false">K12+K14+K25+K60+K66+K68+K70+K73</f>
        <v>5605.14</v>
      </c>
      <c r="L76" s="31"/>
      <c r="M76" s="31" t="n">
        <f aca="false">M12+M14+M25+M60+M66+M68+M70+M73</f>
        <v>239.86181</v>
      </c>
      <c r="N76" s="31" t="n">
        <f aca="false">N12+N14+N25+N60+N66+N68+N70+N73</f>
        <v>3629.88</v>
      </c>
      <c r="O76" s="31"/>
      <c r="P76" s="31" t="n">
        <f aca="false">P12+P14+P25+P60+P66+P68+P70+P73</f>
        <v>4205.41533</v>
      </c>
      <c r="Q76" s="31" t="n">
        <f aca="false">Q12+Q14+Q25+Q60+Q66+Q68+Q70+Q73</f>
        <v>711.93</v>
      </c>
      <c r="R76" s="31" t="n">
        <f aca="false">R12+R14+R25+R60+R66+R68+R70+R73</f>
        <v>4338.92</v>
      </c>
      <c r="S76" s="31" t="n">
        <f aca="false">S12+S14+S25+S60+S66+S68+S70+S73</f>
        <v>639.65181</v>
      </c>
      <c r="T76" s="31" t="n">
        <f aca="false">T12+T14+T25+T60+T66+T68+T70+T73</f>
        <v>11214.50533</v>
      </c>
      <c r="U76" s="31" t="n">
        <f aca="false">U12+U14+U25+U60+U66+U68+U70+U73</f>
        <v>9944.06</v>
      </c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</row>
    <row r="77" customFormat="false" ht="15" hidden="false" customHeight="false" outlineLevel="0" collapsed="false">
      <c r="A77" s="31"/>
      <c r="B77" s="19" t="s">
        <v>109</v>
      </c>
      <c r="C77" s="31"/>
      <c r="D77" s="31"/>
      <c r="E77" s="31"/>
      <c r="F77" s="31" t="n">
        <f aca="false">F26</f>
        <v>267.25</v>
      </c>
      <c r="G77" s="31" t="n">
        <f aca="false">G26</f>
        <v>3281.49</v>
      </c>
      <c r="H77" s="31"/>
      <c r="I77" s="31" t="n">
        <f aca="false">I26</f>
        <v>3752.7</v>
      </c>
      <c r="J77" s="31" t="n">
        <f aca="false">J26</f>
        <v>359.12</v>
      </c>
      <c r="K77" s="31" t="n">
        <f aca="false">K26</f>
        <v>3640.61</v>
      </c>
      <c r="L77" s="31"/>
      <c r="M77" s="31" t="n">
        <f aca="false">M26</f>
        <v>160.34</v>
      </c>
      <c r="N77" s="31" t="n">
        <f aca="false">N26</f>
        <v>2512.67</v>
      </c>
      <c r="O77" s="31"/>
      <c r="P77" s="31" t="n">
        <f aca="false">P26</f>
        <v>2251.61</v>
      </c>
      <c r="Q77" s="31" t="n">
        <f aca="false">Q26</f>
        <v>378.54</v>
      </c>
      <c r="R77" s="31" t="n">
        <f aca="false">R26</f>
        <v>2891.21</v>
      </c>
      <c r="S77" s="31" t="n">
        <f aca="false">S26</f>
        <v>437.59</v>
      </c>
      <c r="T77" s="31" t="n">
        <f aca="false">T26</f>
        <v>6104.31</v>
      </c>
      <c r="U77" s="31" t="n">
        <f aca="false">U26</f>
        <v>6531.82</v>
      </c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1:U1048576"/>
  <mergeCells count="39">
    <mergeCell ref="R2:U2"/>
    <mergeCell ref="R3:U3"/>
    <mergeCell ref="H4:J4"/>
    <mergeCell ref="R4:T4"/>
    <mergeCell ref="A6:T6"/>
    <mergeCell ref="A7:U7"/>
    <mergeCell ref="A8:A10"/>
    <mergeCell ref="B8:B10"/>
    <mergeCell ref="C8:C10"/>
    <mergeCell ref="D8:D10"/>
    <mergeCell ref="E8:K8"/>
    <mergeCell ref="L8:R8"/>
    <mergeCell ref="S8:U8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T9:T10"/>
    <mergeCell ref="U9:U10"/>
    <mergeCell ref="A27:A28"/>
    <mergeCell ref="A29:A31"/>
    <mergeCell ref="A32:A33"/>
    <mergeCell ref="A35:A36"/>
    <mergeCell ref="A38:A39"/>
    <mergeCell ref="A41:A42"/>
    <mergeCell ref="A43:A49"/>
    <mergeCell ref="A51:A57"/>
    <mergeCell ref="A58:A59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W228"/>
  <sheetViews>
    <sheetView showFormulas="false" showGridLines="true" showRowColHeaders="true" showZeros="true" rightToLeft="false" tabSelected="false" showOutlineSymbols="true" defaultGridColor="true" view="normal" topLeftCell="A208" colorId="64" zoomScale="80" zoomScaleNormal="80" zoomScalePageLayoutView="100" workbookViewId="0">
      <selection pane="topLeft" activeCell="M226" activeCellId="0" sqref="M226"/>
    </sheetView>
  </sheetViews>
  <sheetFormatPr defaultColWidth="10.00390625" defaultRowHeight="12.75" zeroHeight="false" outlineLevelRow="0" outlineLevelCol="0"/>
  <cols>
    <col collapsed="false" customWidth="false" hidden="false" outlineLevel="0" max="1" min="1" style="3" width="10"/>
    <col collapsed="false" customWidth="true" hidden="false" outlineLevel="0" max="2" min="2" style="1" width="45.1"/>
    <col collapsed="false" customWidth="true" hidden="false" outlineLevel="0" max="3" min="3" style="4" width="33.96"/>
    <col collapsed="false" customWidth="true" hidden="false" outlineLevel="0" max="4" min="4" style="4" width="30.57"/>
    <col collapsed="false" customWidth="true" hidden="false" outlineLevel="0" max="5" min="5" style="1" width="13.17"/>
    <col collapsed="false" customWidth="true" hidden="false" outlineLevel="0" max="6" min="6" style="1" width="13.57"/>
    <col collapsed="false" customWidth="false" hidden="false" outlineLevel="0" max="7" min="7" style="1" width="10"/>
    <col collapsed="false" customWidth="true" hidden="false" outlineLevel="0" max="8" min="8" style="1" width="11.71"/>
    <col collapsed="false" customWidth="true" hidden="false" outlineLevel="0" max="9" min="9" style="1" width="13.15"/>
    <col collapsed="false" customWidth="false" hidden="false" outlineLevel="0" max="10" min="10" style="1" width="10"/>
    <col collapsed="false" customWidth="true" hidden="false" outlineLevel="0" max="11" min="11" style="1" width="12.15"/>
    <col collapsed="false" customWidth="true" hidden="false" outlineLevel="0" max="12" min="12" style="1" width="14.42"/>
    <col collapsed="false" customWidth="false" hidden="false" outlineLevel="0" max="14" min="13" style="1" width="10"/>
    <col collapsed="false" customWidth="true" hidden="false" outlineLevel="0" max="15" min="15" style="1" width="15.13"/>
    <col collapsed="false" customWidth="false" hidden="false" outlineLevel="0" max="257" min="16" style="1" width="10"/>
    <col collapsed="false" customWidth="false" hidden="false" outlineLevel="0" max="16384" min="258" style="5" width="10"/>
  </cols>
  <sheetData>
    <row r="2" customFormat="false" ht="15.75" hidden="false" customHeight="true" outlineLevel="0" collapsed="false">
      <c r="B2" s="2"/>
      <c r="C2" s="3"/>
      <c r="J2" s="135" t="s">
        <v>728</v>
      </c>
      <c r="K2" s="135"/>
      <c r="L2" s="135"/>
    </row>
    <row r="3" customFormat="false" ht="17.9" hidden="false" customHeight="true" outlineLevel="0" collapsed="false">
      <c r="B3" s="2"/>
      <c r="C3" s="3"/>
      <c r="J3" s="70" t="s">
        <v>1</v>
      </c>
      <c r="K3" s="70"/>
      <c r="L3" s="70"/>
    </row>
    <row r="4" customFormat="false" ht="17.9" hidden="false" customHeight="true" outlineLevel="0" collapsed="false">
      <c r="B4" s="2"/>
      <c r="C4" s="3"/>
      <c r="J4" s="70" t="s">
        <v>2</v>
      </c>
      <c r="K4" s="70"/>
      <c r="L4" s="70"/>
    </row>
    <row r="5" customFormat="false" ht="15.75" hidden="false" customHeight="true" outlineLevel="0" collapsed="false">
      <c r="B5" s="2"/>
      <c r="C5" s="3"/>
      <c r="J5" s="8" t="s">
        <v>5</v>
      </c>
      <c r="K5" s="136"/>
      <c r="L5" s="136"/>
    </row>
    <row r="6" customFormat="false" ht="12.75" hidden="false" customHeight="true" outlineLevel="0" collapsed="false">
      <c r="B6" s="2"/>
      <c r="C6" s="3"/>
      <c r="J6" s="137"/>
      <c r="K6" s="137"/>
      <c r="L6" s="137"/>
    </row>
    <row r="7" customFormat="false" ht="12.75" hidden="false" customHeight="true" outlineLevel="0" collapsed="false">
      <c r="A7" s="11" t="s">
        <v>594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"/>
      <c r="N7" s="4"/>
      <c r="O7" s="4"/>
      <c r="P7" s="4"/>
      <c r="Q7" s="4"/>
      <c r="R7" s="138"/>
      <c r="S7" s="138"/>
      <c r="T7" s="138"/>
    </row>
    <row r="8" customFormat="false" ht="43.5" hidden="false" customHeight="true" outlineLevel="0" collapsed="false">
      <c r="A8" s="11" t="s">
        <v>729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customFormat="false" ht="21.75" hidden="false" customHeight="true" outlineLevel="0" collapsed="false">
      <c r="A9" s="139" t="s">
        <v>8</v>
      </c>
      <c r="B9" s="18" t="s">
        <v>730</v>
      </c>
      <c r="C9" s="18" t="s">
        <v>10</v>
      </c>
      <c r="D9" s="18" t="s">
        <v>11</v>
      </c>
      <c r="E9" s="18" t="s">
        <v>731</v>
      </c>
      <c r="F9" s="18"/>
      <c r="G9" s="18"/>
      <c r="H9" s="18"/>
      <c r="I9" s="18"/>
      <c r="J9" s="18"/>
      <c r="K9" s="18"/>
      <c r="L9" s="18"/>
    </row>
    <row r="10" customFormat="false" ht="13.5" hidden="false" customHeight="true" outlineLevel="0" collapsed="false">
      <c r="A10" s="139"/>
      <c r="B10" s="18"/>
      <c r="C10" s="18"/>
      <c r="D10" s="18"/>
      <c r="E10" s="18" t="s">
        <v>732</v>
      </c>
      <c r="F10" s="18"/>
      <c r="G10" s="18"/>
      <c r="H10" s="18" t="s">
        <v>13</v>
      </c>
      <c r="I10" s="18"/>
      <c r="J10" s="18"/>
      <c r="K10" s="18" t="s">
        <v>14</v>
      </c>
      <c r="L10" s="18"/>
    </row>
    <row r="11" customFormat="false" ht="22.5" hidden="false" customHeight="true" outlineLevel="0" collapsed="false">
      <c r="A11" s="139"/>
      <c r="B11" s="18"/>
      <c r="C11" s="18"/>
      <c r="D11" s="18"/>
      <c r="E11" s="74" t="s">
        <v>733</v>
      </c>
      <c r="F11" s="74" t="s">
        <v>734</v>
      </c>
      <c r="G11" s="18" t="s">
        <v>735</v>
      </c>
      <c r="H11" s="74" t="s">
        <v>733</v>
      </c>
      <c r="I11" s="74" t="s">
        <v>736</v>
      </c>
      <c r="J11" s="18" t="s">
        <v>735</v>
      </c>
      <c r="K11" s="74" t="s">
        <v>736</v>
      </c>
      <c r="L11" s="18" t="s">
        <v>735</v>
      </c>
    </row>
    <row r="12" customFormat="false" ht="14.25" hidden="false" customHeight="true" outlineLevel="0" collapsed="false">
      <c r="A12" s="139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="111" customFormat="true" ht="21.9" hidden="false" customHeight="true" outlineLevel="0" collapsed="false">
      <c r="A13" s="15" t="s">
        <v>19</v>
      </c>
      <c r="B13" s="15" t="s">
        <v>20</v>
      </c>
      <c r="C13" s="15" t="s">
        <v>21</v>
      </c>
      <c r="D13" s="15" t="s">
        <v>22</v>
      </c>
      <c r="E13" s="15" t="s">
        <v>23</v>
      </c>
      <c r="F13" s="15" t="s">
        <v>24</v>
      </c>
      <c r="G13" s="15" t="s">
        <v>25</v>
      </c>
      <c r="H13" s="15" t="s">
        <v>26</v>
      </c>
      <c r="I13" s="15" t="s">
        <v>27</v>
      </c>
      <c r="J13" s="15" t="s">
        <v>28</v>
      </c>
      <c r="K13" s="15" t="s">
        <v>29</v>
      </c>
      <c r="L13" s="15" t="s">
        <v>30</v>
      </c>
    </row>
    <row r="14" customFormat="false" ht="34.5" hidden="false" customHeight="true" outlineLevel="0" collapsed="false">
      <c r="A14" s="18" t="s">
        <v>31</v>
      </c>
      <c r="B14" s="19" t="s">
        <v>32</v>
      </c>
      <c r="C14" s="31"/>
      <c r="D14" s="31"/>
      <c r="E14" s="31"/>
      <c r="F14" s="31" t="n">
        <f aca="false">F15</f>
        <v>850.78</v>
      </c>
      <c r="G14" s="31" t="n">
        <f aca="false">G15</f>
        <v>85.21</v>
      </c>
      <c r="H14" s="31"/>
      <c r="I14" s="31" t="n">
        <f aca="false">I15</f>
        <v>850.78</v>
      </c>
      <c r="J14" s="31" t="n">
        <f aca="false">J15</f>
        <v>216.14</v>
      </c>
      <c r="K14" s="31" t="n">
        <f aca="false">K15</f>
        <v>1701.56</v>
      </c>
      <c r="L14" s="31" t="n">
        <f aca="false">L15</f>
        <v>301.35</v>
      </c>
    </row>
    <row r="15" customFormat="false" ht="36.1" hidden="false" customHeight="true" outlineLevel="0" collapsed="false">
      <c r="A15" s="140" t="s">
        <v>33</v>
      </c>
      <c r="B15" s="33" t="s">
        <v>38</v>
      </c>
      <c r="C15" s="34" t="s">
        <v>51</v>
      </c>
      <c r="D15" s="34" t="s">
        <v>737</v>
      </c>
      <c r="E15" s="23" t="n">
        <v>100.15</v>
      </c>
      <c r="F15" s="23" t="n">
        <f aca="false">ROUND(K15/12*6,2)</f>
        <v>850.78</v>
      </c>
      <c r="G15" s="23" t="n">
        <f aca="false">ROUND(F15*E15/1000,2)</f>
        <v>85.21</v>
      </c>
      <c r="H15" s="23" t="n">
        <v>254.05</v>
      </c>
      <c r="I15" s="20" t="n">
        <f aca="false">K15-F15</f>
        <v>850.78</v>
      </c>
      <c r="J15" s="20" t="n">
        <f aca="false">ROUND(H15*I15/1000,2)</f>
        <v>216.14</v>
      </c>
      <c r="K15" s="130" t="n">
        <v>1701.56</v>
      </c>
      <c r="L15" s="20" t="n">
        <f aca="false">J15+G15</f>
        <v>301.35</v>
      </c>
    </row>
    <row r="16" customFormat="false" ht="40.5" hidden="false" customHeight="true" outlineLevel="0" collapsed="false">
      <c r="A16" s="18" t="s">
        <v>40</v>
      </c>
      <c r="B16" s="19" t="s">
        <v>738</v>
      </c>
      <c r="C16" s="31"/>
      <c r="D16" s="31"/>
      <c r="E16" s="31"/>
      <c r="F16" s="31" t="n">
        <f aca="false">SUM(F17:F18)</f>
        <v>142.25</v>
      </c>
      <c r="G16" s="31" t="n">
        <f aca="false">SUM(G17:G18)</f>
        <v>13.01</v>
      </c>
      <c r="H16" s="31"/>
      <c r="I16" s="31" t="n">
        <f aca="false">SUM(I17:I18)</f>
        <v>142.24</v>
      </c>
      <c r="J16" s="31" t="n">
        <f aca="false">SUM(J17:J18)</f>
        <v>50.37</v>
      </c>
      <c r="K16" s="31" t="n">
        <f aca="false">SUM(K17:K18)</f>
        <v>284.49</v>
      </c>
      <c r="L16" s="31" t="n">
        <f aca="false">SUM(L17:L18)</f>
        <v>63.38</v>
      </c>
    </row>
    <row r="17" customFormat="false" ht="25.1" hidden="false" customHeight="true" outlineLevel="0" collapsed="false">
      <c r="A17" s="64" t="s">
        <v>42</v>
      </c>
      <c r="B17" s="21" t="s">
        <v>43</v>
      </c>
      <c r="C17" s="34" t="s">
        <v>44</v>
      </c>
      <c r="D17" s="34" t="s">
        <v>737</v>
      </c>
      <c r="E17" s="22" t="n">
        <v>18.94</v>
      </c>
      <c r="F17" s="22" t="n">
        <f aca="false">ROUND(K17/12*6,2)</f>
        <v>52.6</v>
      </c>
      <c r="G17" s="22" t="n">
        <f aca="false">ROUND(E17*F17/1000,2)</f>
        <v>1</v>
      </c>
      <c r="H17" s="22" t="n">
        <v>30.26</v>
      </c>
      <c r="I17" s="22" t="n">
        <f aca="false">K17-F17</f>
        <v>52.59</v>
      </c>
      <c r="J17" s="22" t="n">
        <f aca="false">ROUND(H17*I17/1000,2)</f>
        <v>1.59</v>
      </c>
      <c r="K17" s="130" t="n">
        <v>105.19</v>
      </c>
      <c r="L17" s="22" t="n">
        <f aca="false">J17+G17</f>
        <v>2.59</v>
      </c>
    </row>
    <row r="18" customFormat="false" ht="24.75" hidden="false" customHeight="true" outlineLevel="0" collapsed="false">
      <c r="A18" s="64"/>
      <c r="B18" s="21"/>
      <c r="C18" s="34" t="s">
        <v>45</v>
      </c>
      <c r="D18" s="34" t="s">
        <v>737</v>
      </c>
      <c r="E18" s="28" t="n">
        <v>133.92</v>
      </c>
      <c r="F18" s="28" t="n">
        <f aca="false">ROUND(K18/12*6,2)</f>
        <v>89.65</v>
      </c>
      <c r="G18" s="28" t="n">
        <f aca="false">ROUND(F18*E18/1000,2)</f>
        <v>12.01</v>
      </c>
      <c r="H18" s="28" t="n">
        <v>544.07</v>
      </c>
      <c r="I18" s="28" t="n">
        <f aca="false">K18-F18</f>
        <v>89.65</v>
      </c>
      <c r="J18" s="28" t="n">
        <f aca="false">ROUND(H18*I18/1000,2)</f>
        <v>48.78</v>
      </c>
      <c r="K18" s="130" t="n">
        <v>179.3</v>
      </c>
      <c r="L18" s="28" t="n">
        <f aca="false">J18+G18</f>
        <v>60.79</v>
      </c>
    </row>
    <row r="19" customFormat="false" ht="36.35" hidden="false" customHeight="true" outlineLevel="0" collapsed="false">
      <c r="A19" s="18" t="s">
        <v>47</v>
      </c>
      <c r="B19" s="19" t="s">
        <v>424</v>
      </c>
      <c r="C19" s="31"/>
      <c r="D19" s="31"/>
      <c r="E19" s="31"/>
      <c r="F19" s="31" t="n">
        <f aca="false">SUM(F20:F41)</f>
        <v>26659.46</v>
      </c>
      <c r="G19" s="31" t="n">
        <f aca="false">SUM(G20:G41)</f>
        <v>2104.33</v>
      </c>
      <c r="H19" s="31"/>
      <c r="I19" s="31" t="n">
        <f aca="false">SUM(I20:I41)</f>
        <v>26659.4</v>
      </c>
      <c r="J19" s="31" t="n">
        <f aca="false">SUM(J20:J41)</f>
        <v>4480.56</v>
      </c>
      <c r="K19" s="31" t="n">
        <f aca="false">SUM(K20:K41)</f>
        <v>53318.86</v>
      </c>
      <c r="L19" s="31" t="n">
        <f aca="false">SUM(L20:L41)</f>
        <v>6584.89</v>
      </c>
    </row>
    <row r="20" customFormat="false" ht="44.75" hidden="false" customHeight="true" outlineLevel="0" collapsed="false">
      <c r="A20" s="32" t="s">
        <v>49</v>
      </c>
      <c r="B20" s="33" t="s">
        <v>50</v>
      </c>
      <c r="C20" s="34" t="s">
        <v>51</v>
      </c>
      <c r="D20" s="34" t="s">
        <v>737</v>
      </c>
      <c r="E20" s="23" t="n">
        <v>100.15</v>
      </c>
      <c r="F20" s="22" t="n">
        <f aca="false">ROUND(K20/12*6,2)</f>
        <v>509</v>
      </c>
      <c r="G20" s="22" t="n">
        <f aca="false">ROUND(F20*E20/1000,2)</f>
        <v>50.98</v>
      </c>
      <c r="H20" s="23" t="n">
        <v>254.05</v>
      </c>
      <c r="I20" s="22" t="n">
        <f aca="false">K20-F20</f>
        <v>509</v>
      </c>
      <c r="J20" s="22" t="n">
        <f aca="false">ROUND(H20*I20/1000,2)</f>
        <v>129.31</v>
      </c>
      <c r="K20" s="130" t="n">
        <v>1018</v>
      </c>
      <c r="L20" s="22" t="n">
        <f aca="false">J20+G20</f>
        <v>180.29</v>
      </c>
    </row>
    <row r="21" customFormat="false" ht="50.25" hidden="false" customHeight="true" outlineLevel="0" collapsed="false">
      <c r="A21" s="32" t="s">
        <v>52</v>
      </c>
      <c r="B21" s="33" t="s">
        <v>53</v>
      </c>
      <c r="C21" s="34" t="s">
        <v>51</v>
      </c>
      <c r="D21" s="34" t="s">
        <v>737</v>
      </c>
      <c r="E21" s="23" t="n">
        <v>100.15</v>
      </c>
      <c r="F21" s="20" t="n">
        <f aca="false">ROUND(K21/12*6,2)</f>
        <v>323</v>
      </c>
      <c r="G21" s="20" t="n">
        <f aca="false">ROUND(F21*E21/1000,2)</f>
        <v>32.35</v>
      </c>
      <c r="H21" s="23" t="n">
        <v>254.05</v>
      </c>
      <c r="I21" s="20" t="n">
        <f aca="false">K21-F21</f>
        <v>323</v>
      </c>
      <c r="J21" s="22" t="n">
        <f aca="false">ROUND(H21*I21/1000,2)</f>
        <v>82.06</v>
      </c>
      <c r="K21" s="130" t="n">
        <v>646</v>
      </c>
      <c r="L21" s="22" t="n">
        <f aca="false">J21+G21</f>
        <v>114.41</v>
      </c>
    </row>
    <row r="22" customFormat="false" ht="55.75" hidden="false" customHeight="true" outlineLevel="0" collapsed="false">
      <c r="A22" s="32" t="s">
        <v>54</v>
      </c>
      <c r="B22" s="33" t="s">
        <v>55</v>
      </c>
      <c r="C22" s="34" t="s">
        <v>51</v>
      </c>
      <c r="D22" s="34" t="s">
        <v>737</v>
      </c>
      <c r="E22" s="23" t="n">
        <v>100.15</v>
      </c>
      <c r="F22" s="20" t="n">
        <f aca="false">ROUND(K22/12*6,2)</f>
        <v>167</v>
      </c>
      <c r="G22" s="20" t="n">
        <f aca="false">ROUND(F22*E22/1000,2)</f>
        <v>16.73</v>
      </c>
      <c r="H22" s="23" t="n">
        <v>254.05</v>
      </c>
      <c r="I22" s="20" t="n">
        <f aca="false">K22-F22</f>
        <v>167</v>
      </c>
      <c r="J22" s="22" t="n">
        <f aca="false">ROUND(H22*I22/1000,2)</f>
        <v>42.43</v>
      </c>
      <c r="K22" s="130" t="n">
        <v>334</v>
      </c>
      <c r="L22" s="22" t="n">
        <f aca="false">J22+G22</f>
        <v>59.16</v>
      </c>
    </row>
    <row r="23" customFormat="false" ht="46.5" hidden="false" customHeight="true" outlineLevel="0" collapsed="false">
      <c r="A23" s="32" t="s">
        <v>56</v>
      </c>
      <c r="B23" s="84" t="s">
        <v>430</v>
      </c>
      <c r="C23" s="34" t="s">
        <v>51</v>
      </c>
      <c r="D23" s="34" t="s">
        <v>737</v>
      </c>
      <c r="E23" s="23" t="n">
        <v>100.15</v>
      </c>
      <c r="F23" s="20" t="n">
        <f aca="false">ROUND(K23/12*6,2)</f>
        <v>5229.5</v>
      </c>
      <c r="G23" s="20" t="n">
        <f aca="false">ROUND(F23*E23/1000,2)</f>
        <v>523.73</v>
      </c>
      <c r="H23" s="23" t="n">
        <v>254.05</v>
      </c>
      <c r="I23" s="20" t="n">
        <f aca="false">K23-F23</f>
        <v>5229.5</v>
      </c>
      <c r="J23" s="22" t="n">
        <f aca="false">ROUND(H23*I23/1000,2)</f>
        <v>1328.55</v>
      </c>
      <c r="K23" s="130" t="n">
        <v>10459</v>
      </c>
      <c r="L23" s="22" t="n">
        <f aca="false">J23+G23</f>
        <v>1852.28</v>
      </c>
    </row>
    <row r="24" customFormat="false" ht="29.05" hidden="false" customHeight="true" outlineLevel="0" collapsed="false">
      <c r="A24" s="141" t="s">
        <v>60</v>
      </c>
      <c r="B24" s="33" t="s">
        <v>61</v>
      </c>
      <c r="C24" s="34" t="s">
        <v>62</v>
      </c>
      <c r="D24" s="34" t="s">
        <v>739</v>
      </c>
      <c r="E24" s="23" t="n">
        <v>53.59</v>
      </c>
      <c r="F24" s="20" t="n">
        <f aca="false">ROUND(K24/12*6,2)</f>
        <v>871.5</v>
      </c>
      <c r="G24" s="20" t="n">
        <f aca="false">ROUND(E24*F24/1000,2)</f>
        <v>46.7</v>
      </c>
      <c r="H24" s="23" t="n">
        <v>84.66</v>
      </c>
      <c r="I24" s="20" t="n">
        <f aca="false">K24-F24</f>
        <v>871.5</v>
      </c>
      <c r="J24" s="23" t="n">
        <f aca="false">ROUND(H24*I24/1000,2)</f>
        <v>73.78</v>
      </c>
      <c r="K24" s="130" t="n">
        <v>1743</v>
      </c>
      <c r="L24" s="23" t="n">
        <f aca="false">J24+G24</f>
        <v>120.48</v>
      </c>
    </row>
    <row r="25" customFormat="false" ht="25.1" hidden="false" customHeight="true" outlineLevel="0" collapsed="false">
      <c r="A25" s="141"/>
      <c r="B25" s="33"/>
      <c r="C25" s="34" t="s">
        <v>295</v>
      </c>
      <c r="D25" s="34" t="s">
        <v>740</v>
      </c>
      <c r="E25" s="23" t="n">
        <v>73.51</v>
      </c>
      <c r="F25" s="20" t="n">
        <f aca="false">ROUND(K25/12*6,2)</f>
        <v>127.17</v>
      </c>
      <c r="G25" s="20" t="n">
        <f aca="false">ROUND(E25*F25/1000,2)</f>
        <v>9.35</v>
      </c>
      <c r="H25" s="23" t="n">
        <v>90.01</v>
      </c>
      <c r="I25" s="20" t="n">
        <f aca="false">K25-F25</f>
        <v>127.16</v>
      </c>
      <c r="J25" s="23" t="n">
        <f aca="false">ROUND(H25*I25/1000,2)</f>
        <v>11.45</v>
      </c>
      <c r="K25" s="130" t="n">
        <v>254.33</v>
      </c>
      <c r="L25" s="23" t="n">
        <f aca="false">J25+G25</f>
        <v>20.8</v>
      </c>
    </row>
    <row r="26" customFormat="false" ht="56.25" hidden="false" customHeight="true" outlineLevel="0" collapsed="false">
      <c r="A26" s="32" t="s">
        <v>435</v>
      </c>
      <c r="B26" s="113" t="s">
        <v>88</v>
      </c>
      <c r="C26" s="119" t="s">
        <v>741</v>
      </c>
      <c r="D26" s="34" t="s">
        <v>240</v>
      </c>
      <c r="E26" s="23" t="n">
        <v>366.13</v>
      </c>
      <c r="F26" s="20" t="n">
        <f aca="false">ROUND(K26/12*6,2)</f>
        <v>836</v>
      </c>
      <c r="G26" s="20" t="n">
        <f aca="false">ROUND(E26*F26/1000,2)</f>
        <v>306.08</v>
      </c>
      <c r="H26" s="23" t="n">
        <v>398.94</v>
      </c>
      <c r="I26" s="20" t="n">
        <f aca="false">K26-F26</f>
        <v>836</v>
      </c>
      <c r="J26" s="22" t="n">
        <f aca="false">ROUND(H26*I26/1000,2)</f>
        <v>333.51</v>
      </c>
      <c r="K26" s="130" t="n">
        <v>1672</v>
      </c>
      <c r="L26" s="22" t="n">
        <f aca="false">J26+G26</f>
        <v>639.59</v>
      </c>
    </row>
    <row r="27" customFormat="false" ht="42" hidden="false" customHeight="true" outlineLevel="0" collapsed="false">
      <c r="A27" s="32" t="s">
        <v>437</v>
      </c>
      <c r="B27" s="33" t="s">
        <v>432</v>
      </c>
      <c r="C27" s="20" t="s">
        <v>124</v>
      </c>
      <c r="D27" s="34" t="s">
        <v>434</v>
      </c>
      <c r="E27" s="23" t="n">
        <v>142.61</v>
      </c>
      <c r="F27" s="20" t="n">
        <f aca="false">ROUND(K27/12*6,2)</f>
        <v>897.8</v>
      </c>
      <c r="G27" s="20" t="n">
        <f aca="false">ROUND(E27*F27/1000,2)</f>
        <v>128.04</v>
      </c>
      <c r="H27" s="23" t="n">
        <v>246.52</v>
      </c>
      <c r="I27" s="20" t="n">
        <f aca="false">K27-F27</f>
        <v>897.8</v>
      </c>
      <c r="J27" s="22" t="n">
        <f aca="false">ROUND(H27*I27/1000,2)</f>
        <v>221.33</v>
      </c>
      <c r="K27" s="130" t="n">
        <v>1795.6</v>
      </c>
      <c r="L27" s="22" t="n">
        <f aca="false">J27+G27</f>
        <v>349.37</v>
      </c>
    </row>
    <row r="28" customFormat="false" ht="44.25" hidden="false" customHeight="true" outlineLevel="0" collapsed="false">
      <c r="A28" s="32" t="s">
        <v>71</v>
      </c>
      <c r="B28" s="33" t="s">
        <v>72</v>
      </c>
      <c r="C28" s="34" t="s">
        <v>44</v>
      </c>
      <c r="D28" s="34" t="s">
        <v>737</v>
      </c>
      <c r="E28" s="22" t="n">
        <v>18.94</v>
      </c>
      <c r="F28" s="20" t="n">
        <f aca="false">ROUND(K28/12*6,2)</f>
        <v>3414</v>
      </c>
      <c r="G28" s="20" t="n">
        <f aca="false">ROUND(F28*E28/1000,2)</f>
        <v>64.66</v>
      </c>
      <c r="H28" s="23" t="n">
        <v>30.26</v>
      </c>
      <c r="I28" s="20" t="n">
        <f aca="false">K28-F28</f>
        <v>3414</v>
      </c>
      <c r="J28" s="22" t="n">
        <f aca="false">ROUND(H28*I28/1000,2)</f>
        <v>103.31</v>
      </c>
      <c r="K28" s="130" t="n">
        <v>6828</v>
      </c>
      <c r="L28" s="22" t="n">
        <f aca="false">J28+G28</f>
        <v>167.97</v>
      </c>
    </row>
    <row r="29" customFormat="false" ht="52.5" hidden="false" customHeight="true" outlineLevel="0" collapsed="false">
      <c r="A29" s="32" t="s">
        <v>73</v>
      </c>
      <c r="B29" s="33" t="s">
        <v>74</v>
      </c>
      <c r="C29" s="34" t="s">
        <v>742</v>
      </c>
      <c r="D29" s="80" t="s">
        <v>743</v>
      </c>
      <c r="E29" s="23" t="n">
        <v>52.25</v>
      </c>
      <c r="F29" s="20" t="n">
        <f aca="false">ROUND(K29/12*6,2)</f>
        <v>2493.16</v>
      </c>
      <c r="G29" s="20" t="n">
        <f aca="false">ROUND(E29*F29/1000,2)</f>
        <v>130.27</v>
      </c>
      <c r="H29" s="23" t="n">
        <v>113.4</v>
      </c>
      <c r="I29" s="20" t="n">
        <f aca="false">K29-F29</f>
        <v>2493.15</v>
      </c>
      <c r="J29" s="22" t="n">
        <f aca="false">ROUND(H29*I29/1000,2)</f>
        <v>282.72</v>
      </c>
      <c r="K29" s="130" t="n">
        <v>4986.31</v>
      </c>
      <c r="L29" s="22" t="n">
        <f aca="false">J29+G29</f>
        <v>412.99</v>
      </c>
    </row>
    <row r="30" customFormat="false" ht="55.5" hidden="false" customHeight="true" outlineLevel="0" collapsed="false">
      <c r="A30" s="32" t="s">
        <v>78</v>
      </c>
      <c r="B30" s="33" t="s">
        <v>744</v>
      </c>
      <c r="C30" s="85" t="s">
        <v>225</v>
      </c>
      <c r="D30" s="34" t="s">
        <v>737</v>
      </c>
      <c r="E30" s="23" t="n">
        <v>98.05</v>
      </c>
      <c r="F30" s="20" t="n">
        <f aca="false">ROUND(K30/12*6,2)</f>
        <v>159.21</v>
      </c>
      <c r="G30" s="20" t="n">
        <f aca="false">ROUND(E30*F30/1000,2)</f>
        <v>15.61</v>
      </c>
      <c r="H30" s="23" t="n">
        <v>220.8</v>
      </c>
      <c r="I30" s="20" t="n">
        <f aca="false">K30-F30</f>
        <v>159.2</v>
      </c>
      <c r="J30" s="22" t="n">
        <f aca="false">ROUND(H30*I30/1000,2)</f>
        <v>35.15</v>
      </c>
      <c r="K30" s="130" t="n">
        <v>318.41</v>
      </c>
      <c r="L30" s="22" t="n">
        <f aca="false">J30+G30</f>
        <v>50.76</v>
      </c>
    </row>
    <row r="31" customFormat="false" ht="55.5" hidden="false" customHeight="true" outlineLevel="0" collapsed="false">
      <c r="A31" s="32" t="s">
        <v>80</v>
      </c>
      <c r="B31" s="33" t="s">
        <v>440</v>
      </c>
      <c r="C31" s="34" t="s">
        <v>44</v>
      </c>
      <c r="D31" s="34" t="s">
        <v>737</v>
      </c>
      <c r="E31" s="23" t="n">
        <v>18.94</v>
      </c>
      <c r="F31" s="20" t="n">
        <f aca="false">ROUND(K31/12*6,2)</f>
        <v>762.5</v>
      </c>
      <c r="G31" s="20" t="n">
        <f aca="false">ROUND(E31*F31/1000,2)</f>
        <v>14.44</v>
      </c>
      <c r="H31" s="23" t="n">
        <v>30.26</v>
      </c>
      <c r="I31" s="20" t="n">
        <f aca="false">K31-F31</f>
        <v>762.5</v>
      </c>
      <c r="J31" s="22" t="n">
        <f aca="false">ROUND(H31*I31/1000,2)</f>
        <v>23.07</v>
      </c>
      <c r="K31" s="130" t="n">
        <v>1525</v>
      </c>
      <c r="L31" s="22" t="n">
        <f aca="false">J31+G31</f>
        <v>37.51</v>
      </c>
    </row>
    <row r="32" customFormat="false" ht="56.25" hidden="false" customHeight="true" outlineLevel="0" collapsed="false">
      <c r="A32" s="32" t="s">
        <v>82</v>
      </c>
      <c r="B32" s="33" t="s">
        <v>745</v>
      </c>
      <c r="C32" s="34" t="s">
        <v>51</v>
      </c>
      <c r="D32" s="34" t="s">
        <v>737</v>
      </c>
      <c r="E32" s="23" t="n">
        <v>100.15</v>
      </c>
      <c r="F32" s="20" t="n">
        <f aca="false">ROUND(K32/12*6,2)</f>
        <v>715</v>
      </c>
      <c r="G32" s="20" t="n">
        <f aca="false">ROUND(F32*E32/1000,2)</f>
        <v>71.61</v>
      </c>
      <c r="H32" s="23" t="n">
        <v>254.05</v>
      </c>
      <c r="I32" s="20" t="n">
        <f aca="false">K32-F32</f>
        <v>715</v>
      </c>
      <c r="J32" s="22" t="n">
        <f aca="false">ROUND(H32*I32/1000,2)</f>
        <v>181.65</v>
      </c>
      <c r="K32" s="130" t="n">
        <v>1430</v>
      </c>
      <c r="L32" s="22" t="n">
        <f aca="false">J32+G32</f>
        <v>253.26</v>
      </c>
    </row>
    <row r="33" customFormat="false" ht="49.5" hidden="false" customHeight="true" outlineLevel="0" collapsed="false">
      <c r="A33" s="32" t="s">
        <v>85</v>
      </c>
      <c r="B33" s="61" t="s">
        <v>746</v>
      </c>
      <c r="C33" s="34" t="s">
        <v>84</v>
      </c>
      <c r="D33" s="34" t="s">
        <v>737</v>
      </c>
      <c r="E33" s="23" t="n">
        <v>18.94</v>
      </c>
      <c r="F33" s="20" t="n">
        <f aca="false">ROUND(K33/12*6,2)</f>
        <v>559.75</v>
      </c>
      <c r="G33" s="20" t="n">
        <f aca="false">ROUND(E33*F33/1000,2)</f>
        <v>10.6</v>
      </c>
      <c r="H33" s="23" t="n">
        <v>30.26</v>
      </c>
      <c r="I33" s="20" t="n">
        <f aca="false">K33-F33</f>
        <v>559.74</v>
      </c>
      <c r="J33" s="22" t="n">
        <f aca="false">ROUND(H33*I33/1000,2)</f>
        <v>16.94</v>
      </c>
      <c r="K33" s="130" t="n">
        <v>1119.49</v>
      </c>
      <c r="L33" s="22" t="n">
        <f aca="false">J33+G33</f>
        <v>27.54</v>
      </c>
    </row>
    <row r="34" customFormat="false" ht="51.05" hidden="false" customHeight="true" outlineLevel="0" collapsed="false">
      <c r="A34" s="32" t="s">
        <v>87</v>
      </c>
      <c r="B34" s="142" t="s">
        <v>747</v>
      </c>
      <c r="C34" s="34" t="s">
        <v>44</v>
      </c>
      <c r="D34" s="34" t="s">
        <v>737</v>
      </c>
      <c r="E34" s="23" t="n">
        <v>18.94</v>
      </c>
      <c r="F34" s="20" t="n">
        <f aca="false">ROUND(K34/12*6,2)</f>
        <v>3149</v>
      </c>
      <c r="G34" s="20" t="n">
        <f aca="false">ROUND(E34*F34/1000,2)</f>
        <v>59.64</v>
      </c>
      <c r="H34" s="23" t="n">
        <v>30.26</v>
      </c>
      <c r="I34" s="20" t="n">
        <f aca="false">K34-F34</f>
        <v>3149</v>
      </c>
      <c r="J34" s="22" t="n">
        <f aca="false">ROUND(H34*I34/1000,2)</f>
        <v>95.29</v>
      </c>
      <c r="K34" s="130" t="n">
        <v>6298</v>
      </c>
      <c r="L34" s="22" t="n">
        <f aca="false">J34+G34</f>
        <v>154.93</v>
      </c>
    </row>
    <row r="35" customFormat="false" ht="55.75" hidden="false" customHeight="true" outlineLevel="0" collapsed="false">
      <c r="A35" s="32" t="s">
        <v>90</v>
      </c>
      <c r="B35" s="33" t="s">
        <v>93</v>
      </c>
      <c r="C35" s="34" t="s">
        <v>51</v>
      </c>
      <c r="D35" s="34" t="s">
        <v>737</v>
      </c>
      <c r="E35" s="23" t="n">
        <v>100.15</v>
      </c>
      <c r="F35" s="20" t="n">
        <f aca="false">ROUND(K35/12*6,2)</f>
        <v>283</v>
      </c>
      <c r="G35" s="20" t="n">
        <f aca="false">ROUND(F35*E35/1000,2)</f>
        <v>28.34</v>
      </c>
      <c r="H35" s="23" t="n">
        <v>254.05</v>
      </c>
      <c r="I35" s="20" t="n">
        <f aca="false">K35-F35</f>
        <v>283</v>
      </c>
      <c r="J35" s="22" t="n">
        <f aca="false">ROUND(H35*I35/1000,2)</f>
        <v>71.9</v>
      </c>
      <c r="K35" s="130" t="n">
        <v>566</v>
      </c>
      <c r="L35" s="22" t="n">
        <f aca="false">J35+G35</f>
        <v>100.24</v>
      </c>
    </row>
    <row r="36" customFormat="false" ht="58.9" hidden="false" customHeight="true" outlineLevel="0" collapsed="false">
      <c r="A36" s="32" t="s">
        <v>92</v>
      </c>
      <c r="B36" s="33" t="s">
        <v>91</v>
      </c>
      <c r="C36" s="34" t="s">
        <v>51</v>
      </c>
      <c r="D36" s="34" t="s">
        <v>737</v>
      </c>
      <c r="E36" s="23" t="n">
        <v>100.15</v>
      </c>
      <c r="F36" s="20" t="n">
        <f aca="false">ROUND(K36/12*6,2)</f>
        <v>2232</v>
      </c>
      <c r="G36" s="20" t="n">
        <f aca="false">ROUND(F36*E36/1000,2)</f>
        <v>223.53</v>
      </c>
      <c r="H36" s="23" t="n">
        <v>254.05</v>
      </c>
      <c r="I36" s="20" t="n">
        <f aca="false">K36-F36</f>
        <v>2232</v>
      </c>
      <c r="J36" s="22" t="n">
        <f aca="false">ROUND(H36*I36/1000,2)</f>
        <v>567.04</v>
      </c>
      <c r="K36" s="130" t="n">
        <v>4464</v>
      </c>
      <c r="L36" s="22" t="n">
        <f aca="false">J36+G36</f>
        <v>790.57</v>
      </c>
    </row>
    <row r="37" customFormat="false" ht="39" hidden="false" customHeight="true" outlineLevel="0" collapsed="false">
      <c r="A37" s="32" t="s">
        <v>94</v>
      </c>
      <c r="B37" s="33" t="s">
        <v>95</v>
      </c>
      <c r="C37" s="34" t="s">
        <v>225</v>
      </c>
      <c r="D37" s="34" t="s">
        <v>737</v>
      </c>
      <c r="E37" s="23" t="n">
        <v>98.05</v>
      </c>
      <c r="F37" s="20" t="n">
        <f aca="false">ROUND(K37/12*6,2)</f>
        <v>1053.46</v>
      </c>
      <c r="G37" s="20" t="n">
        <f aca="false">ROUND(E37*F37/1000,2)</f>
        <v>103.29</v>
      </c>
      <c r="H37" s="23" t="n">
        <v>220.8</v>
      </c>
      <c r="I37" s="20" t="n">
        <f aca="false">K37-F37</f>
        <v>1053.45</v>
      </c>
      <c r="J37" s="22" t="n">
        <f aca="false">ROUND(H37*I37/1000,2)</f>
        <v>232.6</v>
      </c>
      <c r="K37" s="130" t="n">
        <v>2106.91</v>
      </c>
      <c r="L37" s="22" t="n">
        <f aca="false">J37+G37</f>
        <v>335.89</v>
      </c>
    </row>
    <row r="38" customFormat="false" ht="37.5" hidden="false" customHeight="true" outlineLevel="0" collapsed="false">
      <c r="A38" s="32" t="s">
        <v>96</v>
      </c>
      <c r="B38" s="33" t="s">
        <v>97</v>
      </c>
      <c r="C38" s="34" t="s">
        <v>225</v>
      </c>
      <c r="D38" s="34" t="s">
        <v>737</v>
      </c>
      <c r="E38" s="23" t="n">
        <v>98.05</v>
      </c>
      <c r="F38" s="20" t="n">
        <f aca="false">ROUND(K38/12*6,2)</f>
        <v>900.5</v>
      </c>
      <c r="G38" s="20" t="n">
        <f aca="false">ROUND(E38*F38/1000,2)</f>
        <v>88.29</v>
      </c>
      <c r="H38" s="23" t="n">
        <v>220.8</v>
      </c>
      <c r="I38" s="20" t="n">
        <f aca="false">K38-F38</f>
        <v>900.5</v>
      </c>
      <c r="J38" s="22" t="n">
        <f aca="false">ROUND(H38*I38/1000,2)</f>
        <v>198.83</v>
      </c>
      <c r="K38" s="130" t="n">
        <v>1801</v>
      </c>
      <c r="L38" s="22" t="n">
        <f aca="false">J38+G38</f>
        <v>287.12</v>
      </c>
    </row>
    <row r="39" customFormat="false" ht="42" hidden="false" customHeight="true" outlineLevel="0" collapsed="false">
      <c r="A39" s="32" t="s">
        <v>98</v>
      </c>
      <c r="B39" s="33" t="s">
        <v>99</v>
      </c>
      <c r="C39" s="34" t="s">
        <v>225</v>
      </c>
      <c r="D39" s="34" t="s">
        <v>737</v>
      </c>
      <c r="E39" s="23" t="n">
        <v>98.05</v>
      </c>
      <c r="F39" s="20" t="n">
        <f aca="false">ROUND(K39/12*6,2)</f>
        <v>119.07</v>
      </c>
      <c r="G39" s="20" t="n">
        <f aca="false">ROUND(E39*F39/1000,2)</f>
        <v>11.67</v>
      </c>
      <c r="H39" s="23" t="n">
        <v>220.8</v>
      </c>
      <c r="I39" s="20" t="n">
        <f aca="false">K39-F39</f>
        <v>119.07</v>
      </c>
      <c r="J39" s="22" t="n">
        <f aca="false">ROUND(H39*I39/1000,2)</f>
        <v>26.29</v>
      </c>
      <c r="K39" s="130" t="n">
        <v>238.14</v>
      </c>
      <c r="L39" s="22" t="n">
        <f aca="false">J39+G39</f>
        <v>37.96</v>
      </c>
    </row>
    <row r="40" customFormat="false" ht="42.75" hidden="false" customHeight="true" outlineLevel="0" collapsed="false">
      <c r="A40" s="32" t="s">
        <v>100</v>
      </c>
      <c r="B40" s="33" t="s">
        <v>101</v>
      </c>
      <c r="C40" s="34" t="s">
        <v>44</v>
      </c>
      <c r="D40" s="34" t="s">
        <v>737</v>
      </c>
      <c r="E40" s="23" t="n">
        <v>18.94</v>
      </c>
      <c r="F40" s="20" t="n">
        <f aca="false">ROUND(K40/12*6,2)</f>
        <v>217.34</v>
      </c>
      <c r="G40" s="20" t="n">
        <f aca="false">ROUND(E40*F40/1000,2)</f>
        <v>4.12</v>
      </c>
      <c r="H40" s="23" t="n">
        <v>30.26</v>
      </c>
      <c r="I40" s="20" t="n">
        <f aca="false">K40-F40</f>
        <v>217.33</v>
      </c>
      <c r="J40" s="22" t="n">
        <f aca="false">ROUND(H40*I40/1000,2)</f>
        <v>6.58</v>
      </c>
      <c r="K40" s="130" t="n">
        <v>434.67</v>
      </c>
      <c r="L40" s="22" t="n">
        <f aca="false">J40+G40</f>
        <v>10.7</v>
      </c>
    </row>
    <row r="41" customFormat="false" ht="39.75" hidden="false" customHeight="true" outlineLevel="0" collapsed="false">
      <c r="A41" s="32" t="s">
        <v>102</v>
      </c>
      <c r="B41" s="84" t="s">
        <v>748</v>
      </c>
      <c r="C41" s="34" t="s">
        <v>51</v>
      </c>
      <c r="D41" s="34" t="s">
        <v>737</v>
      </c>
      <c r="E41" s="28" t="n">
        <v>100.15</v>
      </c>
      <c r="F41" s="28" t="n">
        <f aca="false">ROUND(K41/12*6,2)</f>
        <v>1640.5</v>
      </c>
      <c r="G41" s="28" t="n">
        <f aca="false">ROUND(F41*E41/1000,2)</f>
        <v>164.3</v>
      </c>
      <c r="H41" s="23" t="n">
        <v>254.05</v>
      </c>
      <c r="I41" s="28" t="n">
        <f aca="false">K41-F41</f>
        <v>1640.5</v>
      </c>
      <c r="J41" s="22" t="n">
        <f aca="false">ROUND(H41*I41/1000,2)</f>
        <v>416.77</v>
      </c>
      <c r="K41" s="130" t="n">
        <v>3281</v>
      </c>
      <c r="L41" s="22" t="n">
        <f aca="false">J41+G41</f>
        <v>581.07</v>
      </c>
    </row>
    <row r="42" customFormat="false" ht="42.9" hidden="false" customHeight="true" outlineLevel="0" collapsed="false">
      <c r="A42" s="18" t="s">
        <v>106</v>
      </c>
      <c r="B42" s="19" t="s">
        <v>107</v>
      </c>
      <c r="C42" s="31"/>
      <c r="D42" s="31"/>
      <c r="E42" s="31"/>
      <c r="F42" s="31" t="n">
        <f aca="false">SUM(F43:F44)</f>
        <v>133394.62</v>
      </c>
      <c r="G42" s="31" t="n">
        <f aca="false">SUM(G43:G44)</f>
        <v>12201.77</v>
      </c>
      <c r="H42" s="31"/>
      <c r="I42" s="31" t="n">
        <f aca="false">SUM(I43:I44)</f>
        <v>133394.19</v>
      </c>
      <c r="J42" s="31" t="n">
        <f aca="false">SUM(J43:J44)</f>
        <v>26118.26</v>
      </c>
      <c r="K42" s="31" t="n">
        <f aca="false">SUM(K43:K44)</f>
        <v>266798.81</v>
      </c>
      <c r="L42" s="31" t="n">
        <f aca="false">SUM(L43:L44)</f>
        <v>38320.03</v>
      </c>
    </row>
    <row r="43" customFormat="false" ht="18" hidden="false" customHeight="true" outlineLevel="0" collapsed="false">
      <c r="A43" s="30"/>
      <c r="B43" s="40" t="s">
        <v>108</v>
      </c>
      <c r="C43" s="30"/>
      <c r="D43" s="30"/>
      <c r="E43" s="30"/>
      <c r="F43" s="30" t="n">
        <f aca="false">F45+F66+F47+F49+F50+F51+F52+F53+F54+F56+F58+F60+F62+F63+F64+F68+F69+F70+F71+F73+F75+F77+F79+F82+F87+F89+F94+F102+F104+F106+F115+F122+F132+F134+F137+F139+F142+F144+F152+F155+F157</f>
        <v>27914.64</v>
      </c>
      <c r="G43" s="30" t="n">
        <f aca="false">G45+G66+G47+G49+G50+G51+G52+G53+G54+G56+G58+G60+G62+G63+G64+G68+G69+G70+G71+G73+G75+G77+G79+G82+G87+G89+G94+G102+G104+G106+G115+G122+G132+G134+G137+G139+G142+G144+G152+G155+G157</f>
        <v>3327.31</v>
      </c>
      <c r="H43" s="30"/>
      <c r="I43" s="30" t="n">
        <f aca="false">I45+I66+I47+I49+I50+I51+I52+I53+I54+I56+I58+I60+I62+I63+I64+I68+I69+I70+I71+I73+I75+I77+I79+I82+I87+I89+I94+I102+I104+I106+I115+I122+I132+I134+I137+I139+I142+I144+I152+I155+I157</f>
        <v>27914.48</v>
      </c>
      <c r="J43" s="30" t="n">
        <f aca="false">J45+J66+J47+J49+J50+J51+J52+J53+J54+J56+J58+J60+J62+J63+J64+J68+J69+J70+J71+J73+J75+J77+J79+J82+J87+J89+J94+J102+J104+J106+J115+J122+J132+J134+J137+J139+J142+J144+J152+J155+J157</f>
        <v>6753.54</v>
      </c>
      <c r="K43" s="30" t="n">
        <f aca="false">K45+K66+K47+K49+K50+K51+K52+K53+K54+K56+K58+K60+K62+K63+K64+K68+K69+K70+K71+K73+K75+K77+K79+K82+K87+K89+K94+K102+K104+K106+K115+K122+K132+K134+K137+K139+K142+K144+K152+K155+K157</f>
        <v>55829.12</v>
      </c>
      <c r="L43" s="30" t="n">
        <f aca="false">L45+L66+L47+L49+L50+L51+L52+L53+L54+L56+L58+L60+L62+L63+L64+L68+L69+L70+L71+L73+L75+L77+L79+L82+L87+L89+L94+L102+L104+L106+L115+L122+L132+L134+L137+L139+L142+L144+L152+L155+L157</f>
        <v>10080.85</v>
      </c>
    </row>
    <row r="44" customFormat="false" ht="17.25" hidden="false" customHeight="true" outlineLevel="0" collapsed="false">
      <c r="A44" s="30"/>
      <c r="B44" s="40" t="s">
        <v>408</v>
      </c>
      <c r="C44" s="30"/>
      <c r="D44" s="30"/>
      <c r="E44" s="30"/>
      <c r="F44" s="30" t="n">
        <f aca="false">F46+F67+F48+F55+F57+F59+F61+F65+F72+F74+F76+F78+F80+F81+F83+F84+F85+F86+F88+F90+F91+F92+F93+F98+F103+F105+F110+F117+F127+F133+F135+F136+F138+F140+F141+F143+F147+F153+F156+F160+F154</f>
        <v>105479.98</v>
      </c>
      <c r="G44" s="30" t="n">
        <f aca="false">G46+G67+G48+G55+G57+G59+G61+G65+G72+G74+G76+G78+G80+G81+G83+G84+G85+G86+G88+G90+G91+G92+G93+G98+G103+G105+G110+G117+G127+G133+G135+G136+G138+G140+G141+G143+G147+G153+G156+G160+G154</f>
        <v>8874.46</v>
      </c>
      <c r="H44" s="30"/>
      <c r="I44" s="30" t="n">
        <f aca="false">I46+I67+I48+I55+I57+I59+I61+I65+I72+I74+I76+I78+I80+I81+I83+I84+I85+I86+I88+I90+I91+I92+I93+I98+I103+I105+I110+I117+I127+I133+I135+I136+I138+I140+I141+I143+I147+I153+I156+I160+I154</f>
        <v>105479.71</v>
      </c>
      <c r="J44" s="30" t="n">
        <f aca="false">J46+J67+J48+J55+J57+J59+J61+J65+J72+J74+J76+J78+J80+J81+J83+J84+J85+J86+J88+J90+J91+J92+J93+J98+J103+J105+J110+J117+J127+J133+J135+J136+J138+J140+J141+J143+J147+J153+J156+J160+J154</f>
        <v>19364.72</v>
      </c>
      <c r="K44" s="30" t="n">
        <f aca="false">K46+K67+K48+K55+K57+K59+K61+K65+K72+K74+K76+K78+K80+K81+K83+K84+K85+K86+K88+K90+K91+K92+K93+K98+K103+K105+K110+K117+K127+K133+K135+K136+K138+K140+K141+K143+K147+K153+K156+K160+K154</f>
        <v>210969.69</v>
      </c>
      <c r="L44" s="30" t="n">
        <f aca="false">L46+L67+L48+L55+L57+L59+L61+L65+L72+L74+L76+L78+L80+L81+L83+L84+L85+L86+L88+L90+L91+L92+L93+L98+L103+L105+L110+L117+L127+L133+L135+L136+L138+L140+L141+L143+L147+L153+L156+L160+L154</f>
        <v>28239.18</v>
      </c>
    </row>
    <row r="45" customFormat="false" ht="52.5" hidden="false" customHeight="true" outlineLevel="0" collapsed="false">
      <c r="A45" s="41" t="s">
        <v>110</v>
      </c>
      <c r="B45" s="42" t="s">
        <v>749</v>
      </c>
      <c r="C45" s="34" t="s">
        <v>51</v>
      </c>
      <c r="D45" s="34" t="s">
        <v>737</v>
      </c>
      <c r="E45" s="28" t="n">
        <v>100.15</v>
      </c>
      <c r="F45" s="22" t="n">
        <f aca="false">ROUND(K45/12*6,2)</f>
        <v>210</v>
      </c>
      <c r="G45" s="22" t="n">
        <f aca="false">ROUND(F45*E45/1000,2)</f>
        <v>21.03</v>
      </c>
      <c r="H45" s="23" t="n">
        <v>254.05</v>
      </c>
      <c r="I45" s="22" t="n">
        <f aca="false">K45-F45</f>
        <v>210</v>
      </c>
      <c r="J45" s="22" t="n">
        <f aca="false">ROUND(H45*I45/1000,2)</f>
        <v>53.35</v>
      </c>
      <c r="K45" s="46" t="n">
        <v>420</v>
      </c>
      <c r="L45" s="22" t="n">
        <f aca="false">J45+G45</f>
        <v>74.38</v>
      </c>
    </row>
    <row r="46" customFormat="false" ht="63" hidden="false" customHeight="true" outlineLevel="0" collapsed="false">
      <c r="A46" s="41"/>
      <c r="B46" s="42" t="s">
        <v>750</v>
      </c>
      <c r="C46" s="34" t="s">
        <v>51</v>
      </c>
      <c r="D46" s="34" t="s">
        <v>737</v>
      </c>
      <c r="E46" s="28" t="n">
        <v>100.15</v>
      </c>
      <c r="F46" s="20" t="n">
        <f aca="false">ROUND(K46/12*6,2)</f>
        <v>831.74</v>
      </c>
      <c r="G46" s="20" t="n">
        <f aca="false">ROUND(F46*E46/1000,2)</f>
        <v>83.3</v>
      </c>
      <c r="H46" s="23" t="n">
        <v>254.05</v>
      </c>
      <c r="I46" s="20" t="n">
        <f aca="false">K46-F46</f>
        <v>831.74</v>
      </c>
      <c r="J46" s="20" t="n">
        <f aca="false">ROUND(H46*I46/1000,2)</f>
        <v>211.3</v>
      </c>
      <c r="K46" s="46" t="n">
        <v>1663.48</v>
      </c>
      <c r="L46" s="20" t="n">
        <f aca="false">J46+G46</f>
        <v>294.6</v>
      </c>
    </row>
    <row r="47" customFormat="false" ht="72.75" hidden="false" customHeight="true" outlineLevel="0" collapsed="false">
      <c r="A47" s="41" t="s">
        <v>619</v>
      </c>
      <c r="B47" s="42" t="s">
        <v>751</v>
      </c>
      <c r="C47" s="34" t="s">
        <v>51</v>
      </c>
      <c r="D47" s="34" t="s">
        <v>737</v>
      </c>
      <c r="E47" s="28" t="n">
        <v>100.15</v>
      </c>
      <c r="F47" s="20" t="n">
        <f aca="false">ROUND(K47/12*6,2)</f>
        <v>12.5</v>
      </c>
      <c r="G47" s="20" t="n">
        <f aca="false">ROUND(F47*E47/1000,2)</f>
        <v>1.25</v>
      </c>
      <c r="H47" s="23" t="n">
        <v>254.05</v>
      </c>
      <c r="I47" s="20" t="n">
        <f aca="false">K47-F47</f>
        <v>12.5</v>
      </c>
      <c r="J47" s="20" t="n">
        <f aca="false">ROUND(H47*I47/1000,2)</f>
        <v>3.18</v>
      </c>
      <c r="K47" s="46" t="n">
        <v>25</v>
      </c>
      <c r="L47" s="20" t="n">
        <f aca="false">J47+G47</f>
        <v>4.43</v>
      </c>
    </row>
    <row r="48" customFormat="false" ht="73.5" hidden="false" customHeight="true" outlineLevel="0" collapsed="false">
      <c r="A48" s="41"/>
      <c r="B48" s="42" t="s">
        <v>752</v>
      </c>
      <c r="C48" s="34" t="s">
        <v>51</v>
      </c>
      <c r="D48" s="34" t="s">
        <v>737</v>
      </c>
      <c r="E48" s="28" t="n">
        <v>100.15</v>
      </c>
      <c r="F48" s="20" t="n">
        <f aca="false">ROUND(K48/12*6,2)</f>
        <v>1765.67</v>
      </c>
      <c r="G48" s="20" t="n">
        <f aca="false">ROUND(F48*E48/1000,2)</f>
        <v>176.83</v>
      </c>
      <c r="H48" s="23" t="n">
        <v>254.05</v>
      </c>
      <c r="I48" s="20" t="n">
        <f aca="false">K48-F48</f>
        <v>1765.66</v>
      </c>
      <c r="J48" s="20" t="n">
        <f aca="false">ROUND(H48*I48/1000,2)</f>
        <v>448.57</v>
      </c>
      <c r="K48" s="46" t="n">
        <v>3531.33</v>
      </c>
      <c r="L48" s="20" t="n">
        <f aca="false">J48+G48</f>
        <v>625.4</v>
      </c>
    </row>
    <row r="49" customFormat="false" ht="54.95" hidden="false" customHeight="true" outlineLevel="0" collapsed="false">
      <c r="A49" s="41" t="s">
        <v>703</v>
      </c>
      <c r="B49" s="143" t="s">
        <v>753</v>
      </c>
      <c r="C49" s="34" t="s">
        <v>51</v>
      </c>
      <c r="D49" s="34" t="s">
        <v>737</v>
      </c>
      <c r="E49" s="28" t="n">
        <v>100.15</v>
      </c>
      <c r="F49" s="20" t="n">
        <f aca="false">ROUND(K49/12*6,2)</f>
        <v>177.17</v>
      </c>
      <c r="G49" s="20" t="n">
        <f aca="false">ROUND(F49*E49/1000,2)</f>
        <v>17.74</v>
      </c>
      <c r="H49" s="23" t="n">
        <v>254.05</v>
      </c>
      <c r="I49" s="20" t="n">
        <f aca="false">K49-F49</f>
        <v>177.16</v>
      </c>
      <c r="J49" s="20" t="n">
        <f aca="false">ROUND(H49*I49/1000,2)</f>
        <v>45.01</v>
      </c>
      <c r="K49" s="46" t="n">
        <v>354.33</v>
      </c>
      <c r="L49" s="20" t="n">
        <f aca="false">J49+G49</f>
        <v>62.75</v>
      </c>
    </row>
    <row r="50" customFormat="false" ht="65.2" hidden="false" customHeight="true" outlineLevel="0" collapsed="false">
      <c r="A50" s="41" t="s">
        <v>623</v>
      </c>
      <c r="B50" s="42" t="s">
        <v>754</v>
      </c>
      <c r="C50" s="34" t="s">
        <v>51</v>
      </c>
      <c r="D50" s="34" t="s">
        <v>737</v>
      </c>
      <c r="E50" s="28" t="n">
        <v>100.15</v>
      </c>
      <c r="F50" s="20" t="n">
        <f aca="false">ROUND(K50/12*6,2)</f>
        <v>471.39</v>
      </c>
      <c r="G50" s="20" t="n">
        <f aca="false">ROUND(F50*E50/1000,2)</f>
        <v>47.21</v>
      </c>
      <c r="H50" s="23" t="n">
        <v>254.05</v>
      </c>
      <c r="I50" s="20" t="n">
        <f aca="false">K50-F50</f>
        <v>471.38</v>
      </c>
      <c r="J50" s="20" t="n">
        <f aca="false">ROUND(H50*I50/1000,2)</f>
        <v>119.75</v>
      </c>
      <c r="K50" s="46" t="n">
        <v>942.77</v>
      </c>
      <c r="L50" s="20" t="n">
        <f aca="false">J50+G50</f>
        <v>166.96</v>
      </c>
    </row>
    <row r="51" customFormat="false" ht="59.7" hidden="false" customHeight="true" outlineLevel="0" collapsed="false">
      <c r="A51" s="41"/>
      <c r="B51" s="42" t="s">
        <v>755</v>
      </c>
      <c r="C51" s="20" t="s">
        <v>124</v>
      </c>
      <c r="D51" s="34" t="s">
        <v>434</v>
      </c>
      <c r="E51" s="23" t="n">
        <v>142.61</v>
      </c>
      <c r="F51" s="20" t="n">
        <f aca="false">ROUND(K51/12*6,2)</f>
        <v>250</v>
      </c>
      <c r="G51" s="20" t="n">
        <f aca="false">ROUND(F51*E51/1000,2)</f>
        <v>35.65</v>
      </c>
      <c r="H51" s="23" t="n">
        <v>246.52</v>
      </c>
      <c r="I51" s="20" t="n">
        <f aca="false">K51-F51</f>
        <v>250</v>
      </c>
      <c r="J51" s="20" t="n">
        <f aca="false">ROUND(H51*I51/1000,2)</f>
        <v>61.63</v>
      </c>
      <c r="K51" s="46" t="n">
        <v>500</v>
      </c>
      <c r="L51" s="20" t="n">
        <f aca="false">J51+G51</f>
        <v>97.28</v>
      </c>
    </row>
    <row r="52" customFormat="false" ht="54.75" hidden="false" customHeight="true" outlineLevel="0" collapsed="false">
      <c r="A52" s="41" t="s">
        <v>626</v>
      </c>
      <c r="B52" s="42" t="s">
        <v>756</v>
      </c>
      <c r="C52" s="34" t="s">
        <v>51</v>
      </c>
      <c r="D52" s="34" t="s">
        <v>737</v>
      </c>
      <c r="E52" s="28" t="n">
        <v>100.15</v>
      </c>
      <c r="F52" s="20" t="n">
        <f aca="false">ROUND(K52/12*6,2)</f>
        <v>8312.5</v>
      </c>
      <c r="G52" s="20" t="n">
        <f aca="false">ROUND(F52*E52/1000,2)</f>
        <v>832.5</v>
      </c>
      <c r="H52" s="78" t="n">
        <v>254.05</v>
      </c>
      <c r="I52" s="20" t="n">
        <f aca="false">K52-F52</f>
        <v>8312.5</v>
      </c>
      <c r="J52" s="20" t="n">
        <f aca="false">ROUND(H52*I52/1000,2)</f>
        <v>2111.79</v>
      </c>
      <c r="K52" s="46" t="n">
        <v>16625</v>
      </c>
      <c r="L52" s="20" t="n">
        <f aca="false">J52+G52</f>
        <v>2944.29</v>
      </c>
    </row>
    <row r="53" customFormat="false" ht="53.25" hidden="false" customHeight="true" outlineLevel="0" collapsed="false">
      <c r="A53" s="41" t="s">
        <v>628</v>
      </c>
      <c r="B53" s="42" t="s">
        <v>757</v>
      </c>
      <c r="C53" s="34" t="s">
        <v>51</v>
      </c>
      <c r="D53" s="34" t="s">
        <v>737</v>
      </c>
      <c r="E53" s="28" t="n">
        <v>100.15</v>
      </c>
      <c r="F53" s="20" t="n">
        <f aca="false">ROUND(K53/12*6,2)</f>
        <v>2812.56</v>
      </c>
      <c r="G53" s="20" t="n">
        <f aca="false">ROUND(F53*E53/1000,2)</f>
        <v>281.68</v>
      </c>
      <c r="H53" s="23" t="n">
        <v>254.05</v>
      </c>
      <c r="I53" s="20" t="n">
        <f aca="false">K53-F53</f>
        <v>2812.55</v>
      </c>
      <c r="J53" s="20" t="n">
        <f aca="false">ROUND(H53*I53/1000,2)</f>
        <v>714.53</v>
      </c>
      <c r="K53" s="46" t="n">
        <v>5625.11</v>
      </c>
      <c r="L53" s="20" t="n">
        <f aca="false">J53+G53</f>
        <v>996.21</v>
      </c>
    </row>
    <row r="54" customFormat="false" ht="66.75" hidden="false" customHeight="true" outlineLevel="0" collapsed="false">
      <c r="A54" s="41" t="s">
        <v>758</v>
      </c>
      <c r="B54" s="42" t="s">
        <v>759</v>
      </c>
      <c r="C54" s="34" t="s">
        <v>51</v>
      </c>
      <c r="D54" s="34" t="s">
        <v>737</v>
      </c>
      <c r="E54" s="28" t="n">
        <v>100.15</v>
      </c>
      <c r="F54" s="20" t="n">
        <f aca="false">ROUND(K54/12*6,2)</f>
        <v>105.26</v>
      </c>
      <c r="G54" s="20" t="n">
        <f aca="false">ROUND(F54*E54/1000,2)</f>
        <v>10.54</v>
      </c>
      <c r="H54" s="23" t="n">
        <v>254.05</v>
      </c>
      <c r="I54" s="20" t="n">
        <f aca="false">K54-F54</f>
        <v>105.25</v>
      </c>
      <c r="J54" s="20" t="n">
        <f aca="false">ROUND(H54*I54/1000,2)</f>
        <v>26.74</v>
      </c>
      <c r="K54" s="46" t="n">
        <v>210.51</v>
      </c>
      <c r="L54" s="20" t="n">
        <f aca="false">J54+G54</f>
        <v>37.28</v>
      </c>
    </row>
    <row r="55" customFormat="false" ht="61.5" hidden="false" customHeight="true" outlineLevel="0" collapsed="false">
      <c r="A55" s="41"/>
      <c r="B55" s="42" t="s">
        <v>760</v>
      </c>
      <c r="C55" s="34" t="s">
        <v>51</v>
      </c>
      <c r="D55" s="34" t="s">
        <v>737</v>
      </c>
      <c r="E55" s="28" t="n">
        <v>100.15</v>
      </c>
      <c r="F55" s="20" t="n">
        <f aca="false">ROUND(K55/12*6,2)</f>
        <v>5455.48</v>
      </c>
      <c r="G55" s="20" t="n">
        <f aca="false">ROUND(F55*E55/1000,2)</f>
        <v>546.37</v>
      </c>
      <c r="H55" s="23" t="n">
        <v>254.05</v>
      </c>
      <c r="I55" s="20" t="n">
        <f aca="false">K55-F55</f>
        <v>5455.47</v>
      </c>
      <c r="J55" s="20" t="n">
        <f aca="false">ROUND(H55*I55/1000,2)</f>
        <v>1385.96</v>
      </c>
      <c r="K55" s="46" t="n">
        <v>10910.95</v>
      </c>
      <c r="L55" s="20" t="n">
        <f aca="false">J55+G55</f>
        <v>1932.33</v>
      </c>
    </row>
    <row r="56" customFormat="false" ht="44.25" hidden="false" customHeight="true" outlineLevel="0" collapsed="false">
      <c r="A56" s="41" t="s">
        <v>631</v>
      </c>
      <c r="B56" s="42" t="s">
        <v>761</v>
      </c>
      <c r="C56" s="34" t="s">
        <v>51</v>
      </c>
      <c r="D56" s="34" t="s">
        <v>737</v>
      </c>
      <c r="E56" s="28" t="n">
        <v>100.15</v>
      </c>
      <c r="F56" s="20" t="n">
        <f aca="false">ROUND(K56/12*6,2)</f>
        <v>174.97</v>
      </c>
      <c r="G56" s="20" t="n">
        <f aca="false">ROUND(F56*E56/1000,2)</f>
        <v>17.52</v>
      </c>
      <c r="H56" s="23" t="n">
        <v>254.05</v>
      </c>
      <c r="I56" s="20" t="n">
        <f aca="false">K56-F56</f>
        <v>174.96</v>
      </c>
      <c r="J56" s="20" t="n">
        <f aca="false">ROUND(H56*I56/1000,2)</f>
        <v>44.45</v>
      </c>
      <c r="K56" s="46" t="n">
        <v>349.93</v>
      </c>
      <c r="L56" s="20" t="n">
        <f aca="false">J56+G56</f>
        <v>61.97</v>
      </c>
    </row>
    <row r="57" customFormat="false" ht="49.5" hidden="false" customHeight="true" outlineLevel="0" collapsed="false">
      <c r="A57" s="41"/>
      <c r="B57" s="42" t="s">
        <v>762</v>
      </c>
      <c r="C57" s="34" t="s">
        <v>51</v>
      </c>
      <c r="D57" s="34" t="s">
        <v>737</v>
      </c>
      <c r="E57" s="28" t="n">
        <v>100.15</v>
      </c>
      <c r="F57" s="20" t="n">
        <f aca="false">ROUND(K57/12*6,2)</f>
        <v>3104.38</v>
      </c>
      <c r="G57" s="20" t="n">
        <f aca="false">ROUND(F57*E57/1000,2)</f>
        <v>310.9</v>
      </c>
      <c r="H57" s="23" t="n">
        <v>254.05</v>
      </c>
      <c r="I57" s="20" t="n">
        <f aca="false">K57-F57</f>
        <v>3104.37</v>
      </c>
      <c r="J57" s="20" t="n">
        <f aca="false">ROUND(H57*I57/1000,2)</f>
        <v>788.67</v>
      </c>
      <c r="K57" s="46" t="n">
        <v>6208.75</v>
      </c>
      <c r="L57" s="20" t="n">
        <f aca="false">J57+G57</f>
        <v>1099.57</v>
      </c>
    </row>
    <row r="58" customFormat="false" ht="59.25" hidden="false" customHeight="true" outlineLevel="0" collapsed="false">
      <c r="A58" s="41" t="s">
        <v>463</v>
      </c>
      <c r="B58" s="42" t="s">
        <v>763</v>
      </c>
      <c r="C58" s="34" t="s">
        <v>51</v>
      </c>
      <c r="D58" s="34" t="s">
        <v>737</v>
      </c>
      <c r="E58" s="28" t="n">
        <v>100.15</v>
      </c>
      <c r="F58" s="20" t="n">
        <f aca="false">ROUND(K58/12*6,2)</f>
        <v>802.5</v>
      </c>
      <c r="G58" s="20" t="n">
        <f aca="false">ROUND(F58*E58/1000,2)</f>
        <v>80.37</v>
      </c>
      <c r="H58" s="23" t="n">
        <v>254.05</v>
      </c>
      <c r="I58" s="20" t="n">
        <f aca="false">K58-F58</f>
        <v>802.49</v>
      </c>
      <c r="J58" s="20" t="n">
        <f aca="false">ROUND(H58*I58/1000,2)</f>
        <v>203.87</v>
      </c>
      <c r="K58" s="46" t="n">
        <v>1604.99</v>
      </c>
      <c r="L58" s="20" t="n">
        <f aca="false">J58+G58</f>
        <v>284.24</v>
      </c>
    </row>
    <row r="59" customFormat="false" ht="53.25" hidden="false" customHeight="true" outlineLevel="0" collapsed="false">
      <c r="A59" s="41"/>
      <c r="B59" s="42" t="s">
        <v>764</v>
      </c>
      <c r="C59" s="34" t="s">
        <v>51</v>
      </c>
      <c r="D59" s="34" t="s">
        <v>737</v>
      </c>
      <c r="E59" s="28" t="n">
        <v>100.15</v>
      </c>
      <c r="F59" s="20" t="n">
        <f aca="false">ROUND(K59/12*6,2)</f>
        <v>15476.83</v>
      </c>
      <c r="G59" s="20" t="n">
        <f aca="false">ROUND(F59*E59/1000,2)</f>
        <v>1550</v>
      </c>
      <c r="H59" s="23" t="n">
        <v>254.05</v>
      </c>
      <c r="I59" s="20" t="n">
        <f aca="false">K59-F59</f>
        <v>15476.82</v>
      </c>
      <c r="J59" s="20" t="n">
        <f aca="false">ROUND(H59*I59/1000,2)</f>
        <v>3931.89</v>
      </c>
      <c r="K59" s="46" t="n">
        <v>30953.65</v>
      </c>
      <c r="L59" s="20" t="n">
        <f aca="false">J59+G59</f>
        <v>5481.89</v>
      </c>
    </row>
    <row r="60" customFormat="false" ht="62.25" hidden="false" customHeight="true" outlineLevel="0" collapsed="false">
      <c r="A60" s="41" t="s">
        <v>466</v>
      </c>
      <c r="B60" s="42" t="s">
        <v>765</v>
      </c>
      <c r="C60" s="34" t="s">
        <v>51</v>
      </c>
      <c r="D60" s="34" t="s">
        <v>737</v>
      </c>
      <c r="E60" s="28" t="n">
        <v>100.15</v>
      </c>
      <c r="F60" s="20" t="n">
        <f aca="false">ROUND(K60/12*6,2)</f>
        <v>200</v>
      </c>
      <c r="G60" s="20" t="n">
        <f aca="false">ROUND(F60*E60/1000,2)</f>
        <v>20.03</v>
      </c>
      <c r="H60" s="23" t="n">
        <v>254.05</v>
      </c>
      <c r="I60" s="20" t="n">
        <f aca="false">K60-F60</f>
        <v>200</v>
      </c>
      <c r="J60" s="20" t="n">
        <f aca="false">ROUND(H60*I60/1000,2)</f>
        <v>50.81</v>
      </c>
      <c r="K60" s="46" t="n">
        <v>400</v>
      </c>
      <c r="L60" s="20" t="n">
        <f aca="false">J60+G60</f>
        <v>70.84</v>
      </c>
    </row>
    <row r="61" customFormat="false" ht="58.5" hidden="false" customHeight="true" outlineLevel="0" collapsed="false">
      <c r="A61" s="41"/>
      <c r="B61" s="42" t="s">
        <v>766</v>
      </c>
      <c r="C61" s="34" t="s">
        <v>51</v>
      </c>
      <c r="D61" s="34" t="s">
        <v>737</v>
      </c>
      <c r="E61" s="28" t="n">
        <v>100.15</v>
      </c>
      <c r="F61" s="20" t="n">
        <f aca="false">ROUND(K61/12*6,2)</f>
        <v>545.7</v>
      </c>
      <c r="G61" s="20" t="n">
        <f aca="false">ROUND(F61*E61/1000,2)</f>
        <v>54.65</v>
      </c>
      <c r="H61" s="23" t="n">
        <v>254.05</v>
      </c>
      <c r="I61" s="20" t="n">
        <f aca="false">K61-F61</f>
        <v>545.69</v>
      </c>
      <c r="J61" s="20" t="n">
        <f aca="false">ROUND(H61*I61/1000,2)</f>
        <v>138.63</v>
      </c>
      <c r="K61" s="46" t="n">
        <v>1091.39</v>
      </c>
      <c r="L61" s="20" t="n">
        <f aca="false">J61+G61</f>
        <v>193.28</v>
      </c>
    </row>
    <row r="62" customFormat="false" ht="72.75" hidden="false" customHeight="true" outlineLevel="0" collapsed="false">
      <c r="A62" s="41" t="s">
        <v>141</v>
      </c>
      <c r="B62" s="42" t="s">
        <v>469</v>
      </c>
      <c r="C62" s="34" t="s">
        <v>51</v>
      </c>
      <c r="D62" s="34" t="s">
        <v>737</v>
      </c>
      <c r="E62" s="28" t="n">
        <v>100.15</v>
      </c>
      <c r="F62" s="20" t="n">
        <f aca="false">ROUND(K62/12*6,2)</f>
        <v>203.67</v>
      </c>
      <c r="G62" s="20" t="n">
        <f aca="false">ROUND(F62*E62/1000,2)</f>
        <v>20.4</v>
      </c>
      <c r="H62" s="23" t="n">
        <v>254.05</v>
      </c>
      <c r="I62" s="20" t="n">
        <f aca="false">K62-F62</f>
        <v>203.66</v>
      </c>
      <c r="J62" s="20" t="n">
        <f aca="false">ROUND(H62*I62/1000,2)</f>
        <v>51.74</v>
      </c>
      <c r="K62" s="46" t="n">
        <v>407.33</v>
      </c>
      <c r="L62" s="20" t="n">
        <f aca="false">J62+G62</f>
        <v>72.14</v>
      </c>
    </row>
    <row r="63" customFormat="false" ht="49.25" hidden="false" customHeight="false" outlineLevel="0" collapsed="false">
      <c r="A63" s="41"/>
      <c r="B63" s="42" t="s">
        <v>767</v>
      </c>
      <c r="C63" s="34" t="s">
        <v>44</v>
      </c>
      <c r="D63" s="34" t="s">
        <v>737</v>
      </c>
      <c r="E63" s="23" t="n">
        <v>18.94</v>
      </c>
      <c r="F63" s="20" t="n">
        <f aca="false">ROUND(K63/12*6,2)</f>
        <v>56.17</v>
      </c>
      <c r="G63" s="20" t="n">
        <f aca="false">ROUND(E63*F63/1000,2)</f>
        <v>1.06</v>
      </c>
      <c r="H63" s="23" t="n">
        <v>30.26</v>
      </c>
      <c r="I63" s="20" t="n">
        <f aca="false">K63-F63</f>
        <v>56.16</v>
      </c>
      <c r="J63" s="20" t="n">
        <f aca="false">ROUND(H63*I63/1000,2)</f>
        <v>1.7</v>
      </c>
      <c r="K63" s="144" t="n">
        <v>112.33</v>
      </c>
      <c r="L63" s="20" t="n">
        <f aca="false">J63+G63</f>
        <v>2.76</v>
      </c>
    </row>
    <row r="64" customFormat="false" ht="50.25" hidden="false" customHeight="true" outlineLevel="0" collapsed="false">
      <c r="A64" s="41" t="s">
        <v>145</v>
      </c>
      <c r="B64" s="42" t="s">
        <v>768</v>
      </c>
      <c r="C64" s="20" t="s">
        <v>124</v>
      </c>
      <c r="D64" s="34" t="s">
        <v>434</v>
      </c>
      <c r="E64" s="23" t="n">
        <v>142.61</v>
      </c>
      <c r="F64" s="20" t="n">
        <f aca="false">ROUND(K64/12*6,2)</f>
        <v>175</v>
      </c>
      <c r="G64" s="20" t="n">
        <f aca="false">ROUND(F64*E64/1000,2)</f>
        <v>24.96</v>
      </c>
      <c r="H64" s="23" t="n">
        <v>246.52</v>
      </c>
      <c r="I64" s="20" t="n">
        <f aca="false">K64-F64</f>
        <v>175</v>
      </c>
      <c r="J64" s="20" t="n">
        <f aca="false">ROUND(H64*I64/1000,2)</f>
        <v>43.14</v>
      </c>
      <c r="K64" s="46" t="n">
        <v>350</v>
      </c>
      <c r="L64" s="20" t="n">
        <f aca="false">J64+G64</f>
        <v>68.1</v>
      </c>
    </row>
    <row r="65" customFormat="false" ht="46.5" hidden="false" customHeight="true" outlineLevel="0" collapsed="false">
      <c r="A65" s="41"/>
      <c r="B65" s="42" t="s">
        <v>769</v>
      </c>
      <c r="C65" s="20" t="s">
        <v>124</v>
      </c>
      <c r="D65" s="34" t="s">
        <v>434</v>
      </c>
      <c r="E65" s="23" t="n">
        <v>142.61</v>
      </c>
      <c r="F65" s="20" t="n">
        <f aca="false">ROUND(K65/12*6,2)</f>
        <v>1573.52</v>
      </c>
      <c r="G65" s="20" t="n">
        <f aca="false">ROUND(E65*F65/1000,2)</f>
        <v>224.4</v>
      </c>
      <c r="H65" s="23" t="n">
        <v>246.52</v>
      </c>
      <c r="I65" s="20" t="n">
        <f aca="false">K65-F65</f>
        <v>1573.51</v>
      </c>
      <c r="J65" s="20" t="n">
        <f aca="false">ROUND(H65*I65/1000,2)</f>
        <v>387.9</v>
      </c>
      <c r="K65" s="46" t="n">
        <v>3147.03</v>
      </c>
      <c r="L65" s="20" t="n">
        <f aca="false">J65+G65</f>
        <v>612.3</v>
      </c>
    </row>
    <row r="66" customFormat="false" ht="60" hidden="false" customHeight="true" outlineLevel="0" collapsed="false">
      <c r="A66" s="41" t="s">
        <v>770</v>
      </c>
      <c r="B66" s="33" t="s">
        <v>473</v>
      </c>
      <c r="C66" s="34" t="s">
        <v>51</v>
      </c>
      <c r="D66" s="34" t="s">
        <v>737</v>
      </c>
      <c r="E66" s="28" t="n">
        <v>100.15</v>
      </c>
      <c r="F66" s="23" t="n">
        <f aca="false">ROUND(K66/12*6,2)</f>
        <v>3896.67</v>
      </c>
      <c r="G66" s="23" t="n">
        <f aca="false">ROUND(F66*E66/1000,2)</f>
        <v>390.25</v>
      </c>
      <c r="H66" s="23" t="n">
        <v>254.05</v>
      </c>
      <c r="I66" s="23" t="n">
        <f aca="false">K66-F66</f>
        <v>3896.66</v>
      </c>
      <c r="J66" s="23" t="n">
        <f aca="false">ROUND(H66*I66/1000,2)</f>
        <v>989.95</v>
      </c>
      <c r="K66" s="46" t="n">
        <v>7793.33</v>
      </c>
      <c r="L66" s="23" t="n">
        <f aca="false">J66+G66</f>
        <v>1380.2</v>
      </c>
    </row>
    <row r="67" customFormat="false" ht="58.5" hidden="false" customHeight="true" outlineLevel="0" collapsed="false">
      <c r="A67" s="41"/>
      <c r="B67" s="42" t="s">
        <v>151</v>
      </c>
      <c r="C67" s="34" t="s">
        <v>51</v>
      </c>
      <c r="D67" s="34" t="s">
        <v>737</v>
      </c>
      <c r="E67" s="28" t="n">
        <v>100.15</v>
      </c>
      <c r="F67" s="20" t="n">
        <f aca="false">ROUND(K67/12*6,2)</f>
        <v>300</v>
      </c>
      <c r="G67" s="20" t="n">
        <f aca="false">ROUND(F67*E67/1000,2)</f>
        <v>30.05</v>
      </c>
      <c r="H67" s="23" t="n">
        <v>254.05</v>
      </c>
      <c r="I67" s="20" t="n">
        <f aca="false">K67-F67</f>
        <v>300</v>
      </c>
      <c r="J67" s="20" t="n">
        <f aca="false">ROUND(H67*I67/1000,2)</f>
        <v>76.22</v>
      </c>
      <c r="K67" s="46" t="n">
        <v>600</v>
      </c>
      <c r="L67" s="20" t="n">
        <f aca="false">J67+G67</f>
        <v>106.27</v>
      </c>
    </row>
    <row r="68" customFormat="false" ht="74.25" hidden="false" customHeight="true" outlineLevel="0" collapsed="false">
      <c r="A68" s="41" t="s">
        <v>475</v>
      </c>
      <c r="B68" s="43" t="s">
        <v>771</v>
      </c>
      <c r="C68" s="20" t="s">
        <v>124</v>
      </c>
      <c r="D68" s="34" t="s">
        <v>434</v>
      </c>
      <c r="E68" s="23" t="n">
        <v>142.61</v>
      </c>
      <c r="F68" s="20" t="n">
        <f aca="false">ROUND(K68/12*6,2)</f>
        <v>1959.15</v>
      </c>
      <c r="G68" s="20" t="n">
        <f aca="false">ROUND(E68*F68/1000,2)</f>
        <v>279.39</v>
      </c>
      <c r="H68" s="23" t="n">
        <v>246.52</v>
      </c>
      <c r="I68" s="20" t="n">
        <f aca="false">K68-F68</f>
        <v>1959.14</v>
      </c>
      <c r="J68" s="20" t="n">
        <f aca="false">ROUND(H68*I68/1000,2)</f>
        <v>482.97</v>
      </c>
      <c r="K68" s="46" t="n">
        <v>3918.29</v>
      </c>
      <c r="L68" s="20" t="n">
        <f aca="false">J68+G68</f>
        <v>762.36</v>
      </c>
    </row>
    <row r="69" customFormat="false" ht="72" hidden="false" customHeight="true" outlineLevel="0" collapsed="false">
      <c r="A69" s="41" t="s">
        <v>152</v>
      </c>
      <c r="B69" s="43" t="s">
        <v>772</v>
      </c>
      <c r="C69" s="20" t="s">
        <v>741</v>
      </c>
      <c r="D69" s="34" t="s">
        <v>240</v>
      </c>
      <c r="E69" s="23" t="n">
        <v>366.13</v>
      </c>
      <c r="F69" s="20" t="n">
        <f aca="false">ROUND(K69/12*6,2)</f>
        <v>423.69</v>
      </c>
      <c r="G69" s="20" t="n">
        <f aca="false">ROUND(E69*F69/1000,2)</f>
        <v>155.13</v>
      </c>
      <c r="H69" s="23" t="n">
        <v>398.94</v>
      </c>
      <c r="I69" s="20" t="n">
        <f aca="false">K69-F69</f>
        <v>423.68</v>
      </c>
      <c r="J69" s="20" t="n">
        <f aca="false">ROUND(H69*I69/1000,2)</f>
        <v>169.02</v>
      </c>
      <c r="K69" s="144" t="n">
        <v>847.37</v>
      </c>
      <c r="L69" s="20" t="n">
        <f aca="false">J69+G69</f>
        <v>324.15</v>
      </c>
    </row>
    <row r="70" customFormat="false" ht="76.5" hidden="false" customHeight="true" outlineLevel="0" collapsed="false">
      <c r="A70" s="41" t="s">
        <v>154</v>
      </c>
      <c r="B70" s="51" t="s">
        <v>478</v>
      </c>
      <c r="C70" s="20" t="s">
        <v>277</v>
      </c>
      <c r="D70" s="34" t="s">
        <v>287</v>
      </c>
      <c r="E70" s="23" t="n">
        <v>175.85</v>
      </c>
      <c r="F70" s="23" t="n">
        <f aca="false">ROUND(K70/12*6,2)</f>
        <v>1817.32</v>
      </c>
      <c r="G70" s="23" t="n">
        <f aca="false">ROUND(E70*F70/1000,2)</f>
        <v>319.58</v>
      </c>
      <c r="H70" s="23" t="n">
        <v>196.67</v>
      </c>
      <c r="I70" s="23" t="n">
        <f aca="false">K70-F70</f>
        <v>1817.32</v>
      </c>
      <c r="J70" s="23" t="n">
        <f aca="false">ROUND(H70*I70/1000,2)</f>
        <v>357.41</v>
      </c>
      <c r="K70" s="144" t="n">
        <v>3634.64</v>
      </c>
      <c r="L70" s="23" t="n">
        <f aca="false">J70+G70</f>
        <v>676.99</v>
      </c>
    </row>
    <row r="71" customFormat="false" ht="49.5" hidden="false" customHeight="true" outlineLevel="0" collapsed="false">
      <c r="A71" s="41" t="s">
        <v>157</v>
      </c>
      <c r="B71" s="42" t="s">
        <v>773</v>
      </c>
      <c r="C71" s="34" t="s">
        <v>45</v>
      </c>
      <c r="D71" s="34" t="s">
        <v>737</v>
      </c>
      <c r="E71" s="23" t="n">
        <v>133.92</v>
      </c>
      <c r="F71" s="20" t="n">
        <f aca="false">ROUND(K71/12*6,2)</f>
        <v>248.4</v>
      </c>
      <c r="G71" s="20" t="n">
        <f aca="false">ROUND(E71*F71/1000,2)</f>
        <v>33.27</v>
      </c>
      <c r="H71" s="23" t="n">
        <v>544.07</v>
      </c>
      <c r="I71" s="20" t="n">
        <f aca="false">K71-F71</f>
        <v>248.4</v>
      </c>
      <c r="J71" s="20" t="n">
        <f aca="false">ROUND(H71*I71/1000,2)</f>
        <v>135.15</v>
      </c>
      <c r="K71" s="46" t="n">
        <v>496.8</v>
      </c>
      <c r="L71" s="20" t="n">
        <f aca="false">J71+G71</f>
        <v>168.42</v>
      </c>
    </row>
    <row r="72" customFormat="false" ht="57" hidden="false" customHeight="true" outlineLevel="0" collapsed="false">
      <c r="A72" s="41"/>
      <c r="B72" s="42" t="s">
        <v>774</v>
      </c>
      <c r="C72" s="34"/>
      <c r="D72" s="34" t="s">
        <v>737</v>
      </c>
      <c r="E72" s="23" t="n">
        <v>133.92</v>
      </c>
      <c r="F72" s="20" t="n">
        <f aca="false">ROUND(K72/12*6,2)</f>
        <v>772.64</v>
      </c>
      <c r="G72" s="20" t="n">
        <f aca="false">ROUND(E72*F72/1000,2)</f>
        <v>103.47</v>
      </c>
      <c r="H72" s="23" t="n">
        <v>544.07</v>
      </c>
      <c r="I72" s="20" t="n">
        <f aca="false">K72-F72</f>
        <v>772.63</v>
      </c>
      <c r="J72" s="20" t="n">
        <f aca="false">ROUND(H72*I72/1000,2)</f>
        <v>420.36</v>
      </c>
      <c r="K72" s="46" t="n">
        <v>1545.27</v>
      </c>
      <c r="L72" s="20" t="n">
        <f aca="false">J72+G72</f>
        <v>523.83</v>
      </c>
    </row>
    <row r="73" customFormat="false" ht="50" hidden="false" customHeight="true" outlineLevel="0" collapsed="false">
      <c r="A73" s="41" t="s">
        <v>160</v>
      </c>
      <c r="B73" s="42" t="s">
        <v>775</v>
      </c>
      <c r="C73" s="34" t="s">
        <v>165</v>
      </c>
      <c r="D73" s="34" t="s">
        <v>776</v>
      </c>
      <c r="E73" s="23" t="n">
        <v>65.69</v>
      </c>
      <c r="F73" s="20" t="n">
        <f aca="false">ROUND(K73/12*6,2)</f>
        <v>74.5</v>
      </c>
      <c r="G73" s="20" t="n">
        <f aca="false">ROUND(E73*F73/1000,2)</f>
        <v>4.89</v>
      </c>
      <c r="H73" s="23" t="n">
        <v>160.13</v>
      </c>
      <c r="I73" s="20" t="n">
        <f aca="false">K73-F73</f>
        <v>74.5</v>
      </c>
      <c r="J73" s="20" t="n">
        <f aca="false">ROUND(H73*I73/1000,2)</f>
        <v>11.93</v>
      </c>
      <c r="K73" s="144" t="n">
        <v>149</v>
      </c>
      <c r="L73" s="20" t="n">
        <f aca="false">J73+G73</f>
        <v>16.82</v>
      </c>
    </row>
    <row r="74" customFormat="false" ht="53.25" hidden="false" customHeight="true" outlineLevel="0" collapsed="false">
      <c r="A74" s="41"/>
      <c r="B74" s="42" t="s">
        <v>777</v>
      </c>
      <c r="C74" s="34" t="s">
        <v>165</v>
      </c>
      <c r="D74" s="34" t="s">
        <v>776</v>
      </c>
      <c r="E74" s="23" t="n">
        <v>65.69</v>
      </c>
      <c r="F74" s="20" t="n">
        <f aca="false">ROUND(K74/12*6,2)</f>
        <v>1110</v>
      </c>
      <c r="G74" s="20" t="n">
        <f aca="false">ROUND(E74*F74/1000,2)</f>
        <v>72.92</v>
      </c>
      <c r="H74" s="23" t="n">
        <v>160.13</v>
      </c>
      <c r="I74" s="20" t="n">
        <f aca="false">K74-F74</f>
        <v>1110</v>
      </c>
      <c r="J74" s="20" t="n">
        <f aca="false">ROUND(H74*I74/1000,2)</f>
        <v>177.74</v>
      </c>
      <c r="K74" s="144" t="n">
        <v>2220</v>
      </c>
      <c r="L74" s="20" t="n">
        <f aca="false">J74+G74</f>
        <v>250.66</v>
      </c>
    </row>
    <row r="75" customFormat="false" ht="51.75" hidden="false" customHeight="true" outlineLevel="0" collapsed="false">
      <c r="A75" s="41" t="s">
        <v>163</v>
      </c>
      <c r="B75" s="48" t="s">
        <v>168</v>
      </c>
      <c r="C75" s="34" t="s">
        <v>169</v>
      </c>
      <c r="D75" s="34" t="s">
        <v>486</v>
      </c>
      <c r="E75" s="23" t="n">
        <v>136.67</v>
      </c>
      <c r="F75" s="20" t="n">
        <f aca="false">ROUND(K75/12*6,2)</f>
        <v>40</v>
      </c>
      <c r="G75" s="20" t="n">
        <f aca="false">ROUND(E75*F75/1000,2)</f>
        <v>5.47</v>
      </c>
      <c r="H75" s="23" t="n">
        <v>262.04</v>
      </c>
      <c r="I75" s="20" t="n">
        <f aca="false">K75-F75</f>
        <v>40</v>
      </c>
      <c r="J75" s="20" t="n">
        <f aca="false">ROUND(H75*I75/1000,2)</f>
        <v>10.48</v>
      </c>
      <c r="K75" s="46" t="n">
        <v>80</v>
      </c>
      <c r="L75" s="20" t="n">
        <f aca="false">J75+G75</f>
        <v>15.95</v>
      </c>
    </row>
    <row r="76" customFormat="false" ht="57.75" hidden="false" customHeight="true" outlineLevel="0" collapsed="false">
      <c r="A76" s="41"/>
      <c r="B76" s="48" t="s">
        <v>170</v>
      </c>
      <c r="C76" s="34" t="s">
        <v>169</v>
      </c>
      <c r="D76" s="34" t="s">
        <v>486</v>
      </c>
      <c r="E76" s="23" t="n">
        <v>136.67</v>
      </c>
      <c r="F76" s="20" t="n">
        <f aca="false">ROUND(K76/12*6,2)</f>
        <v>49.96</v>
      </c>
      <c r="G76" s="20" t="n">
        <f aca="false">ROUND(E76*F76/1000,2)</f>
        <v>6.83</v>
      </c>
      <c r="H76" s="23" t="n">
        <v>262.04</v>
      </c>
      <c r="I76" s="20" t="n">
        <f aca="false">K76-F76</f>
        <v>49.95</v>
      </c>
      <c r="J76" s="20" t="n">
        <f aca="false">ROUND(H76*I76/1000,2)</f>
        <v>13.09</v>
      </c>
      <c r="K76" s="46" t="n">
        <v>99.91</v>
      </c>
      <c r="L76" s="20" t="n">
        <f aca="false">J76+G76</f>
        <v>19.92</v>
      </c>
    </row>
    <row r="77" customFormat="false" ht="72.75" hidden="false" customHeight="true" outlineLevel="0" collapsed="false">
      <c r="A77" s="41" t="s">
        <v>167</v>
      </c>
      <c r="B77" s="42" t="s">
        <v>489</v>
      </c>
      <c r="C77" s="34" t="s">
        <v>51</v>
      </c>
      <c r="D77" s="34" t="s">
        <v>737</v>
      </c>
      <c r="E77" s="23" t="n">
        <v>100.15</v>
      </c>
      <c r="F77" s="20" t="n">
        <f aca="false">ROUND(K77/12*6,2)</f>
        <v>16.68</v>
      </c>
      <c r="G77" s="20" t="n">
        <f aca="false">ROUND(F77*E77/1000,2)</f>
        <v>1.67</v>
      </c>
      <c r="H77" s="23" t="n">
        <v>254.05</v>
      </c>
      <c r="I77" s="20" t="n">
        <f aca="false">K77-F77</f>
        <v>16.68</v>
      </c>
      <c r="J77" s="20" t="n">
        <f aca="false">ROUND(H77*I77/1000,2)</f>
        <v>4.24</v>
      </c>
      <c r="K77" s="46" t="n">
        <v>33.36</v>
      </c>
      <c r="L77" s="20" t="n">
        <f aca="false">J77+G77</f>
        <v>5.91</v>
      </c>
    </row>
    <row r="78" customFormat="false" ht="64.5" hidden="false" customHeight="true" outlineLevel="0" collapsed="false">
      <c r="A78" s="41"/>
      <c r="B78" s="42" t="s">
        <v>778</v>
      </c>
      <c r="C78" s="34" t="s">
        <v>51</v>
      </c>
      <c r="D78" s="34" t="s">
        <v>737</v>
      </c>
      <c r="E78" s="23" t="n">
        <v>100.15</v>
      </c>
      <c r="F78" s="20" t="n">
        <f aca="false">ROUND(K78/12*6,2)</f>
        <v>817.49</v>
      </c>
      <c r="G78" s="20" t="n">
        <f aca="false">ROUND(F78*E78/1000,2)</f>
        <v>81.87</v>
      </c>
      <c r="H78" s="23" t="n">
        <v>254.05</v>
      </c>
      <c r="I78" s="20" t="n">
        <f aca="false">K78-F78</f>
        <v>817.48</v>
      </c>
      <c r="J78" s="20" t="n">
        <f aca="false">ROUND(H78*I78/1000,2)</f>
        <v>207.68</v>
      </c>
      <c r="K78" s="46" t="n">
        <v>1634.97</v>
      </c>
      <c r="L78" s="20" t="n">
        <f aca="false">J78+G78</f>
        <v>289.55</v>
      </c>
    </row>
    <row r="79" customFormat="false" ht="51" hidden="false" customHeight="true" outlineLevel="0" collapsed="false">
      <c r="A79" s="41" t="s">
        <v>171</v>
      </c>
      <c r="B79" s="42" t="s">
        <v>779</v>
      </c>
      <c r="C79" s="34" t="s">
        <v>51</v>
      </c>
      <c r="D79" s="34" t="s">
        <v>737</v>
      </c>
      <c r="E79" s="23" t="n">
        <v>100.15</v>
      </c>
      <c r="F79" s="20" t="n">
        <f aca="false">ROUND(K79/12*6,2)</f>
        <v>675</v>
      </c>
      <c r="G79" s="20" t="n">
        <f aca="false">ROUND(F79*E79/1000,2)</f>
        <v>67.6</v>
      </c>
      <c r="H79" s="23" t="n">
        <v>254.05</v>
      </c>
      <c r="I79" s="20" t="n">
        <f aca="false">K79-F79</f>
        <v>675</v>
      </c>
      <c r="J79" s="20" t="n">
        <f aca="false">ROUND(H79*I79/1000,2)</f>
        <v>171.48</v>
      </c>
      <c r="K79" s="46" t="n">
        <v>1350</v>
      </c>
      <c r="L79" s="20" t="n">
        <f aca="false">J79+G79</f>
        <v>239.08</v>
      </c>
    </row>
    <row r="80" customFormat="false" ht="81" hidden="false" customHeight="true" outlineLevel="0" collapsed="false">
      <c r="A80" s="41"/>
      <c r="B80" s="42" t="s">
        <v>189</v>
      </c>
      <c r="C80" s="34" t="s">
        <v>51</v>
      </c>
      <c r="D80" s="34" t="s">
        <v>737</v>
      </c>
      <c r="E80" s="23" t="n">
        <v>100.15</v>
      </c>
      <c r="F80" s="20" t="n">
        <f aca="false">ROUND(K80/12*6,2)</f>
        <v>1281.5</v>
      </c>
      <c r="G80" s="20" t="n">
        <f aca="false">ROUND(F80*E80/1000,2)</f>
        <v>128.34</v>
      </c>
      <c r="H80" s="23" t="n">
        <v>254.05</v>
      </c>
      <c r="I80" s="20" t="n">
        <f aca="false">K80-F80</f>
        <v>1281.5</v>
      </c>
      <c r="J80" s="20" t="n">
        <f aca="false">ROUND(H80*I80/1000,2)</f>
        <v>325.57</v>
      </c>
      <c r="K80" s="46" t="n">
        <v>2563</v>
      </c>
      <c r="L80" s="20" t="n">
        <f aca="false">J80+G80</f>
        <v>453.91</v>
      </c>
    </row>
    <row r="81" customFormat="false" ht="78.75" hidden="false" customHeight="true" outlineLevel="0" collapsed="false">
      <c r="A81" s="41" t="s">
        <v>780</v>
      </c>
      <c r="B81" s="42" t="s">
        <v>781</v>
      </c>
      <c r="C81" s="34" t="s">
        <v>51</v>
      </c>
      <c r="D81" s="34" t="s">
        <v>737</v>
      </c>
      <c r="E81" s="23" t="n">
        <v>100.15</v>
      </c>
      <c r="F81" s="20" t="n">
        <f aca="false">ROUND(K81/12*6,2)</f>
        <v>5268.17</v>
      </c>
      <c r="G81" s="20" t="n">
        <f aca="false">ROUND(F81*E81/1000,2)</f>
        <v>527.61</v>
      </c>
      <c r="H81" s="23" t="n">
        <v>254.05</v>
      </c>
      <c r="I81" s="20" t="n">
        <f aca="false">K81-F81</f>
        <v>5268.16</v>
      </c>
      <c r="J81" s="20" t="n">
        <f aca="false">ROUND(H81*I81/1000,2)</f>
        <v>1338.38</v>
      </c>
      <c r="K81" s="46" t="n">
        <v>10536.33</v>
      </c>
      <c r="L81" s="20" t="n">
        <f aca="false">J81+G81</f>
        <v>1865.99</v>
      </c>
    </row>
    <row r="82" customFormat="false" ht="78" hidden="false" customHeight="true" outlineLevel="0" collapsed="false">
      <c r="A82" s="41" t="s">
        <v>177</v>
      </c>
      <c r="B82" s="42" t="s">
        <v>782</v>
      </c>
      <c r="C82" s="34" t="s">
        <v>51</v>
      </c>
      <c r="D82" s="34" t="s">
        <v>737</v>
      </c>
      <c r="E82" s="23" t="n">
        <v>100.15</v>
      </c>
      <c r="F82" s="20" t="n">
        <f aca="false">ROUND(K82/12*6,2)</f>
        <v>28.5</v>
      </c>
      <c r="G82" s="20" t="n">
        <f aca="false">ROUND(F82*E82/1000,2)</f>
        <v>2.85</v>
      </c>
      <c r="H82" s="23" t="n">
        <v>254.05</v>
      </c>
      <c r="I82" s="20" t="n">
        <f aca="false">K82-F82</f>
        <v>28.5</v>
      </c>
      <c r="J82" s="20" t="n">
        <f aca="false">ROUND(H82*I82/1000,2)</f>
        <v>7.24</v>
      </c>
      <c r="K82" s="46" t="n">
        <v>57</v>
      </c>
      <c r="L82" s="20" t="n">
        <f aca="false">J82+G82</f>
        <v>10.09</v>
      </c>
    </row>
    <row r="83" customFormat="false" ht="59.25" hidden="false" customHeight="true" outlineLevel="0" collapsed="false">
      <c r="A83" s="41"/>
      <c r="B83" s="42" t="s">
        <v>783</v>
      </c>
      <c r="C83" s="34" t="s">
        <v>51</v>
      </c>
      <c r="D83" s="34" t="s">
        <v>737</v>
      </c>
      <c r="E83" s="23" t="n">
        <v>100.15</v>
      </c>
      <c r="F83" s="20" t="n">
        <f aca="false">ROUND(K83/12*6,2)</f>
        <v>2500</v>
      </c>
      <c r="G83" s="20" t="n">
        <f aca="false">ROUND(F83*E83/1000,2)</f>
        <v>250.38</v>
      </c>
      <c r="H83" s="23" t="n">
        <v>254.05</v>
      </c>
      <c r="I83" s="20" t="n">
        <f aca="false">K83-F83</f>
        <v>2500</v>
      </c>
      <c r="J83" s="20" t="n">
        <f aca="false">ROUND(H83*I83/1000,2)</f>
        <v>635.13</v>
      </c>
      <c r="K83" s="46" t="n">
        <v>5000</v>
      </c>
      <c r="L83" s="20" t="n">
        <f aca="false">J83+G83</f>
        <v>885.51</v>
      </c>
    </row>
    <row r="84" customFormat="false" ht="75" hidden="false" customHeight="true" outlineLevel="0" collapsed="false">
      <c r="A84" s="41"/>
      <c r="B84" s="42" t="s">
        <v>784</v>
      </c>
      <c r="C84" s="34" t="s">
        <v>51</v>
      </c>
      <c r="D84" s="34" t="s">
        <v>737</v>
      </c>
      <c r="E84" s="23" t="n">
        <v>100.15</v>
      </c>
      <c r="F84" s="20" t="n">
        <f aca="false">ROUND(K84/12*6,2)</f>
        <v>5692.46</v>
      </c>
      <c r="G84" s="20" t="n">
        <f aca="false">ROUND(F84*E84/1000,2)</f>
        <v>570.1</v>
      </c>
      <c r="H84" s="23" t="n">
        <v>254.05</v>
      </c>
      <c r="I84" s="20" t="n">
        <f aca="false">K84-F84</f>
        <v>5692.45</v>
      </c>
      <c r="J84" s="20" t="n">
        <f aca="false">ROUND(H84*I84/1000,2)</f>
        <v>1446.17</v>
      </c>
      <c r="K84" s="46" t="n">
        <v>11384.91</v>
      </c>
      <c r="L84" s="20" t="n">
        <f aca="false">J84+G84</f>
        <v>2016.27</v>
      </c>
    </row>
    <row r="85" customFormat="false" ht="59.25" hidden="false" customHeight="true" outlineLevel="0" collapsed="false">
      <c r="A85" s="41" t="s">
        <v>785</v>
      </c>
      <c r="B85" s="42" t="s">
        <v>786</v>
      </c>
      <c r="C85" s="34" t="s">
        <v>51</v>
      </c>
      <c r="D85" s="34" t="s">
        <v>737</v>
      </c>
      <c r="E85" s="23" t="n">
        <v>100.15</v>
      </c>
      <c r="F85" s="20" t="n">
        <f aca="false">ROUND(K85/12*6,2)</f>
        <v>2044.17</v>
      </c>
      <c r="G85" s="20" t="n">
        <f aca="false">ROUND(F85*E85/1000,2)</f>
        <v>204.72</v>
      </c>
      <c r="H85" s="23" t="n">
        <v>254.05</v>
      </c>
      <c r="I85" s="20" t="n">
        <f aca="false">K85-F85</f>
        <v>2044.16</v>
      </c>
      <c r="J85" s="20" t="n">
        <f aca="false">ROUND(H85*I85/1000,2)</f>
        <v>519.32</v>
      </c>
      <c r="K85" s="46" t="n">
        <v>4088.33</v>
      </c>
      <c r="L85" s="20" t="n">
        <f aca="false">J85+G85</f>
        <v>724.04</v>
      </c>
    </row>
    <row r="86" customFormat="false" ht="63" hidden="false" customHeight="true" outlineLevel="0" collapsed="false">
      <c r="A86" s="41" t="s">
        <v>787</v>
      </c>
      <c r="B86" s="42" t="s">
        <v>788</v>
      </c>
      <c r="C86" s="34" t="s">
        <v>51</v>
      </c>
      <c r="D86" s="34" t="s">
        <v>737</v>
      </c>
      <c r="E86" s="23" t="n">
        <v>100.15</v>
      </c>
      <c r="F86" s="20" t="n">
        <f aca="false">ROUND(K86/12*6,2)</f>
        <v>1839.19</v>
      </c>
      <c r="G86" s="20" t="n">
        <f aca="false">ROUND(F86*E86/1000,2)</f>
        <v>184.19</v>
      </c>
      <c r="H86" s="23" t="n">
        <v>254.05</v>
      </c>
      <c r="I86" s="20" t="n">
        <f aca="false">K86-F86</f>
        <v>1839.18</v>
      </c>
      <c r="J86" s="20" t="n">
        <f aca="false">ROUND(H86*I86/1000,2)</f>
        <v>467.24</v>
      </c>
      <c r="K86" s="46" t="n">
        <v>3678.37</v>
      </c>
      <c r="L86" s="20" t="n">
        <f aca="false">J86+G86</f>
        <v>651.43</v>
      </c>
    </row>
    <row r="87" customFormat="false" ht="69.75" hidden="false" customHeight="true" outlineLevel="0" collapsed="false">
      <c r="A87" s="41" t="s">
        <v>185</v>
      </c>
      <c r="B87" s="42" t="s">
        <v>789</v>
      </c>
      <c r="C87" s="34" t="s">
        <v>51</v>
      </c>
      <c r="D87" s="34" t="s">
        <v>737</v>
      </c>
      <c r="E87" s="23" t="n">
        <v>100.15</v>
      </c>
      <c r="F87" s="20" t="n">
        <f aca="false">ROUND(K87/12*6,2)</f>
        <v>240</v>
      </c>
      <c r="G87" s="20" t="n">
        <f aca="false">ROUND(F87*E87/1000,2)</f>
        <v>24.04</v>
      </c>
      <c r="H87" s="23" t="n">
        <v>254.05</v>
      </c>
      <c r="I87" s="20" t="n">
        <f aca="false">K87-F87</f>
        <v>240</v>
      </c>
      <c r="J87" s="20" t="n">
        <f aca="false">ROUND(H87*I87/1000,2)</f>
        <v>60.97</v>
      </c>
      <c r="K87" s="46" t="n">
        <v>480</v>
      </c>
      <c r="L87" s="20" t="n">
        <f aca="false">J87+G87</f>
        <v>85.01</v>
      </c>
    </row>
    <row r="88" customFormat="false" ht="79.5" hidden="false" customHeight="true" outlineLevel="0" collapsed="false">
      <c r="A88" s="41"/>
      <c r="B88" s="42" t="s">
        <v>790</v>
      </c>
      <c r="C88" s="34" t="s">
        <v>51</v>
      </c>
      <c r="D88" s="34" t="s">
        <v>737</v>
      </c>
      <c r="E88" s="23" t="n">
        <v>100.15</v>
      </c>
      <c r="F88" s="20" t="n">
        <f aca="false">ROUND(K88/12*6,2)</f>
        <v>326.35</v>
      </c>
      <c r="G88" s="20" t="n">
        <f aca="false">ROUND(F88*E88/1000,2)</f>
        <v>32.68</v>
      </c>
      <c r="H88" s="23" t="n">
        <v>254.05</v>
      </c>
      <c r="I88" s="20" t="n">
        <f aca="false">K88-F88</f>
        <v>326.34</v>
      </c>
      <c r="J88" s="20" t="n">
        <f aca="false">ROUND(H88*I88/1000,2)</f>
        <v>82.91</v>
      </c>
      <c r="K88" s="46" t="n">
        <v>652.69</v>
      </c>
      <c r="L88" s="20" t="n">
        <f aca="false">J88+G88</f>
        <v>115.59</v>
      </c>
    </row>
    <row r="89" customFormat="false" ht="58.1" hidden="false" customHeight="true" outlineLevel="0" collapsed="false">
      <c r="A89" s="41" t="s">
        <v>187</v>
      </c>
      <c r="B89" s="42" t="s">
        <v>791</v>
      </c>
      <c r="C89" s="34" t="s">
        <v>51</v>
      </c>
      <c r="D89" s="34" t="s">
        <v>737</v>
      </c>
      <c r="E89" s="23" t="n">
        <v>100.15</v>
      </c>
      <c r="F89" s="20" t="n">
        <f aca="false">ROUND(K89/12*6,2)</f>
        <v>70</v>
      </c>
      <c r="G89" s="20" t="n">
        <f aca="false">ROUND(F89*E89/1000,2)</f>
        <v>7.01</v>
      </c>
      <c r="H89" s="23" t="n">
        <v>254.05</v>
      </c>
      <c r="I89" s="20" t="n">
        <f aca="false">K89-F89</f>
        <v>70</v>
      </c>
      <c r="J89" s="20" t="n">
        <f aca="false">ROUND(H89*I89/1000,2)</f>
        <v>17.78</v>
      </c>
      <c r="K89" s="46" t="n">
        <v>140</v>
      </c>
      <c r="L89" s="20" t="n">
        <f aca="false">J89+G89</f>
        <v>24.79</v>
      </c>
    </row>
    <row r="90" customFormat="false" ht="53.4" hidden="false" customHeight="true" outlineLevel="0" collapsed="false">
      <c r="A90" s="41"/>
      <c r="B90" s="42" t="s">
        <v>503</v>
      </c>
      <c r="C90" s="34" t="s">
        <v>51</v>
      </c>
      <c r="D90" s="34" t="s">
        <v>737</v>
      </c>
      <c r="E90" s="23" t="n">
        <v>100.15</v>
      </c>
      <c r="F90" s="20" t="n">
        <f aca="false">ROUND(K90/12*6,2)</f>
        <v>2277.5</v>
      </c>
      <c r="G90" s="20" t="n">
        <f aca="false">ROUND(F90*E90/1000,2)</f>
        <v>228.09</v>
      </c>
      <c r="H90" s="23" t="n">
        <v>254.05</v>
      </c>
      <c r="I90" s="20" t="n">
        <f aca="false">K90-F90</f>
        <v>2277.5</v>
      </c>
      <c r="J90" s="20" t="n">
        <f aca="false">ROUND(H90*I90/1000,2)</f>
        <v>578.6</v>
      </c>
      <c r="K90" s="46" t="n">
        <v>4555</v>
      </c>
      <c r="L90" s="20" t="n">
        <f aca="false">J90+G90</f>
        <v>806.69</v>
      </c>
    </row>
    <row r="91" customFormat="false" ht="66" hidden="false" customHeight="true" outlineLevel="0" collapsed="false">
      <c r="A91" s="41" t="s">
        <v>190</v>
      </c>
      <c r="B91" s="42" t="s">
        <v>792</v>
      </c>
      <c r="C91" s="34" t="s">
        <v>51</v>
      </c>
      <c r="D91" s="34" t="s">
        <v>737</v>
      </c>
      <c r="E91" s="23" t="n">
        <v>100.15</v>
      </c>
      <c r="F91" s="20" t="n">
        <f aca="false">ROUND(K91/12*6,2)</f>
        <v>795.73</v>
      </c>
      <c r="G91" s="20" t="n">
        <f aca="false">ROUND(F91*E91/1000,2)</f>
        <v>79.69</v>
      </c>
      <c r="H91" s="23" t="n">
        <v>254.05</v>
      </c>
      <c r="I91" s="20" t="n">
        <f aca="false">K91-F91</f>
        <v>795.72</v>
      </c>
      <c r="J91" s="20" t="n">
        <f aca="false">ROUND(H91*I91/1000,2)</f>
        <v>202.15</v>
      </c>
      <c r="K91" s="46" t="n">
        <v>1591.45</v>
      </c>
      <c r="L91" s="20" t="n">
        <f aca="false">J91+G91</f>
        <v>281.84</v>
      </c>
    </row>
    <row r="92" customFormat="false" ht="81" hidden="false" customHeight="true" outlineLevel="0" collapsed="false">
      <c r="A92" s="41" t="s">
        <v>193</v>
      </c>
      <c r="B92" s="42" t="s">
        <v>793</v>
      </c>
      <c r="C92" s="34" t="s">
        <v>51</v>
      </c>
      <c r="D92" s="34" t="s">
        <v>737</v>
      </c>
      <c r="E92" s="23" t="n">
        <v>100.15</v>
      </c>
      <c r="F92" s="20" t="n">
        <f aca="false">ROUND(K92/12*6,2)</f>
        <v>1833.66</v>
      </c>
      <c r="G92" s="20" t="n">
        <f aca="false">ROUND(F92*E92/1000,2)</f>
        <v>183.64</v>
      </c>
      <c r="H92" s="23" t="n">
        <v>254.05</v>
      </c>
      <c r="I92" s="20" t="n">
        <f aca="false">K92-F92</f>
        <v>1833.66</v>
      </c>
      <c r="J92" s="20" t="n">
        <f aca="false">ROUND(H92*I92/1000,2)</f>
        <v>465.84</v>
      </c>
      <c r="K92" s="46" t="n">
        <v>3667.32</v>
      </c>
      <c r="L92" s="20" t="n">
        <f aca="false">J92+G92</f>
        <v>649.48</v>
      </c>
    </row>
    <row r="93" customFormat="false" ht="67.5" hidden="false" customHeight="true" outlineLevel="0" collapsed="false">
      <c r="A93" s="41" t="s">
        <v>195</v>
      </c>
      <c r="B93" s="42" t="s">
        <v>794</v>
      </c>
      <c r="C93" s="34" t="s">
        <v>51</v>
      </c>
      <c r="D93" s="34" t="s">
        <v>737</v>
      </c>
      <c r="E93" s="23" t="n">
        <v>100.15</v>
      </c>
      <c r="F93" s="20" t="n">
        <f aca="false">ROUND(K93/12*6,2)</f>
        <v>262.17</v>
      </c>
      <c r="G93" s="20" t="n">
        <f aca="false">ROUND(F93*E93/1000,2)</f>
        <v>26.26</v>
      </c>
      <c r="H93" s="23" t="n">
        <v>254.05</v>
      </c>
      <c r="I93" s="20" t="n">
        <f aca="false">K93-F93</f>
        <v>262.16</v>
      </c>
      <c r="J93" s="20" t="n">
        <f aca="false">ROUND(H93*I93/1000,2)</f>
        <v>66.6</v>
      </c>
      <c r="K93" s="46" t="n">
        <v>524.33</v>
      </c>
      <c r="L93" s="20" t="n">
        <f aca="false">J93+G93</f>
        <v>92.86</v>
      </c>
    </row>
    <row r="94" customFormat="false" ht="62.25" hidden="false" customHeight="true" outlineLevel="0" collapsed="false">
      <c r="A94" s="41" t="s">
        <v>197</v>
      </c>
      <c r="B94" s="43" t="s">
        <v>795</v>
      </c>
      <c r="C94" s="44"/>
      <c r="D94" s="44"/>
      <c r="E94" s="30"/>
      <c r="F94" s="30" t="n">
        <f aca="false">SUM(F95:F97)</f>
        <v>834.88</v>
      </c>
      <c r="G94" s="30" t="n">
        <f aca="false">SUM(G95:G97)</f>
        <v>218.8</v>
      </c>
      <c r="H94" s="30"/>
      <c r="I94" s="30" t="n">
        <f aca="false">SUM(I95:I97)</f>
        <v>834.87</v>
      </c>
      <c r="J94" s="30" t="n">
        <f aca="false">SUM(J95:J97)</f>
        <v>262.04</v>
      </c>
      <c r="K94" s="44" t="n">
        <f aca="false">SUM(K95:K97)</f>
        <v>1669.75</v>
      </c>
      <c r="L94" s="30" t="n">
        <f aca="false">SUM(L95:L97)</f>
        <v>480.84</v>
      </c>
    </row>
    <row r="95" customFormat="false" ht="51" hidden="false" customHeight="true" outlineLevel="0" collapsed="false">
      <c r="A95" s="41"/>
      <c r="B95" s="33" t="s">
        <v>796</v>
      </c>
      <c r="C95" s="119" t="s">
        <v>677</v>
      </c>
      <c r="D95" s="34" t="s">
        <v>797</v>
      </c>
      <c r="E95" s="23" t="n">
        <v>247.67</v>
      </c>
      <c r="F95" s="20" t="n">
        <f aca="false">ROUND(K95/12*6,2)</f>
        <v>772</v>
      </c>
      <c r="G95" s="20" t="n">
        <f aca="false">ROUND(E95*F95/1000,2)</f>
        <v>191.2</v>
      </c>
      <c r="H95" s="23" t="n">
        <v>298.28</v>
      </c>
      <c r="I95" s="20" t="n">
        <f aca="false">K95-F95</f>
        <v>772</v>
      </c>
      <c r="J95" s="20" t="n">
        <f aca="false">ROUND(H95*I95/1000,2)</f>
        <v>230.27</v>
      </c>
      <c r="K95" s="46" t="n">
        <v>1544</v>
      </c>
      <c r="L95" s="20" t="n">
        <f aca="false">J95+G95</f>
        <v>421.47</v>
      </c>
    </row>
    <row r="96" customFormat="false" ht="58.5" hidden="false" customHeight="true" outlineLevel="0" collapsed="false">
      <c r="A96" s="41"/>
      <c r="B96" s="42" t="s">
        <v>798</v>
      </c>
      <c r="C96" s="119" t="s">
        <v>799</v>
      </c>
      <c r="D96" s="34" t="s">
        <v>573</v>
      </c>
      <c r="E96" s="23" t="n">
        <v>515.56</v>
      </c>
      <c r="F96" s="20" t="n">
        <f aca="false">ROUND(K96/12*6,2)</f>
        <v>44.88</v>
      </c>
      <c r="G96" s="20" t="n">
        <f aca="false">ROUND(E96*F96/1000,2)</f>
        <v>23.14</v>
      </c>
      <c r="H96" s="23" t="n">
        <v>588.4</v>
      </c>
      <c r="I96" s="20" t="n">
        <f aca="false">K96-F96</f>
        <v>44.87</v>
      </c>
      <c r="J96" s="20" t="n">
        <f aca="false">ROUND(H96*I96/1000,2)</f>
        <v>26.4</v>
      </c>
      <c r="K96" s="46" t="n">
        <v>89.75</v>
      </c>
      <c r="L96" s="20" t="n">
        <f aca="false">J96+G96</f>
        <v>49.54</v>
      </c>
    </row>
    <row r="97" customFormat="false" ht="51.75" hidden="false" customHeight="true" outlineLevel="0" collapsed="false">
      <c r="A97" s="41"/>
      <c r="B97" s="42" t="s">
        <v>800</v>
      </c>
      <c r="C97" s="34" t="s">
        <v>801</v>
      </c>
      <c r="D97" s="34" t="s">
        <v>797</v>
      </c>
      <c r="E97" s="23" t="n">
        <v>247.67</v>
      </c>
      <c r="F97" s="20" t="n">
        <f aca="false">ROUND(K97/12*6,2)</f>
        <v>18</v>
      </c>
      <c r="G97" s="20" t="n">
        <f aca="false">ROUND(E97*F97/1000,2)</f>
        <v>4.46</v>
      </c>
      <c r="H97" s="23" t="n">
        <v>298.28</v>
      </c>
      <c r="I97" s="20" t="n">
        <f aca="false">K97-F97</f>
        <v>18</v>
      </c>
      <c r="J97" s="20" t="n">
        <f aca="false">ROUND(H97*I97/1000,2)</f>
        <v>5.37</v>
      </c>
      <c r="K97" s="46" t="n">
        <v>36</v>
      </c>
      <c r="L97" s="20" t="n">
        <f aca="false">J97+G97</f>
        <v>9.83</v>
      </c>
    </row>
    <row r="98" customFormat="false" ht="61.5" hidden="false" customHeight="true" outlineLevel="0" collapsed="false">
      <c r="A98" s="41"/>
      <c r="B98" s="51" t="s">
        <v>802</v>
      </c>
      <c r="C98" s="44"/>
      <c r="D98" s="30"/>
      <c r="E98" s="30"/>
      <c r="F98" s="30" t="n">
        <f aca="false">SUM(F99:F101)</f>
        <v>951.05</v>
      </c>
      <c r="G98" s="30" t="n">
        <f aca="false">SUM(G99:G101)</f>
        <v>275.73</v>
      </c>
      <c r="H98" s="30"/>
      <c r="I98" s="30" t="n">
        <f aca="false">SUM(I99:I101)</f>
        <v>951.05</v>
      </c>
      <c r="J98" s="30" t="n">
        <f aca="false">SUM(J99:J101)</f>
        <v>327.2</v>
      </c>
      <c r="K98" s="30" t="n">
        <f aca="false">SUM(K99:K101)</f>
        <v>1902.1</v>
      </c>
      <c r="L98" s="30" t="n">
        <f aca="false">SUM(L99:L101)</f>
        <v>602.93</v>
      </c>
    </row>
    <row r="99" customFormat="false" ht="51.75" hidden="false" customHeight="true" outlineLevel="0" collapsed="false">
      <c r="A99" s="41"/>
      <c r="B99" s="33" t="s">
        <v>803</v>
      </c>
      <c r="C99" s="119" t="s">
        <v>677</v>
      </c>
      <c r="D99" s="34" t="s">
        <v>797</v>
      </c>
      <c r="E99" s="23" t="n">
        <v>247.67</v>
      </c>
      <c r="F99" s="20" t="n">
        <f aca="false">ROUND(K99/12*6,2)</f>
        <v>793.55</v>
      </c>
      <c r="G99" s="20" t="n">
        <f aca="false">ROUND(E99*F99/1000,2)</f>
        <v>196.54</v>
      </c>
      <c r="H99" s="23" t="n">
        <v>298.28</v>
      </c>
      <c r="I99" s="20" t="n">
        <f aca="false">K99-F99</f>
        <v>793.55</v>
      </c>
      <c r="J99" s="20" t="n">
        <f aca="false">ROUND(H99*I99/1000,2)</f>
        <v>236.7</v>
      </c>
      <c r="K99" s="46" t="n">
        <v>1587.1</v>
      </c>
      <c r="L99" s="20" t="n">
        <f aca="false">J99+G99</f>
        <v>433.24</v>
      </c>
    </row>
    <row r="100" customFormat="false" ht="54.75" hidden="false" customHeight="true" outlineLevel="0" collapsed="false">
      <c r="A100" s="41"/>
      <c r="B100" s="42" t="s">
        <v>804</v>
      </c>
      <c r="C100" s="119" t="s">
        <v>799</v>
      </c>
      <c r="D100" s="34" t="s">
        <v>573</v>
      </c>
      <c r="E100" s="23" t="n">
        <v>515.56</v>
      </c>
      <c r="F100" s="20" t="n">
        <f aca="false">ROUND(K100/12*6,2)</f>
        <v>150</v>
      </c>
      <c r="G100" s="20" t="n">
        <f aca="false">ROUND(E100*F100/1000,2)</f>
        <v>77.33</v>
      </c>
      <c r="H100" s="23" t="n">
        <v>588.4</v>
      </c>
      <c r="I100" s="20" t="n">
        <f aca="false">K100-F100</f>
        <v>150</v>
      </c>
      <c r="J100" s="20" t="n">
        <f aca="false">ROUND(H100*I100/1000,2)</f>
        <v>88.26</v>
      </c>
      <c r="K100" s="46" t="n">
        <v>300</v>
      </c>
      <c r="L100" s="20" t="n">
        <f aca="false">J100+G100</f>
        <v>165.59</v>
      </c>
    </row>
    <row r="101" customFormat="false" ht="64.5" hidden="false" customHeight="true" outlineLevel="0" collapsed="false">
      <c r="A101" s="41"/>
      <c r="B101" s="42" t="s">
        <v>805</v>
      </c>
      <c r="C101" s="34" t="s">
        <v>801</v>
      </c>
      <c r="D101" s="34" t="s">
        <v>797</v>
      </c>
      <c r="E101" s="23" t="n">
        <v>247.67</v>
      </c>
      <c r="F101" s="20" t="n">
        <f aca="false">ROUND(K101/12*6,2)</f>
        <v>7.5</v>
      </c>
      <c r="G101" s="20" t="n">
        <f aca="false">ROUND(E101*F101/1000,2)</f>
        <v>1.86</v>
      </c>
      <c r="H101" s="23" t="n">
        <v>298.28</v>
      </c>
      <c r="I101" s="20" t="n">
        <f aca="false">K101-F101</f>
        <v>7.5</v>
      </c>
      <c r="J101" s="20" t="n">
        <f aca="false">ROUND(H101*I101/1000,2)</f>
        <v>2.24</v>
      </c>
      <c r="K101" s="144" t="n">
        <v>15</v>
      </c>
      <c r="L101" s="20" t="n">
        <f aca="false">J101+G101</f>
        <v>4.1</v>
      </c>
    </row>
    <row r="102" customFormat="false" ht="69.75" hidden="false" customHeight="true" outlineLevel="0" collapsed="false">
      <c r="A102" s="41" t="s">
        <v>200</v>
      </c>
      <c r="B102" s="42" t="s">
        <v>806</v>
      </c>
      <c r="C102" s="34" t="s">
        <v>51</v>
      </c>
      <c r="D102" s="34" t="s">
        <v>737</v>
      </c>
      <c r="E102" s="23" t="n">
        <v>100.15</v>
      </c>
      <c r="F102" s="20" t="n">
        <f aca="false">ROUND(K102/12*6,2)</f>
        <v>70</v>
      </c>
      <c r="G102" s="20" t="n">
        <f aca="false">ROUND(F102*E102/1000,2)</f>
        <v>7.01</v>
      </c>
      <c r="H102" s="23" t="n">
        <v>254.05</v>
      </c>
      <c r="I102" s="20" t="n">
        <f aca="false">K102-F102</f>
        <v>70</v>
      </c>
      <c r="J102" s="20" t="n">
        <f aca="false">ROUND(H102*I102/1000,2)</f>
        <v>17.78</v>
      </c>
      <c r="K102" s="46" t="n">
        <v>140</v>
      </c>
      <c r="L102" s="20" t="n">
        <f aca="false">J102+G102</f>
        <v>24.79</v>
      </c>
    </row>
    <row r="103" customFormat="false" ht="70.5" hidden="false" customHeight="true" outlineLevel="0" collapsed="false">
      <c r="A103" s="41"/>
      <c r="B103" s="42" t="s">
        <v>807</v>
      </c>
      <c r="C103" s="34" t="s">
        <v>51</v>
      </c>
      <c r="D103" s="34" t="s">
        <v>737</v>
      </c>
      <c r="E103" s="23" t="n">
        <v>100.15</v>
      </c>
      <c r="F103" s="20" t="n">
        <f aca="false">ROUND(K103/12*6,2)</f>
        <v>245.75</v>
      </c>
      <c r="G103" s="20" t="n">
        <f aca="false">ROUND(F103*E103/1000,2)</f>
        <v>24.61</v>
      </c>
      <c r="H103" s="23" t="n">
        <v>254.05</v>
      </c>
      <c r="I103" s="20" t="n">
        <f aca="false">K103-F103</f>
        <v>245.75</v>
      </c>
      <c r="J103" s="20" t="n">
        <f aca="false">ROUND(H103*I103/1000,2)</f>
        <v>62.43</v>
      </c>
      <c r="K103" s="46" t="n">
        <v>491.5</v>
      </c>
      <c r="L103" s="20" t="n">
        <f aca="false">J103+G103</f>
        <v>87.04</v>
      </c>
    </row>
    <row r="104" customFormat="false" ht="69" hidden="false" customHeight="true" outlineLevel="0" collapsed="false">
      <c r="A104" s="41" t="s">
        <v>203</v>
      </c>
      <c r="B104" s="42" t="s">
        <v>808</v>
      </c>
      <c r="C104" s="34" t="s">
        <v>809</v>
      </c>
      <c r="D104" s="34" t="s">
        <v>46</v>
      </c>
      <c r="E104" s="23" t="n">
        <v>215.74</v>
      </c>
      <c r="F104" s="20" t="n">
        <f aca="false">ROUND(K104/12*6,2)</f>
        <v>121</v>
      </c>
      <c r="G104" s="20" t="n">
        <f aca="false">ROUND(E104*F104/1000,2)</f>
        <v>26.1</v>
      </c>
      <c r="H104" s="23" t="n">
        <v>327.51</v>
      </c>
      <c r="I104" s="20" t="n">
        <f aca="false">K104-F104</f>
        <v>121</v>
      </c>
      <c r="J104" s="20" t="n">
        <f aca="false">ROUND(H104*I104/1000,2)</f>
        <v>39.63</v>
      </c>
      <c r="K104" s="144" t="n">
        <v>242</v>
      </c>
      <c r="L104" s="20" t="n">
        <f aca="false">J104+G104</f>
        <v>65.73</v>
      </c>
      <c r="M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  <c r="BL104" s="121"/>
      <c r="BM104" s="121"/>
      <c r="BN104" s="121"/>
      <c r="BO104" s="121"/>
      <c r="BP104" s="121"/>
      <c r="BQ104" s="121"/>
      <c r="BR104" s="121"/>
      <c r="BS104" s="121"/>
      <c r="BT104" s="121"/>
      <c r="BU104" s="121"/>
      <c r="BV104" s="121"/>
      <c r="BW104" s="121"/>
      <c r="BX104" s="121"/>
      <c r="BY104" s="121"/>
      <c r="BZ104" s="121"/>
      <c r="CA104" s="121"/>
      <c r="CB104" s="121"/>
      <c r="CC104" s="121"/>
      <c r="CD104" s="121"/>
      <c r="CE104" s="121"/>
      <c r="CF104" s="121"/>
      <c r="CG104" s="121"/>
      <c r="CH104" s="121"/>
      <c r="CI104" s="121"/>
      <c r="CJ104" s="121"/>
      <c r="CK104" s="121"/>
      <c r="CL104" s="121"/>
      <c r="CM104" s="121"/>
      <c r="CN104" s="121"/>
      <c r="CO104" s="121"/>
      <c r="CP104" s="121"/>
      <c r="CQ104" s="121"/>
      <c r="CR104" s="121"/>
      <c r="CS104" s="121"/>
      <c r="CT104" s="121"/>
      <c r="CU104" s="121"/>
      <c r="CV104" s="121"/>
      <c r="CW104" s="121"/>
      <c r="CX104" s="121"/>
      <c r="CY104" s="121"/>
      <c r="CZ104" s="121"/>
      <c r="DA104" s="121"/>
      <c r="DB104" s="121"/>
      <c r="DC104" s="121"/>
      <c r="DD104" s="121"/>
      <c r="DE104" s="121"/>
      <c r="DF104" s="121"/>
      <c r="DG104" s="121"/>
      <c r="DH104" s="121"/>
      <c r="DI104" s="121"/>
      <c r="DJ104" s="121"/>
      <c r="DK104" s="121"/>
      <c r="DL104" s="121"/>
      <c r="DM104" s="121"/>
      <c r="DN104" s="121"/>
      <c r="DO104" s="121"/>
      <c r="DP104" s="121"/>
      <c r="DQ104" s="121"/>
      <c r="DR104" s="121"/>
      <c r="DS104" s="121"/>
      <c r="DT104" s="121"/>
      <c r="DU104" s="121"/>
      <c r="DV104" s="121"/>
      <c r="DW104" s="121"/>
      <c r="DX104" s="121"/>
      <c r="DY104" s="121"/>
      <c r="DZ104" s="121"/>
      <c r="EA104" s="121"/>
      <c r="EB104" s="121"/>
      <c r="EC104" s="121"/>
      <c r="ED104" s="121"/>
      <c r="EE104" s="121"/>
      <c r="EF104" s="121"/>
      <c r="EG104" s="121"/>
      <c r="EH104" s="121"/>
      <c r="EI104" s="121"/>
      <c r="EJ104" s="121"/>
      <c r="EK104" s="121"/>
      <c r="EL104" s="121"/>
      <c r="EM104" s="121"/>
      <c r="EN104" s="121"/>
      <c r="EO104" s="121"/>
      <c r="EP104" s="121"/>
      <c r="EQ104" s="121"/>
      <c r="ER104" s="121"/>
      <c r="ES104" s="121"/>
      <c r="ET104" s="121"/>
      <c r="EU104" s="121"/>
      <c r="EV104" s="121"/>
      <c r="EW104" s="121"/>
      <c r="EX104" s="121"/>
      <c r="EY104" s="121"/>
      <c r="EZ104" s="121"/>
      <c r="FA104" s="121"/>
      <c r="FB104" s="121"/>
      <c r="FC104" s="121"/>
      <c r="FD104" s="121"/>
      <c r="FE104" s="121"/>
      <c r="FF104" s="121"/>
      <c r="FG104" s="121"/>
      <c r="FH104" s="121"/>
      <c r="FI104" s="121"/>
      <c r="FJ104" s="121"/>
      <c r="FK104" s="121"/>
      <c r="FL104" s="121"/>
      <c r="FM104" s="121"/>
      <c r="FN104" s="121"/>
      <c r="FO104" s="121"/>
      <c r="FP104" s="121"/>
      <c r="FQ104" s="121"/>
      <c r="FR104" s="121"/>
      <c r="FS104" s="121"/>
      <c r="FT104" s="121"/>
      <c r="FU104" s="121"/>
      <c r="FV104" s="121"/>
      <c r="FW104" s="121"/>
      <c r="FX104" s="121"/>
      <c r="FY104" s="121"/>
      <c r="FZ104" s="121"/>
      <c r="GA104" s="121"/>
      <c r="GB104" s="121"/>
      <c r="GC104" s="121"/>
      <c r="GD104" s="121"/>
      <c r="GE104" s="121"/>
      <c r="GF104" s="121"/>
      <c r="GG104" s="121"/>
      <c r="GH104" s="121"/>
      <c r="GI104" s="121"/>
      <c r="GJ104" s="121"/>
      <c r="GK104" s="121"/>
      <c r="GL104" s="121"/>
      <c r="GM104" s="121"/>
      <c r="GN104" s="121"/>
      <c r="GO104" s="121"/>
      <c r="GP104" s="121"/>
      <c r="GQ104" s="121"/>
      <c r="GR104" s="121"/>
      <c r="GS104" s="121"/>
      <c r="GT104" s="121"/>
      <c r="GU104" s="121"/>
      <c r="GV104" s="121"/>
      <c r="GW104" s="121"/>
      <c r="GX104" s="121"/>
      <c r="GY104" s="121"/>
      <c r="GZ104" s="121"/>
      <c r="HA104" s="121"/>
      <c r="HB104" s="121"/>
      <c r="HC104" s="121"/>
      <c r="HD104" s="121"/>
      <c r="HE104" s="121"/>
      <c r="HF104" s="121"/>
      <c r="HG104" s="121"/>
      <c r="HH104" s="121"/>
      <c r="HI104" s="121"/>
      <c r="HJ104" s="121"/>
      <c r="HK104" s="121"/>
      <c r="HL104" s="121"/>
      <c r="HM104" s="121"/>
      <c r="HN104" s="121"/>
      <c r="HO104" s="121"/>
      <c r="HP104" s="121"/>
      <c r="HQ104" s="121"/>
      <c r="HR104" s="121"/>
      <c r="HS104" s="121"/>
      <c r="HT104" s="121"/>
      <c r="HU104" s="121"/>
      <c r="HV104" s="121"/>
      <c r="HW104" s="121"/>
      <c r="HX104" s="121"/>
      <c r="HY104" s="121"/>
      <c r="HZ104" s="121"/>
      <c r="IA104" s="121"/>
      <c r="IB104" s="121"/>
      <c r="IC104" s="121"/>
      <c r="ID104" s="121"/>
      <c r="IE104" s="121"/>
      <c r="IF104" s="121"/>
      <c r="IG104" s="121"/>
      <c r="IH104" s="121"/>
      <c r="II104" s="121"/>
      <c r="IJ104" s="121"/>
      <c r="IK104" s="121"/>
      <c r="IL104" s="121"/>
      <c r="IM104" s="121"/>
      <c r="IN104" s="121"/>
      <c r="IO104" s="121"/>
      <c r="IP104" s="121"/>
      <c r="IQ104" s="121"/>
      <c r="IR104" s="121"/>
      <c r="IS104" s="121"/>
      <c r="IT104" s="121"/>
      <c r="IU104" s="121"/>
      <c r="IV104" s="121"/>
      <c r="IW104" s="121"/>
    </row>
    <row r="105" customFormat="false" ht="69.75" hidden="false" customHeight="true" outlineLevel="0" collapsed="false">
      <c r="A105" s="41"/>
      <c r="B105" s="42" t="s">
        <v>810</v>
      </c>
      <c r="C105" s="34" t="s">
        <v>809</v>
      </c>
      <c r="D105" s="34" t="s">
        <v>46</v>
      </c>
      <c r="E105" s="23" t="n">
        <v>215.74</v>
      </c>
      <c r="F105" s="20" t="n">
        <f aca="false">ROUND(K105/12*6,2)</f>
        <v>523.5</v>
      </c>
      <c r="G105" s="20" t="n">
        <f aca="false">ROUND(E105*F105/1000,2)</f>
        <v>112.94</v>
      </c>
      <c r="H105" s="23" t="n">
        <v>327.51</v>
      </c>
      <c r="I105" s="20" t="n">
        <f aca="false">K105-F105</f>
        <v>523.5</v>
      </c>
      <c r="J105" s="20" t="n">
        <f aca="false">ROUND(H105*I105/1000,2)</f>
        <v>171.45</v>
      </c>
      <c r="K105" s="144" t="n">
        <v>1047</v>
      </c>
      <c r="L105" s="20" t="n">
        <f aca="false">J105+G105</f>
        <v>284.39</v>
      </c>
      <c r="M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  <c r="BI105" s="121"/>
      <c r="BJ105" s="121"/>
      <c r="BK105" s="121"/>
      <c r="BL105" s="121"/>
      <c r="BM105" s="121"/>
      <c r="BN105" s="121"/>
      <c r="BO105" s="121"/>
      <c r="BP105" s="121"/>
      <c r="BQ105" s="121"/>
      <c r="BR105" s="121"/>
      <c r="BS105" s="121"/>
      <c r="BT105" s="121"/>
      <c r="BU105" s="121"/>
      <c r="BV105" s="121"/>
      <c r="BW105" s="121"/>
      <c r="BX105" s="121"/>
      <c r="BY105" s="121"/>
      <c r="BZ105" s="121"/>
      <c r="CA105" s="121"/>
      <c r="CB105" s="121"/>
      <c r="CC105" s="121"/>
      <c r="CD105" s="121"/>
      <c r="CE105" s="121"/>
      <c r="CF105" s="121"/>
      <c r="CG105" s="121"/>
      <c r="CH105" s="121"/>
      <c r="CI105" s="121"/>
      <c r="CJ105" s="121"/>
      <c r="CK105" s="121"/>
      <c r="CL105" s="121"/>
      <c r="CM105" s="121"/>
      <c r="CN105" s="121"/>
      <c r="CO105" s="121"/>
      <c r="CP105" s="121"/>
      <c r="CQ105" s="121"/>
      <c r="CR105" s="121"/>
      <c r="CS105" s="121"/>
      <c r="CT105" s="121"/>
      <c r="CU105" s="121"/>
      <c r="CV105" s="121"/>
      <c r="CW105" s="121"/>
      <c r="CX105" s="121"/>
      <c r="CY105" s="121"/>
      <c r="CZ105" s="121"/>
      <c r="DA105" s="121"/>
      <c r="DB105" s="121"/>
      <c r="DC105" s="121"/>
      <c r="DD105" s="121"/>
      <c r="DE105" s="121"/>
      <c r="DF105" s="121"/>
      <c r="DG105" s="121"/>
      <c r="DH105" s="121"/>
      <c r="DI105" s="121"/>
      <c r="DJ105" s="121"/>
      <c r="DK105" s="121"/>
      <c r="DL105" s="121"/>
      <c r="DM105" s="121"/>
      <c r="DN105" s="121"/>
      <c r="DO105" s="121"/>
      <c r="DP105" s="121"/>
      <c r="DQ105" s="121"/>
      <c r="DR105" s="121"/>
      <c r="DS105" s="121"/>
      <c r="DT105" s="121"/>
      <c r="DU105" s="121"/>
      <c r="DV105" s="121"/>
      <c r="DW105" s="121"/>
      <c r="DX105" s="121"/>
      <c r="DY105" s="121"/>
      <c r="DZ105" s="121"/>
      <c r="EA105" s="121"/>
      <c r="EB105" s="121"/>
      <c r="EC105" s="121"/>
      <c r="ED105" s="121"/>
      <c r="EE105" s="121"/>
      <c r="EF105" s="121"/>
      <c r="EG105" s="121"/>
      <c r="EH105" s="121"/>
      <c r="EI105" s="121"/>
      <c r="EJ105" s="121"/>
      <c r="EK105" s="121"/>
      <c r="EL105" s="121"/>
      <c r="EM105" s="121"/>
      <c r="EN105" s="121"/>
      <c r="EO105" s="121"/>
      <c r="EP105" s="121"/>
      <c r="EQ105" s="121"/>
      <c r="ER105" s="121"/>
      <c r="ES105" s="121"/>
      <c r="ET105" s="121"/>
      <c r="EU105" s="121"/>
      <c r="EV105" s="121"/>
      <c r="EW105" s="121"/>
      <c r="EX105" s="121"/>
      <c r="EY105" s="121"/>
      <c r="EZ105" s="121"/>
      <c r="FA105" s="121"/>
      <c r="FB105" s="121"/>
      <c r="FC105" s="121"/>
      <c r="FD105" s="121"/>
      <c r="FE105" s="121"/>
      <c r="FF105" s="121"/>
      <c r="FG105" s="121"/>
      <c r="FH105" s="121"/>
      <c r="FI105" s="121"/>
      <c r="FJ105" s="121"/>
      <c r="FK105" s="121"/>
      <c r="FL105" s="121"/>
      <c r="FM105" s="121"/>
      <c r="FN105" s="121"/>
      <c r="FO105" s="121"/>
      <c r="FP105" s="121"/>
      <c r="FQ105" s="121"/>
      <c r="FR105" s="121"/>
      <c r="FS105" s="121"/>
      <c r="FT105" s="121"/>
      <c r="FU105" s="121"/>
      <c r="FV105" s="121"/>
      <c r="FW105" s="121"/>
      <c r="FX105" s="121"/>
      <c r="FY105" s="121"/>
      <c r="FZ105" s="121"/>
      <c r="GA105" s="121"/>
      <c r="GB105" s="121"/>
      <c r="GC105" s="121"/>
      <c r="GD105" s="121"/>
      <c r="GE105" s="121"/>
      <c r="GF105" s="121"/>
      <c r="GG105" s="121"/>
      <c r="GH105" s="121"/>
      <c r="GI105" s="121"/>
      <c r="GJ105" s="121"/>
      <c r="GK105" s="121"/>
      <c r="GL105" s="121"/>
      <c r="GM105" s="121"/>
      <c r="GN105" s="121"/>
      <c r="GO105" s="121"/>
      <c r="GP105" s="121"/>
      <c r="GQ105" s="121"/>
      <c r="GR105" s="121"/>
      <c r="GS105" s="121"/>
      <c r="GT105" s="121"/>
      <c r="GU105" s="121"/>
      <c r="GV105" s="121"/>
      <c r="GW105" s="121"/>
      <c r="GX105" s="121"/>
      <c r="GY105" s="121"/>
      <c r="GZ105" s="121"/>
      <c r="HA105" s="121"/>
      <c r="HB105" s="121"/>
      <c r="HC105" s="121"/>
      <c r="HD105" s="121"/>
      <c r="HE105" s="121"/>
      <c r="HF105" s="121"/>
      <c r="HG105" s="121"/>
      <c r="HH105" s="121"/>
      <c r="HI105" s="121"/>
      <c r="HJ105" s="121"/>
      <c r="HK105" s="121"/>
      <c r="HL105" s="121"/>
      <c r="HM105" s="121"/>
      <c r="HN105" s="121"/>
      <c r="HO105" s="121"/>
      <c r="HP105" s="121"/>
      <c r="HQ105" s="121"/>
      <c r="HR105" s="121"/>
      <c r="HS105" s="121"/>
      <c r="HT105" s="121"/>
      <c r="HU105" s="121"/>
      <c r="HV105" s="121"/>
      <c r="HW105" s="121"/>
      <c r="HX105" s="121"/>
      <c r="HY105" s="121"/>
      <c r="HZ105" s="121"/>
      <c r="IA105" s="121"/>
      <c r="IB105" s="121"/>
      <c r="IC105" s="121"/>
      <c r="ID105" s="121"/>
      <c r="IE105" s="121"/>
      <c r="IF105" s="121"/>
      <c r="IG105" s="121"/>
      <c r="IH105" s="121"/>
      <c r="II105" s="121"/>
      <c r="IJ105" s="121"/>
      <c r="IK105" s="121"/>
      <c r="IL105" s="121"/>
      <c r="IM105" s="121"/>
      <c r="IN105" s="121"/>
      <c r="IO105" s="121"/>
      <c r="IP105" s="121"/>
      <c r="IQ105" s="121"/>
      <c r="IR105" s="121"/>
      <c r="IS105" s="121"/>
      <c r="IT105" s="121"/>
      <c r="IU105" s="121"/>
      <c r="IV105" s="121"/>
      <c r="IW105" s="121"/>
    </row>
    <row r="106" customFormat="false" ht="70.5" hidden="false" customHeight="true" outlineLevel="0" collapsed="false">
      <c r="A106" s="55" t="s">
        <v>208</v>
      </c>
      <c r="B106" s="43" t="s">
        <v>209</v>
      </c>
      <c r="C106" s="44"/>
      <c r="D106" s="44"/>
      <c r="E106" s="50"/>
      <c r="F106" s="30" t="n">
        <f aca="false">SUM(F107:F109)</f>
        <v>563.5</v>
      </c>
      <c r="G106" s="30" t="n">
        <f aca="false">SUM(G107:G109)</f>
        <v>56.11</v>
      </c>
      <c r="H106" s="50"/>
      <c r="I106" s="30" t="n">
        <f aca="false">SUM(I107:I109)</f>
        <v>563.5</v>
      </c>
      <c r="J106" s="30" t="n">
        <f aca="false">SUM(J107:J109)</f>
        <v>70.63</v>
      </c>
      <c r="K106" s="44" t="n">
        <f aca="false">SUM(K107:K109)</f>
        <v>1127</v>
      </c>
      <c r="L106" s="30" t="n">
        <f aca="false">SUM(L107:L109)</f>
        <v>126.74</v>
      </c>
      <c r="M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  <c r="BI106" s="121"/>
      <c r="BJ106" s="121"/>
      <c r="BK106" s="121"/>
      <c r="BL106" s="121"/>
      <c r="BM106" s="121"/>
      <c r="BN106" s="121"/>
      <c r="BO106" s="121"/>
      <c r="BP106" s="121"/>
      <c r="BQ106" s="121"/>
      <c r="BR106" s="121"/>
      <c r="BS106" s="121"/>
      <c r="BT106" s="121"/>
      <c r="BU106" s="121"/>
      <c r="BV106" s="121"/>
      <c r="BW106" s="121"/>
      <c r="BX106" s="121"/>
      <c r="BY106" s="121"/>
      <c r="BZ106" s="121"/>
      <c r="CA106" s="121"/>
      <c r="CB106" s="121"/>
      <c r="CC106" s="121"/>
      <c r="CD106" s="121"/>
      <c r="CE106" s="121"/>
      <c r="CF106" s="121"/>
      <c r="CG106" s="121"/>
      <c r="CH106" s="121"/>
      <c r="CI106" s="121"/>
      <c r="CJ106" s="121"/>
      <c r="CK106" s="121"/>
      <c r="CL106" s="121"/>
      <c r="CM106" s="121"/>
      <c r="CN106" s="121"/>
      <c r="CO106" s="121"/>
      <c r="CP106" s="121"/>
      <c r="CQ106" s="121"/>
      <c r="CR106" s="121"/>
      <c r="CS106" s="121"/>
      <c r="CT106" s="121"/>
      <c r="CU106" s="121"/>
      <c r="CV106" s="121"/>
      <c r="CW106" s="121"/>
      <c r="CX106" s="121"/>
      <c r="CY106" s="121"/>
      <c r="CZ106" s="121"/>
      <c r="DA106" s="121"/>
      <c r="DB106" s="121"/>
      <c r="DC106" s="121"/>
      <c r="DD106" s="121"/>
      <c r="DE106" s="121"/>
      <c r="DF106" s="121"/>
      <c r="DG106" s="121"/>
      <c r="DH106" s="121"/>
      <c r="DI106" s="121"/>
      <c r="DJ106" s="121"/>
      <c r="DK106" s="121"/>
      <c r="DL106" s="121"/>
      <c r="DM106" s="121"/>
      <c r="DN106" s="121"/>
      <c r="DO106" s="121"/>
      <c r="DP106" s="121"/>
      <c r="DQ106" s="121"/>
      <c r="DR106" s="121"/>
      <c r="DS106" s="121"/>
      <c r="DT106" s="121"/>
      <c r="DU106" s="121"/>
      <c r="DV106" s="121"/>
      <c r="DW106" s="121"/>
      <c r="DX106" s="121"/>
      <c r="DY106" s="121"/>
      <c r="DZ106" s="121"/>
      <c r="EA106" s="121"/>
      <c r="EB106" s="121"/>
      <c r="EC106" s="121"/>
      <c r="ED106" s="121"/>
      <c r="EE106" s="121"/>
      <c r="EF106" s="121"/>
      <c r="EG106" s="121"/>
      <c r="EH106" s="121"/>
      <c r="EI106" s="121"/>
      <c r="EJ106" s="121"/>
      <c r="EK106" s="121"/>
      <c r="EL106" s="121"/>
      <c r="EM106" s="121"/>
      <c r="EN106" s="121"/>
      <c r="EO106" s="121"/>
      <c r="EP106" s="121"/>
      <c r="EQ106" s="121"/>
      <c r="ER106" s="121"/>
      <c r="ES106" s="121"/>
      <c r="ET106" s="121"/>
      <c r="EU106" s="121"/>
      <c r="EV106" s="121"/>
      <c r="EW106" s="121"/>
      <c r="EX106" s="121"/>
      <c r="EY106" s="121"/>
      <c r="EZ106" s="121"/>
      <c r="FA106" s="121"/>
      <c r="FB106" s="121"/>
      <c r="FC106" s="121"/>
      <c r="FD106" s="121"/>
      <c r="FE106" s="121"/>
      <c r="FF106" s="121"/>
      <c r="FG106" s="121"/>
      <c r="FH106" s="121"/>
      <c r="FI106" s="121"/>
      <c r="FJ106" s="121"/>
      <c r="FK106" s="121"/>
      <c r="FL106" s="121"/>
      <c r="FM106" s="121"/>
      <c r="FN106" s="121"/>
      <c r="FO106" s="121"/>
      <c r="FP106" s="121"/>
      <c r="FQ106" s="121"/>
      <c r="FR106" s="121"/>
      <c r="FS106" s="121"/>
      <c r="FT106" s="121"/>
      <c r="FU106" s="121"/>
      <c r="FV106" s="121"/>
      <c r="FW106" s="121"/>
      <c r="FX106" s="121"/>
      <c r="FY106" s="121"/>
      <c r="FZ106" s="121"/>
      <c r="GA106" s="121"/>
      <c r="GB106" s="121"/>
      <c r="GC106" s="121"/>
      <c r="GD106" s="121"/>
      <c r="GE106" s="121"/>
      <c r="GF106" s="121"/>
      <c r="GG106" s="121"/>
      <c r="GH106" s="121"/>
      <c r="GI106" s="121"/>
      <c r="GJ106" s="121"/>
      <c r="GK106" s="121"/>
      <c r="GL106" s="121"/>
      <c r="GM106" s="121"/>
      <c r="GN106" s="121"/>
      <c r="GO106" s="121"/>
      <c r="GP106" s="121"/>
      <c r="GQ106" s="121"/>
      <c r="GR106" s="121"/>
      <c r="GS106" s="121"/>
      <c r="GT106" s="121"/>
      <c r="GU106" s="121"/>
      <c r="GV106" s="121"/>
      <c r="GW106" s="121"/>
      <c r="GX106" s="121"/>
      <c r="GY106" s="121"/>
      <c r="GZ106" s="121"/>
      <c r="HA106" s="121"/>
      <c r="HB106" s="121"/>
      <c r="HC106" s="121"/>
      <c r="HD106" s="121"/>
      <c r="HE106" s="121"/>
      <c r="HF106" s="121"/>
      <c r="HG106" s="121"/>
      <c r="HH106" s="121"/>
      <c r="HI106" s="121"/>
      <c r="HJ106" s="121"/>
      <c r="HK106" s="121"/>
      <c r="HL106" s="121"/>
      <c r="HM106" s="121"/>
      <c r="HN106" s="121"/>
      <c r="HO106" s="121"/>
      <c r="HP106" s="121"/>
      <c r="HQ106" s="121"/>
      <c r="HR106" s="121"/>
      <c r="HS106" s="121"/>
      <c r="HT106" s="121"/>
      <c r="HU106" s="121"/>
      <c r="HV106" s="121"/>
      <c r="HW106" s="121"/>
      <c r="HX106" s="121"/>
      <c r="HY106" s="121"/>
      <c r="HZ106" s="121"/>
      <c r="IA106" s="121"/>
      <c r="IB106" s="121"/>
      <c r="IC106" s="121"/>
      <c r="ID106" s="121"/>
      <c r="IE106" s="121"/>
      <c r="IF106" s="121"/>
      <c r="IG106" s="121"/>
      <c r="IH106" s="121"/>
      <c r="II106" s="121"/>
      <c r="IJ106" s="121"/>
      <c r="IK106" s="121"/>
      <c r="IL106" s="121"/>
      <c r="IM106" s="121"/>
      <c r="IN106" s="121"/>
      <c r="IO106" s="121"/>
      <c r="IP106" s="121"/>
      <c r="IQ106" s="121"/>
      <c r="IR106" s="121"/>
      <c r="IS106" s="121"/>
      <c r="IT106" s="121"/>
      <c r="IU106" s="121"/>
      <c r="IV106" s="121"/>
      <c r="IW106" s="121"/>
    </row>
    <row r="107" s="121" customFormat="true" ht="80.25" hidden="false" customHeight="true" outlineLevel="0" collapsed="false">
      <c r="A107" s="55"/>
      <c r="B107" s="33" t="s">
        <v>517</v>
      </c>
      <c r="C107" s="34" t="s">
        <v>211</v>
      </c>
      <c r="D107" s="34" t="s">
        <v>811</v>
      </c>
      <c r="E107" s="23" t="n">
        <v>95.72</v>
      </c>
      <c r="F107" s="20" t="n">
        <f aca="false">ROUND(K107/12*6,2)</f>
        <v>330</v>
      </c>
      <c r="G107" s="20" t="n">
        <f aca="false">ROUND(E107*F107/1000,2)</f>
        <v>31.59</v>
      </c>
      <c r="H107" s="23" t="n">
        <v>111.26</v>
      </c>
      <c r="I107" s="20" t="n">
        <f aca="false">K107-F107</f>
        <v>330</v>
      </c>
      <c r="J107" s="20" t="n">
        <f aca="false">ROUND(H107*I107/1000,2)</f>
        <v>36.72</v>
      </c>
      <c r="K107" s="46" t="n">
        <v>660</v>
      </c>
      <c r="L107" s="20" t="n">
        <f aca="false">J107+G107</f>
        <v>68.31</v>
      </c>
      <c r="N107" s="1"/>
    </row>
    <row r="108" customFormat="false" ht="72.75" hidden="false" customHeight="true" outlineLevel="0" collapsed="false">
      <c r="A108" s="55"/>
      <c r="B108" s="42" t="s">
        <v>812</v>
      </c>
      <c r="C108" s="34" t="s">
        <v>813</v>
      </c>
      <c r="D108" s="93" t="s">
        <v>814</v>
      </c>
      <c r="E108" s="23" t="n">
        <v>105.08</v>
      </c>
      <c r="F108" s="20" t="n">
        <f aca="false">ROUND(K108/12*6,2)</f>
        <v>230</v>
      </c>
      <c r="G108" s="20" t="n">
        <f aca="false">ROUND(E108*F108/1000,2)</f>
        <v>24.17</v>
      </c>
      <c r="H108" s="23" t="n">
        <v>145.28</v>
      </c>
      <c r="I108" s="20" t="n">
        <f aca="false">K108-F108</f>
        <v>230</v>
      </c>
      <c r="J108" s="20" t="n">
        <f aca="false">ROUND(H108*I108/1000,2)</f>
        <v>33.41</v>
      </c>
      <c r="K108" s="46" t="n">
        <v>460</v>
      </c>
      <c r="L108" s="20" t="n">
        <f aca="false">J108+G108</f>
        <v>57.58</v>
      </c>
    </row>
    <row r="109" customFormat="false" ht="50.25" hidden="false" customHeight="true" outlineLevel="0" collapsed="false">
      <c r="A109" s="55"/>
      <c r="B109" s="42" t="s">
        <v>815</v>
      </c>
      <c r="C109" s="34" t="s">
        <v>816</v>
      </c>
      <c r="D109" s="93" t="s">
        <v>814</v>
      </c>
      <c r="E109" s="23" t="n">
        <v>98.71</v>
      </c>
      <c r="F109" s="20" t="n">
        <f aca="false">ROUND(K109/12*6,2)</f>
        <v>3.5</v>
      </c>
      <c r="G109" s="20" t="n">
        <f aca="false">ROUND(E109*F109/1000,2)</f>
        <v>0.35</v>
      </c>
      <c r="H109" s="23" t="n">
        <v>142.09</v>
      </c>
      <c r="I109" s="20" t="n">
        <f aca="false">K109-F109</f>
        <v>3.5</v>
      </c>
      <c r="J109" s="20" t="n">
        <f aca="false">ROUND(H109*I109/1000,2)</f>
        <v>0.5</v>
      </c>
      <c r="K109" s="144" t="n">
        <v>7</v>
      </c>
      <c r="L109" s="20" t="n">
        <f aca="false">J109+G109</f>
        <v>0.85</v>
      </c>
    </row>
    <row r="110" customFormat="false" ht="59.25" hidden="false" customHeight="true" outlineLevel="0" collapsed="false">
      <c r="A110" s="55"/>
      <c r="B110" s="51" t="s">
        <v>216</v>
      </c>
      <c r="C110" s="45"/>
      <c r="D110" s="44"/>
      <c r="E110" s="50"/>
      <c r="F110" s="44" t="n">
        <f aca="false">SUM(F111:F114)</f>
        <v>626.92</v>
      </c>
      <c r="G110" s="44" t="n">
        <f aca="false">SUM(G111:G114)</f>
        <v>62.32</v>
      </c>
      <c r="H110" s="50"/>
      <c r="I110" s="44" t="n">
        <f aca="false">SUM(I111:I114)</f>
        <v>626.9</v>
      </c>
      <c r="J110" s="44" t="n">
        <f aca="false">SUM(J111:J114)</f>
        <v>77.84</v>
      </c>
      <c r="K110" s="44" t="n">
        <f aca="false">SUM(K111:K114)</f>
        <v>1253.82</v>
      </c>
      <c r="L110" s="44" t="n">
        <f aca="false">SUM(L111:L114)</f>
        <v>140.16</v>
      </c>
    </row>
    <row r="111" customFormat="false" ht="69.75" hidden="false" customHeight="true" outlineLevel="0" collapsed="false">
      <c r="A111" s="55"/>
      <c r="B111" s="33" t="s">
        <v>517</v>
      </c>
      <c r="C111" s="34" t="s">
        <v>211</v>
      </c>
      <c r="D111" s="34" t="s">
        <v>811</v>
      </c>
      <c r="E111" s="23" t="n">
        <v>95.72</v>
      </c>
      <c r="F111" s="20" t="n">
        <f aca="false">ROUND(K111/12*6,2)</f>
        <v>390.79</v>
      </c>
      <c r="G111" s="20" t="n">
        <f aca="false">ROUND(E111*F111/1000,2)</f>
        <v>37.41</v>
      </c>
      <c r="H111" s="23" t="n">
        <v>111.26</v>
      </c>
      <c r="I111" s="20" t="n">
        <f aca="false">K111-F111</f>
        <v>390.78</v>
      </c>
      <c r="J111" s="20" t="n">
        <f aca="false">ROUND(H111*I111/1000,2)</f>
        <v>43.48</v>
      </c>
      <c r="K111" s="144" t="n">
        <v>781.57</v>
      </c>
      <c r="L111" s="20" t="n">
        <f aca="false">J111+G111</f>
        <v>80.89</v>
      </c>
      <c r="M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  <c r="BH111" s="121"/>
      <c r="BI111" s="121"/>
      <c r="BJ111" s="121"/>
      <c r="BK111" s="121"/>
      <c r="BL111" s="121"/>
      <c r="BM111" s="121"/>
      <c r="BN111" s="121"/>
      <c r="BO111" s="121"/>
      <c r="BP111" s="121"/>
      <c r="BQ111" s="121"/>
      <c r="BR111" s="121"/>
      <c r="BS111" s="121"/>
      <c r="BT111" s="121"/>
      <c r="BU111" s="121"/>
      <c r="BV111" s="121"/>
      <c r="BW111" s="121"/>
      <c r="BX111" s="121"/>
      <c r="BY111" s="121"/>
      <c r="BZ111" s="121"/>
      <c r="CA111" s="121"/>
      <c r="CB111" s="121"/>
      <c r="CC111" s="121"/>
      <c r="CD111" s="121"/>
      <c r="CE111" s="121"/>
      <c r="CF111" s="121"/>
      <c r="CG111" s="121"/>
      <c r="CH111" s="121"/>
      <c r="CI111" s="121"/>
      <c r="CJ111" s="121"/>
      <c r="CK111" s="121"/>
      <c r="CL111" s="121"/>
      <c r="CM111" s="121"/>
      <c r="CN111" s="121"/>
      <c r="CO111" s="121"/>
      <c r="CP111" s="121"/>
      <c r="CQ111" s="121"/>
      <c r="CR111" s="121"/>
      <c r="CS111" s="121"/>
      <c r="CT111" s="121"/>
      <c r="CU111" s="121"/>
      <c r="CV111" s="121"/>
      <c r="CW111" s="121"/>
      <c r="CX111" s="121"/>
      <c r="CY111" s="121"/>
      <c r="CZ111" s="121"/>
      <c r="DA111" s="121"/>
      <c r="DB111" s="121"/>
      <c r="DC111" s="121"/>
      <c r="DD111" s="121"/>
      <c r="DE111" s="121"/>
      <c r="DF111" s="121"/>
      <c r="DG111" s="121"/>
      <c r="DH111" s="121"/>
      <c r="DI111" s="121"/>
      <c r="DJ111" s="121"/>
      <c r="DK111" s="121"/>
      <c r="DL111" s="121"/>
      <c r="DM111" s="121"/>
      <c r="DN111" s="121"/>
      <c r="DO111" s="121"/>
      <c r="DP111" s="121"/>
      <c r="DQ111" s="121"/>
      <c r="DR111" s="121"/>
      <c r="DS111" s="121"/>
      <c r="DT111" s="121"/>
      <c r="DU111" s="121"/>
      <c r="DV111" s="121"/>
      <c r="DW111" s="121"/>
      <c r="DX111" s="121"/>
      <c r="DY111" s="121"/>
      <c r="DZ111" s="121"/>
      <c r="EA111" s="121"/>
      <c r="EB111" s="121"/>
      <c r="EC111" s="121"/>
      <c r="ED111" s="121"/>
      <c r="EE111" s="121"/>
      <c r="EF111" s="121"/>
      <c r="EG111" s="121"/>
      <c r="EH111" s="121"/>
      <c r="EI111" s="121"/>
      <c r="EJ111" s="121"/>
      <c r="EK111" s="121"/>
      <c r="EL111" s="121"/>
      <c r="EM111" s="121"/>
      <c r="EN111" s="121"/>
      <c r="EO111" s="121"/>
      <c r="EP111" s="121"/>
      <c r="EQ111" s="121"/>
      <c r="ER111" s="121"/>
      <c r="ES111" s="121"/>
      <c r="ET111" s="121"/>
      <c r="EU111" s="121"/>
      <c r="EV111" s="121"/>
      <c r="EW111" s="121"/>
      <c r="EX111" s="121"/>
      <c r="EY111" s="121"/>
      <c r="EZ111" s="121"/>
      <c r="FA111" s="121"/>
      <c r="FB111" s="121"/>
      <c r="FC111" s="121"/>
      <c r="FD111" s="121"/>
      <c r="FE111" s="121"/>
      <c r="FF111" s="121"/>
      <c r="FG111" s="121"/>
      <c r="FH111" s="121"/>
      <c r="FI111" s="121"/>
      <c r="FJ111" s="121"/>
      <c r="FK111" s="121"/>
      <c r="FL111" s="121"/>
      <c r="FM111" s="121"/>
      <c r="FN111" s="121"/>
      <c r="FO111" s="121"/>
      <c r="FP111" s="121"/>
      <c r="FQ111" s="121"/>
      <c r="FR111" s="121"/>
      <c r="FS111" s="121"/>
      <c r="FT111" s="121"/>
      <c r="FU111" s="121"/>
      <c r="FV111" s="121"/>
      <c r="FW111" s="121"/>
      <c r="FX111" s="121"/>
      <c r="FY111" s="121"/>
      <c r="FZ111" s="121"/>
      <c r="GA111" s="121"/>
      <c r="GB111" s="121"/>
      <c r="GC111" s="121"/>
      <c r="GD111" s="121"/>
      <c r="GE111" s="121"/>
      <c r="GF111" s="121"/>
      <c r="GG111" s="121"/>
      <c r="GH111" s="121"/>
      <c r="GI111" s="121"/>
      <c r="GJ111" s="121"/>
      <c r="GK111" s="121"/>
      <c r="GL111" s="121"/>
      <c r="GM111" s="121"/>
      <c r="GN111" s="121"/>
      <c r="GO111" s="121"/>
      <c r="GP111" s="121"/>
      <c r="GQ111" s="121"/>
      <c r="GR111" s="121"/>
      <c r="GS111" s="121"/>
      <c r="GT111" s="121"/>
      <c r="GU111" s="121"/>
      <c r="GV111" s="121"/>
      <c r="GW111" s="121"/>
      <c r="GX111" s="121"/>
      <c r="GY111" s="121"/>
      <c r="GZ111" s="121"/>
      <c r="HA111" s="121"/>
      <c r="HB111" s="121"/>
      <c r="HC111" s="121"/>
      <c r="HD111" s="121"/>
      <c r="HE111" s="121"/>
      <c r="HF111" s="121"/>
      <c r="HG111" s="121"/>
      <c r="HH111" s="121"/>
      <c r="HI111" s="121"/>
      <c r="HJ111" s="121"/>
      <c r="HK111" s="121"/>
      <c r="HL111" s="121"/>
      <c r="HM111" s="121"/>
      <c r="HN111" s="121"/>
      <c r="HO111" s="121"/>
      <c r="HP111" s="121"/>
      <c r="HQ111" s="121"/>
      <c r="HR111" s="121"/>
      <c r="HS111" s="121"/>
      <c r="HT111" s="121"/>
      <c r="HU111" s="121"/>
      <c r="HV111" s="121"/>
      <c r="HW111" s="121"/>
      <c r="HX111" s="121"/>
      <c r="HY111" s="121"/>
      <c r="HZ111" s="121"/>
      <c r="IA111" s="121"/>
      <c r="IB111" s="121"/>
      <c r="IC111" s="121"/>
      <c r="ID111" s="121"/>
      <c r="IE111" s="121"/>
      <c r="IF111" s="121"/>
      <c r="IG111" s="121"/>
      <c r="IH111" s="121"/>
      <c r="II111" s="121"/>
      <c r="IJ111" s="121"/>
      <c r="IK111" s="121"/>
      <c r="IL111" s="121"/>
      <c r="IM111" s="121"/>
      <c r="IN111" s="121"/>
      <c r="IO111" s="121"/>
      <c r="IP111" s="121"/>
      <c r="IQ111" s="121"/>
      <c r="IR111" s="121"/>
      <c r="IS111" s="121"/>
      <c r="IT111" s="121"/>
      <c r="IU111" s="121"/>
      <c r="IV111" s="121"/>
      <c r="IW111" s="121"/>
    </row>
    <row r="112" customFormat="false" ht="69" hidden="false" customHeight="true" outlineLevel="0" collapsed="false">
      <c r="A112" s="55"/>
      <c r="B112" s="42" t="s">
        <v>817</v>
      </c>
      <c r="C112" s="34" t="s">
        <v>813</v>
      </c>
      <c r="D112" s="93" t="s">
        <v>814</v>
      </c>
      <c r="E112" s="23" t="n">
        <v>105.08</v>
      </c>
      <c r="F112" s="20" t="n">
        <f aca="false">ROUND(K112/12*6,2)</f>
        <v>225</v>
      </c>
      <c r="G112" s="20" t="n">
        <f aca="false">ROUND(E112*F112/1000,2)</f>
        <v>23.64</v>
      </c>
      <c r="H112" s="23" t="n">
        <v>145.28</v>
      </c>
      <c r="I112" s="20" t="n">
        <f aca="false">K112-F112</f>
        <v>225</v>
      </c>
      <c r="J112" s="20" t="n">
        <f aca="false">ROUND(H112*I112/1000,2)</f>
        <v>32.69</v>
      </c>
      <c r="K112" s="144" t="n">
        <v>450</v>
      </c>
      <c r="L112" s="20" t="n">
        <f aca="false">J112+G112</f>
        <v>56.33</v>
      </c>
    </row>
    <row r="113" customFormat="false" ht="55.5" hidden="false" customHeight="true" outlineLevel="0" collapsed="false">
      <c r="A113" s="55"/>
      <c r="B113" s="42" t="s">
        <v>219</v>
      </c>
      <c r="C113" s="34" t="s">
        <v>816</v>
      </c>
      <c r="D113" s="93" t="s">
        <v>814</v>
      </c>
      <c r="E113" s="23" t="n">
        <v>98.71</v>
      </c>
      <c r="F113" s="20" t="n">
        <f aca="false">ROUND(K113/12*6,2)</f>
        <v>3.93</v>
      </c>
      <c r="G113" s="20" t="n">
        <f aca="false">ROUND(E113*F113/1000,2)</f>
        <v>0.39</v>
      </c>
      <c r="H113" s="23" t="n">
        <v>142.09</v>
      </c>
      <c r="I113" s="20" t="n">
        <f aca="false">K113-F113</f>
        <v>3.92</v>
      </c>
      <c r="J113" s="20" t="n">
        <f aca="false">ROUND(H113*I113/1000,2)</f>
        <v>0.56</v>
      </c>
      <c r="K113" s="144" t="n">
        <v>7.85</v>
      </c>
      <c r="L113" s="20" t="n">
        <f aca="false">J113+G113</f>
        <v>0.95</v>
      </c>
    </row>
    <row r="114" customFormat="false" ht="55.5" hidden="false" customHeight="true" outlineLevel="0" collapsed="false">
      <c r="A114" s="55"/>
      <c r="B114" s="42" t="s">
        <v>716</v>
      </c>
      <c r="C114" s="34" t="s">
        <v>221</v>
      </c>
      <c r="D114" s="93" t="s">
        <v>814</v>
      </c>
      <c r="E114" s="23" t="n">
        <v>122.22</v>
      </c>
      <c r="F114" s="20" t="n">
        <f aca="false">ROUND(K114/12*6,2)</f>
        <v>7.2</v>
      </c>
      <c r="G114" s="20" t="n">
        <f aca="false">ROUND(E114*F114/1000,2)</f>
        <v>0.88</v>
      </c>
      <c r="H114" s="23" t="n">
        <v>154.56</v>
      </c>
      <c r="I114" s="20" t="n">
        <f aca="false">K114-F114</f>
        <v>7.2</v>
      </c>
      <c r="J114" s="20" t="n">
        <f aca="false">ROUND(H114*I114/1000,2)</f>
        <v>1.11</v>
      </c>
      <c r="K114" s="144" t="n">
        <v>14.4</v>
      </c>
      <c r="L114" s="20" t="n">
        <f aca="false">J114+G114</f>
        <v>1.99</v>
      </c>
    </row>
    <row r="115" customFormat="false" ht="60.75" hidden="false" customHeight="true" outlineLevel="0" collapsed="false">
      <c r="A115" s="41" t="s">
        <v>222</v>
      </c>
      <c r="B115" s="43" t="s">
        <v>818</v>
      </c>
      <c r="C115" s="44"/>
      <c r="D115" s="145"/>
      <c r="E115" s="146"/>
      <c r="F115" s="30" t="n">
        <f aca="false">SUM(F116:F116)</f>
        <v>75</v>
      </c>
      <c r="G115" s="30" t="n">
        <f aca="false">SUM(G116:G116)</f>
        <v>7.35</v>
      </c>
      <c r="H115" s="146"/>
      <c r="I115" s="30" t="n">
        <f aca="false">SUM(I116:I116)</f>
        <v>75</v>
      </c>
      <c r="J115" s="30" t="n">
        <f aca="false">SUM(J116:J116)</f>
        <v>16.56</v>
      </c>
      <c r="K115" s="44" t="n">
        <f aca="false">SUM(K116:K116)</f>
        <v>150</v>
      </c>
      <c r="L115" s="30" t="n">
        <f aca="false">SUM(L116:L116)</f>
        <v>23.91</v>
      </c>
    </row>
    <row r="116" customFormat="false" ht="54" hidden="false" customHeight="true" outlineLevel="0" collapsed="false">
      <c r="A116" s="41"/>
      <c r="B116" s="33" t="s">
        <v>224</v>
      </c>
      <c r="C116" s="85" t="s">
        <v>819</v>
      </c>
      <c r="D116" s="34" t="s">
        <v>737</v>
      </c>
      <c r="E116" s="23" t="n">
        <v>98.05</v>
      </c>
      <c r="F116" s="23" t="n">
        <f aca="false">ROUND(K116/12*6,2)</f>
        <v>75</v>
      </c>
      <c r="G116" s="23" t="n">
        <f aca="false">ROUND(E116*F116/1000,2)</f>
        <v>7.35</v>
      </c>
      <c r="H116" s="23" t="n">
        <v>220.8</v>
      </c>
      <c r="I116" s="23" t="n">
        <f aca="false">K116-F116</f>
        <v>75</v>
      </c>
      <c r="J116" s="23" t="n">
        <f aca="false">ROUND(H116*I116/1000,2)</f>
        <v>16.56</v>
      </c>
      <c r="K116" s="144" t="n">
        <v>150</v>
      </c>
      <c r="L116" s="23" t="n">
        <f aca="false">J116+G116</f>
        <v>23.91</v>
      </c>
    </row>
    <row r="117" customFormat="false" ht="61.5" hidden="false" customHeight="true" outlineLevel="0" collapsed="false">
      <c r="A117" s="41"/>
      <c r="B117" s="147" t="s">
        <v>820</v>
      </c>
      <c r="C117" s="44"/>
      <c r="D117" s="44"/>
      <c r="E117" s="30"/>
      <c r="F117" s="30" t="n">
        <f aca="false">SUM(F118:F120)</f>
        <v>2440.29</v>
      </c>
      <c r="G117" s="30" t="n">
        <f aca="false">SUM(G118:G120)</f>
        <v>239.27</v>
      </c>
      <c r="H117" s="30"/>
      <c r="I117" s="30" t="n">
        <f aca="false">SUM(I118:I120)</f>
        <v>2440.27</v>
      </c>
      <c r="J117" s="30" t="n">
        <f aca="false">SUM(J118:J120)</f>
        <v>538.82</v>
      </c>
      <c r="K117" s="44" t="n">
        <f aca="false">SUM(K118:K121)</f>
        <v>4890.56</v>
      </c>
      <c r="L117" s="30" t="n">
        <f aca="false">SUM(L118:L120)</f>
        <v>778.09</v>
      </c>
    </row>
    <row r="118" customFormat="false" ht="48" hidden="false" customHeight="true" outlineLevel="0" collapsed="false">
      <c r="A118" s="41"/>
      <c r="B118" s="33" t="s">
        <v>224</v>
      </c>
      <c r="C118" s="85" t="s">
        <v>819</v>
      </c>
      <c r="D118" s="34" t="s">
        <v>737</v>
      </c>
      <c r="E118" s="23" t="n">
        <v>98.05</v>
      </c>
      <c r="F118" s="23" t="n">
        <f aca="false">ROUND(K118/12*6,2)</f>
        <v>2417.03</v>
      </c>
      <c r="G118" s="23" t="n">
        <f aca="false">ROUND(E118*F118/1000,2)</f>
        <v>236.99</v>
      </c>
      <c r="H118" s="23" t="n">
        <v>220.8</v>
      </c>
      <c r="I118" s="23" t="n">
        <f aca="false">K118-F118</f>
        <v>2417.02</v>
      </c>
      <c r="J118" s="23" t="n">
        <f aca="false">ROUND(H118*I118/1000,2)</f>
        <v>533.68</v>
      </c>
      <c r="K118" s="46" t="n">
        <v>4834.05</v>
      </c>
      <c r="L118" s="23" t="n">
        <f aca="false">J118+G118</f>
        <v>770.67</v>
      </c>
    </row>
    <row r="119" customFormat="false" ht="40.5" hidden="false" customHeight="true" outlineLevel="0" collapsed="false">
      <c r="A119" s="41"/>
      <c r="B119" s="33" t="s">
        <v>227</v>
      </c>
      <c r="C119" s="85" t="s">
        <v>821</v>
      </c>
      <c r="D119" s="34" t="s">
        <v>737</v>
      </c>
      <c r="E119" s="23" t="n">
        <v>98.05</v>
      </c>
      <c r="F119" s="23" t="n">
        <f aca="false">ROUND(K119/12*6,2)</f>
        <v>6.5</v>
      </c>
      <c r="G119" s="23" t="n">
        <f aca="false">ROUND(E119*F119/1000,2)</f>
        <v>0.64</v>
      </c>
      <c r="H119" s="23" t="n">
        <v>220.8</v>
      </c>
      <c r="I119" s="23" t="n">
        <f aca="false">K119-F119</f>
        <v>6.5</v>
      </c>
      <c r="J119" s="23" t="n">
        <f aca="false">ROUND(H119*I119/1000,2)</f>
        <v>1.44</v>
      </c>
      <c r="K119" s="144" t="n">
        <v>13</v>
      </c>
      <c r="L119" s="23" t="n">
        <f aca="false">J119+G119</f>
        <v>2.08</v>
      </c>
    </row>
    <row r="120" customFormat="false" ht="27.75" hidden="false" customHeight="true" outlineLevel="0" collapsed="false">
      <c r="A120" s="41"/>
      <c r="B120" s="33" t="s">
        <v>229</v>
      </c>
      <c r="C120" s="85" t="s">
        <v>822</v>
      </c>
      <c r="D120" s="34" t="s">
        <v>737</v>
      </c>
      <c r="E120" s="23" t="n">
        <v>98.05</v>
      </c>
      <c r="F120" s="23" t="n">
        <f aca="false">ROUND(K120/12*6,2)</f>
        <v>16.76</v>
      </c>
      <c r="G120" s="23" t="n">
        <f aca="false">ROUND(E120*F120/1000,2)</f>
        <v>1.64</v>
      </c>
      <c r="H120" s="23" t="n">
        <v>220.8</v>
      </c>
      <c r="I120" s="23" t="n">
        <f aca="false">K120-F120</f>
        <v>16.75</v>
      </c>
      <c r="J120" s="23" t="n">
        <f aca="false">ROUND(H120*I120/1000,2)</f>
        <v>3.7</v>
      </c>
      <c r="K120" s="46" t="n">
        <v>33.51</v>
      </c>
      <c r="L120" s="23" t="n">
        <f aca="false">J120+G120</f>
        <v>5.34</v>
      </c>
    </row>
    <row r="121" customFormat="false" ht="52.5" hidden="false" customHeight="true" outlineLevel="0" collapsed="false">
      <c r="A121" s="41"/>
      <c r="B121" s="33" t="s">
        <v>233</v>
      </c>
      <c r="C121" s="85" t="s">
        <v>823</v>
      </c>
      <c r="D121" s="34" t="s">
        <v>737</v>
      </c>
      <c r="E121" s="23" t="n">
        <v>98.05</v>
      </c>
      <c r="F121" s="23" t="n">
        <f aca="false">ROUND(K121/12*6,2)</f>
        <v>5</v>
      </c>
      <c r="G121" s="23" t="n">
        <f aca="false">ROUND(E121*F121/1000,2)</f>
        <v>0.49</v>
      </c>
      <c r="H121" s="23" t="n">
        <v>220.8</v>
      </c>
      <c r="I121" s="23" t="n">
        <f aca="false">K121-F121</f>
        <v>5</v>
      </c>
      <c r="J121" s="23" t="n">
        <f aca="false">ROUND(H121*I121/1000,2)</f>
        <v>1.1</v>
      </c>
      <c r="K121" s="144" t="n">
        <v>10</v>
      </c>
      <c r="L121" s="23" t="n">
        <f aca="false">J121+G121</f>
        <v>1.59</v>
      </c>
    </row>
    <row r="122" customFormat="false" ht="51" hidden="false" customHeight="true" outlineLevel="0" collapsed="false">
      <c r="A122" s="41" t="s">
        <v>235</v>
      </c>
      <c r="B122" s="43" t="s">
        <v>824</v>
      </c>
      <c r="C122" s="44"/>
      <c r="D122" s="145"/>
      <c r="E122" s="30"/>
      <c r="F122" s="30" t="n">
        <f aca="false">SUM(F123:F126)</f>
        <v>371.01</v>
      </c>
      <c r="G122" s="30" t="n">
        <f aca="false">SUM(G123:G126)</f>
        <v>154.09</v>
      </c>
      <c r="H122" s="30"/>
      <c r="I122" s="30" t="n">
        <f aca="false">SUM(I123:I126)</f>
        <v>370.99</v>
      </c>
      <c r="J122" s="30" t="n">
        <f aca="false">SUM(J123:J126)</f>
        <v>170.25</v>
      </c>
      <c r="K122" s="44" t="n">
        <f aca="false">SUM(K123:K126)</f>
        <v>742</v>
      </c>
      <c r="L122" s="30" t="n">
        <f aca="false">SUM(L123:L126)</f>
        <v>324.34</v>
      </c>
    </row>
    <row r="123" customFormat="false" ht="54.75" hidden="false" customHeight="true" outlineLevel="0" collapsed="false">
      <c r="A123" s="41"/>
      <c r="B123" s="33" t="s">
        <v>825</v>
      </c>
      <c r="C123" s="119" t="s">
        <v>741</v>
      </c>
      <c r="D123" s="34" t="s">
        <v>240</v>
      </c>
      <c r="E123" s="23" t="n">
        <v>366.13</v>
      </c>
      <c r="F123" s="23" t="n">
        <f aca="false">ROUND(K123/12*6,2)</f>
        <v>320.25</v>
      </c>
      <c r="G123" s="23" t="n">
        <f aca="false">ROUND(E123*F123/1000,2)</f>
        <v>117.25</v>
      </c>
      <c r="H123" s="23" t="n">
        <v>398.94</v>
      </c>
      <c r="I123" s="23" t="n">
        <f aca="false">K123-F123</f>
        <v>320.25</v>
      </c>
      <c r="J123" s="23" t="n">
        <f aca="false">ROUND(H123*I123/1000,2)</f>
        <v>127.76</v>
      </c>
      <c r="K123" s="144" t="n">
        <v>640.5</v>
      </c>
      <c r="L123" s="23" t="n">
        <f aca="false">J123+G123</f>
        <v>245.01</v>
      </c>
    </row>
    <row r="124" customFormat="false" ht="63" hidden="false" customHeight="true" outlineLevel="0" collapsed="false">
      <c r="A124" s="41"/>
      <c r="B124" s="33" t="s">
        <v>826</v>
      </c>
      <c r="C124" s="34" t="s">
        <v>827</v>
      </c>
      <c r="D124" s="34" t="s">
        <v>240</v>
      </c>
      <c r="E124" s="23" t="n">
        <v>407.9</v>
      </c>
      <c r="F124" s="23" t="n">
        <f aca="false">ROUND(K124/12*6,2)</f>
        <v>26.84</v>
      </c>
      <c r="G124" s="23" t="n">
        <f aca="false">ROUND(E124*F124/1000,2)</f>
        <v>10.95</v>
      </c>
      <c r="H124" s="23" t="n">
        <v>471.41</v>
      </c>
      <c r="I124" s="23" t="n">
        <f aca="false">K124-F124</f>
        <v>26.83</v>
      </c>
      <c r="J124" s="23" t="n">
        <f aca="false">ROUND(H124*I124/1000,2)</f>
        <v>12.65</v>
      </c>
      <c r="K124" s="46" t="n">
        <v>53.67</v>
      </c>
      <c r="L124" s="23" t="n">
        <f aca="false">J124+G124</f>
        <v>23.6</v>
      </c>
    </row>
    <row r="125" customFormat="false" ht="49.5" hidden="false" customHeight="true" outlineLevel="0" collapsed="false">
      <c r="A125" s="41"/>
      <c r="B125" s="33" t="s">
        <v>828</v>
      </c>
      <c r="C125" s="119" t="s">
        <v>829</v>
      </c>
      <c r="D125" s="34" t="s">
        <v>240</v>
      </c>
      <c r="E125" s="23" t="n">
        <v>1312.7</v>
      </c>
      <c r="F125" s="23" t="n">
        <f aca="false">ROUND(K125/12*6,2)</f>
        <v>18.9</v>
      </c>
      <c r="G125" s="23" t="n">
        <f aca="false">ROUND(E125*F125/1000,2)</f>
        <v>24.81</v>
      </c>
      <c r="H125" s="23" t="n">
        <v>1520.89</v>
      </c>
      <c r="I125" s="23" t="n">
        <f aca="false">K125-F125</f>
        <v>18.9</v>
      </c>
      <c r="J125" s="23" t="n">
        <f aca="false">ROUND(H125*I125/1000,2)</f>
        <v>28.74</v>
      </c>
      <c r="K125" s="144" t="n">
        <v>37.8</v>
      </c>
      <c r="L125" s="23" t="n">
        <f aca="false">J125+G125</f>
        <v>53.55</v>
      </c>
    </row>
    <row r="126" customFormat="false" ht="37.5" hidden="false" customHeight="true" outlineLevel="0" collapsed="false">
      <c r="A126" s="41"/>
      <c r="B126" s="33" t="s">
        <v>830</v>
      </c>
      <c r="C126" s="34" t="s">
        <v>831</v>
      </c>
      <c r="D126" s="34" t="s">
        <v>240</v>
      </c>
      <c r="E126" s="23" t="n">
        <v>215.87</v>
      </c>
      <c r="F126" s="23" t="n">
        <f aca="false">ROUND(K126/12*6,2)</f>
        <v>5.02</v>
      </c>
      <c r="G126" s="23" t="n">
        <f aca="false">ROUND(E126*F126/1000,2)</f>
        <v>1.08</v>
      </c>
      <c r="H126" s="23" t="n">
        <v>219.62</v>
      </c>
      <c r="I126" s="23" t="n">
        <f aca="false">K126-F126</f>
        <v>5.01</v>
      </c>
      <c r="J126" s="23" t="n">
        <f aca="false">ROUND(H126*I126/1000,2)</f>
        <v>1.1</v>
      </c>
      <c r="K126" s="144" t="n">
        <v>10.03</v>
      </c>
      <c r="L126" s="23" t="n">
        <f aca="false">J126+G126</f>
        <v>2.18</v>
      </c>
    </row>
    <row r="127" customFormat="false" ht="62.25" hidden="false" customHeight="true" outlineLevel="0" collapsed="false">
      <c r="A127" s="41"/>
      <c r="B127" s="51" t="s">
        <v>832</v>
      </c>
      <c r="C127" s="44"/>
      <c r="D127" s="45"/>
      <c r="E127" s="50"/>
      <c r="F127" s="30" t="n">
        <f aca="false">SUM(F128:F131)</f>
        <v>1957.29</v>
      </c>
      <c r="G127" s="30" t="n">
        <f aca="false">SUM(G128:G131)</f>
        <v>738.72</v>
      </c>
      <c r="H127" s="50"/>
      <c r="I127" s="30" t="n">
        <f aca="false">SUM(I128:I131)</f>
        <v>1957.28</v>
      </c>
      <c r="J127" s="30" t="n">
        <f aca="false">SUM(J128:J131)</f>
        <v>805.72</v>
      </c>
      <c r="K127" s="44" t="n">
        <f aca="false">SUM(K128:K131)</f>
        <v>3914.57</v>
      </c>
      <c r="L127" s="30" t="n">
        <f aca="false">SUM(L128:L131)</f>
        <v>1544.44</v>
      </c>
    </row>
    <row r="128" customFormat="false" ht="39" hidden="false" customHeight="true" outlineLevel="0" collapsed="false">
      <c r="A128" s="41"/>
      <c r="B128" s="33" t="s">
        <v>825</v>
      </c>
      <c r="C128" s="119" t="s">
        <v>741</v>
      </c>
      <c r="D128" s="34" t="s">
        <v>240</v>
      </c>
      <c r="E128" s="23" t="n">
        <v>366.13</v>
      </c>
      <c r="F128" s="23" t="n">
        <f aca="false">ROUND(K128/12*6,2)</f>
        <v>1908.64</v>
      </c>
      <c r="G128" s="23" t="n">
        <f aca="false">ROUND(E128*F128/1000,2)</f>
        <v>698.81</v>
      </c>
      <c r="H128" s="23" t="n">
        <v>398.94</v>
      </c>
      <c r="I128" s="23" t="n">
        <f aca="false">K128-F128</f>
        <v>1908.63</v>
      </c>
      <c r="J128" s="23" t="n">
        <f aca="false">ROUND(H128*I128/1000,2)</f>
        <v>761.43</v>
      </c>
      <c r="K128" s="144" t="n">
        <v>3817.27</v>
      </c>
      <c r="L128" s="23" t="n">
        <f aca="false">J128+G128</f>
        <v>1460.24</v>
      </c>
    </row>
    <row r="129" customFormat="false" ht="40.5" hidden="false" customHeight="true" outlineLevel="0" collapsed="false">
      <c r="A129" s="41"/>
      <c r="B129" s="33" t="s">
        <v>826</v>
      </c>
      <c r="C129" s="34" t="s">
        <v>827</v>
      </c>
      <c r="D129" s="34" t="s">
        <v>240</v>
      </c>
      <c r="E129" s="23" t="n">
        <v>407.9</v>
      </c>
      <c r="F129" s="23" t="n">
        <f aca="false">ROUND(K129/12*6,2)</f>
        <v>10.11</v>
      </c>
      <c r="G129" s="23" t="n">
        <f aca="false">ROUND(E129*F129/1000,2)</f>
        <v>4.12</v>
      </c>
      <c r="H129" s="23" t="n">
        <v>471.41</v>
      </c>
      <c r="I129" s="23" t="n">
        <f aca="false">K129-F129</f>
        <v>10.11</v>
      </c>
      <c r="J129" s="23" t="n">
        <f aca="false">ROUND(H129*I129/1000,2)</f>
        <v>4.77</v>
      </c>
      <c r="K129" s="46" t="n">
        <v>20.22</v>
      </c>
      <c r="L129" s="23" t="n">
        <f aca="false">J129+G129</f>
        <v>8.89</v>
      </c>
    </row>
    <row r="130" customFormat="false" ht="42.75" hidden="false" customHeight="true" outlineLevel="0" collapsed="false">
      <c r="A130" s="41"/>
      <c r="B130" s="33" t="s">
        <v>828</v>
      </c>
      <c r="C130" s="119" t="s">
        <v>829</v>
      </c>
      <c r="D130" s="34" t="s">
        <v>240</v>
      </c>
      <c r="E130" s="23" t="n">
        <v>1312.7</v>
      </c>
      <c r="F130" s="23" t="n">
        <f aca="false">ROUND(K130/12*6,2)</f>
        <v>17.68</v>
      </c>
      <c r="G130" s="23" t="n">
        <f aca="false">ROUND(E130*F130/1000,2)</f>
        <v>23.21</v>
      </c>
      <c r="H130" s="23" t="n">
        <v>1520.89</v>
      </c>
      <c r="I130" s="23" t="n">
        <f aca="false">K130-F130</f>
        <v>17.68</v>
      </c>
      <c r="J130" s="23" t="n">
        <f aca="false">ROUND(H130*I130/1000,2)</f>
        <v>26.89</v>
      </c>
      <c r="K130" s="144" t="n">
        <v>35.36</v>
      </c>
      <c r="L130" s="23" t="n">
        <f aca="false">J130+G130</f>
        <v>50.1</v>
      </c>
    </row>
    <row r="131" customFormat="false" ht="40.5" hidden="false" customHeight="true" outlineLevel="0" collapsed="false">
      <c r="A131" s="41"/>
      <c r="B131" s="33" t="s">
        <v>833</v>
      </c>
      <c r="C131" s="34" t="s">
        <v>246</v>
      </c>
      <c r="D131" s="34" t="s">
        <v>240</v>
      </c>
      <c r="E131" s="23" t="n">
        <v>603.1</v>
      </c>
      <c r="F131" s="23" t="n">
        <f aca="false">ROUND(K131/12*6,2)</f>
        <v>20.86</v>
      </c>
      <c r="G131" s="23" t="n">
        <f aca="false">ROUND(E131*F131/1000,2)</f>
        <v>12.58</v>
      </c>
      <c r="H131" s="23" t="n">
        <v>605.34</v>
      </c>
      <c r="I131" s="23" t="n">
        <f aca="false">K131-F131</f>
        <v>20.86</v>
      </c>
      <c r="J131" s="23" t="n">
        <f aca="false">ROUND(H131*I131/1000,2)</f>
        <v>12.63</v>
      </c>
      <c r="K131" s="144" t="n">
        <v>41.72</v>
      </c>
      <c r="L131" s="23" t="n">
        <f aca="false">J131+G131</f>
        <v>25.21</v>
      </c>
    </row>
    <row r="132" customFormat="false" ht="51.75" hidden="false" customHeight="true" outlineLevel="0" collapsed="false">
      <c r="A132" s="41" t="s">
        <v>255</v>
      </c>
      <c r="B132" s="42" t="s">
        <v>834</v>
      </c>
      <c r="C132" s="34" t="s">
        <v>530</v>
      </c>
      <c r="D132" s="34" t="s">
        <v>739</v>
      </c>
      <c r="E132" s="23" t="n">
        <v>53.59</v>
      </c>
      <c r="F132" s="23" t="n">
        <f aca="false">ROUND(K132/12*6,2)</f>
        <v>124.25</v>
      </c>
      <c r="G132" s="23" t="n">
        <f aca="false">ROUND(E132*F132/1000,2)</f>
        <v>6.66</v>
      </c>
      <c r="H132" s="23" t="n">
        <v>84.66</v>
      </c>
      <c r="I132" s="23" t="n">
        <f aca="false">K132-F132</f>
        <v>124.25</v>
      </c>
      <c r="J132" s="23" t="n">
        <f aca="false">ROUND(H132*I132/1000,2)</f>
        <v>10.52</v>
      </c>
      <c r="K132" s="144" t="n">
        <v>248.5</v>
      </c>
      <c r="L132" s="23" t="n">
        <f aca="false">J132+G132</f>
        <v>17.18</v>
      </c>
    </row>
    <row r="133" customFormat="false" ht="69" hidden="false" customHeight="true" outlineLevel="0" collapsed="false">
      <c r="A133" s="41"/>
      <c r="B133" s="42" t="s">
        <v>835</v>
      </c>
      <c r="C133" s="34" t="s">
        <v>530</v>
      </c>
      <c r="D133" s="34" t="s">
        <v>739</v>
      </c>
      <c r="E133" s="23" t="n">
        <v>53.59</v>
      </c>
      <c r="F133" s="23" t="n">
        <f aca="false">ROUND(K133/12*6,2)</f>
        <v>2794.54</v>
      </c>
      <c r="G133" s="23" t="n">
        <f aca="false">ROUND(E133*F133/1000,2)</f>
        <v>149.76</v>
      </c>
      <c r="H133" s="23" t="n">
        <v>84.66</v>
      </c>
      <c r="I133" s="23" t="n">
        <f aca="false">K133-F133</f>
        <v>2794.53</v>
      </c>
      <c r="J133" s="23" t="n">
        <f aca="false">ROUND(H133*I133/1000,2)</f>
        <v>236.58</v>
      </c>
      <c r="K133" s="46" t="n">
        <v>5589.07</v>
      </c>
      <c r="L133" s="23" t="n">
        <f aca="false">J133+G133</f>
        <v>386.34</v>
      </c>
    </row>
    <row r="134" customFormat="false" ht="68.25" hidden="false" customHeight="true" outlineLevel="0" collapsed="false">
      <c r="A134" s="41" t="s">
        <v>259</v>
      </c>
      <c r="B134" s="42" t="s">
        <v>836</v>
      </c>
      <c r="C134" s="34" t="s">
        <v>44</v>
      </c>
      <c r="D134" s="93" t="s">
        <v>737</v>
      </c>
      <c r="E134" s="23" t="n">
        <v>18.94</v>
      </c>
      <c r="F134" s="23" t="n">
        <f aca="false">ROUND(K134/12*6,2)</f>
        <v>277.56</v>
      </c>
      <c r="G134" s="23" t="n">
        <f aca="false">ROUND(E134*F134/1000,2)</f>
        <v>5.26</v>
      </c>
      <c r="H134" s="23" t="n">
        <v>30.26</v>
      </c>
      <c r="I134" s="23" t="n">
        <f aca="false">K134-F134</f>
        <v>277.55</v>
      </c>
      <c r="J134" s="23" t="n">
        <f aca="false">ROUND(H134*I134/1000,2)</f>
        <v>8.4</v>
      </c>
      <c r="K134" s="46" t="n">
        <v>555.11</v>
      </c>
      <c r="L134" s="23" t="n">
        <f aca="false">J134+G134</f>
        <v>13.66</v>
      </c>
    </row>
    <row r="135" customFormat="false" ht="65.25" hidden="false" customHeight="true" outlineLevel="0" collapsed="false">
      <c r="A135" s="41"/>
      <c r="B135" s="42" t="s">
        <v>837</v>
      </c>
      <c r="C135" s="34" t="s">
        <v>44</v>
      </c>
      <c r="D135" s="93" t="s">
        <v>737</v>
      </c>
      <c r="E135" s="23" t="n">
        <v>18.94</v>
      </c>
      <c r="F135" s="23" t="n">
        <f aca="false">ROUND(K135/12*6,2)</f>
        <v>500.69</v>
      </c>
      <c r="G135" s="23" t="n">
        <f aca="false">ROUND(E135*F135/1000,2)</f>
        <v>9.48</v>
      </c>
      <c r="H135" s="23" t="n">
        <v>30.26</v>
      </c>
      <c r="I135" s="23" t="n">
        <f aca="false">K135-F135</f>
        <v>500.69</v>
      </c>
      <c r="J135" s="23" t="n">
        <f aca="false">ROUND(H135*I135/1000,2)</f>
        <v>15.15</v>
      </c>
      <c r="K135" s="144" t="n">
        <v>1001.38</v>
      </c>
      <c r="L135" s="23" t="n">
        <f aca="false">J135+G135</f>
        <v>24.63</v>
      </c>
    </row>
    <row r="136" customFormat="false" ht="69" hidden="false" customHeight="true" outlineLevel="0" collapsed="false">
      <c r="A136" s="41" t="s">
        <v>262</v>
      </c>
      <c r="B136" s="42" t="s">
        <v>569</v>
      </c>
      <c r="C136" s="34" t="s">
        <v>44</v>
      </c>
      <c r="D136" s="34" t="s">
        <v>737</v>
      </c>
      <c r="E136" s="23" t="n">
        <v>18.94</v>
      </c>
      <c r="F136" s="23" t="n">
        <f aca="false">ROUND(K136/12*6,2)</f>
        <v>748.84</v>
      </c>
      <c r="G136" s="23" t="n">
        <f aca="false">ROUND(E136*F136/1000,2)</f>
        <v>14.18</v>
      </c>
      <c r="H136" s="23" t="n">
        <v>30.26</v>
      </c>
      <c r="I136" s="23" t="n">
        <f aca="false">K136-F136</f>
        <v>748.83</v>
      </c>
      <c r="J136" s="23" t="n">
        <f aca="false">ROUND(H136*I136/1000,2)</f>
        <v>22.66</v>
      </c>
      <c r="K136" s="46" t="n">
        <v>1497.67</v>
      </c>
      <c r="L136" s="23" t="n">
        <f aca="false">J136+G136</f>
        <v>36.84</v>
      </c>
    </row>
    <row r="137" customFormat="false" ht="92.25" hidden="false" customHeight="true" outlineLevel="0" collapsed="false">
      <c r="A137" s="41" t="s">
        <v>265</v>
      </c>
      <c r="B137" s="42" t="s">
        <v>838</v>
      </c>
      <c r="C137" s="34" t="s">
        <v>51</v>
      </c>
      <c r="D137" s="34" t="s">
        <v>737</v>
      </c>
      <c r="E137" s="23" t="n">
        <v>100.15</v>
      </c>
      <c r="F137" s="20" t="n">
        <f aca="false">ROUND(K137/12*6,2)</f>
        <v>115.75</v>
      </c>
      <c r="G137" s="20" t="n">
        <f aca="false">ROUND(F137*E137/1000,2)</f>
        <v>11.59</v>
      </c>
      <c r="H137" s="23" t="n">
        <v>254.05</v>
      </c>
      <c r="I137" s="23" t="n">
        <f aca="false">K137-F137</f>
        <v>115.75</v>
      </c>
      <c r="J137" s="23" t="n">
        <f aca="false">ROUND(H137*I137/1000,2)</f>
        <v>29.41</v>
      </c>
      <c r="K137" s="46" t="n">
        <v>231.5</v>
      </c>
      <c r="L137" s="23" t="n">
        <f aca="false">J137+G137</f>
        <v>41</v>
      </c>
    </row>
    <row r="138" customFormat="false" ht="82.5" hidden="false" customHeight="true" outlineLevel="0" collapsed="false">
      <c r="A138" s="41"/>
      <c r="B138" s="42" t="s">
        <v>839</v>
      </c>
      <c r="C138" s="34" t="s">
        <v>51</v>
      </c>
      <c r="D138" s="34" t="s">
        <v>737</v>
      </c>
      <c r="E138" s="23" t="n">
        <v>100.15</v>
      </c>
      <c r="F138" s="20" t="n">
        <f aca="false">ROUND(K138/12*6,2)</f>
        <v>4593.59</v>
      </c>
      <c r="G138" s="20" t="n">
        <f aca="false">ROUND(F138*E138/1000,2)</f>
        <v>460.05</v>
      </c>
      <c r="H138" s="23" t="n">
        <v>254.05</v>
      </c>
      <c r="I138" s="23" t="n">
        <f aca="false">K138-F138</f>
        <v>4593.58</v>
      </c>
      <c r="J138" s="23" t="n">
        <f aca="false">ROUND(H138*I138/1000,2)</f>
        <v>1167</v>
      </c>
      <c r="K138" s="46" t="n">
        <v>9187.17</v>
      </c>
      <c r="L138" s="23" t="n">
        <f aca="false">J138+G138</f>
        <v>1627.05</v>
      </c>
      <c r="M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  <c r="BA138" s="121"/>
      <c r="BB138" s="121"/>
      <c r="BC138" s="121"/>
      <c r="BD138" s="121"/>
      <c r="BE138" s="121"/>
      <c r="BF138" s="121"/>
      <c r="BG138" s="121"/>
      <c r="BH138" s="121"/>
      <c r="BI138" s="121"/>
      <c r="BJ138" s="121"/>
      <c r="BK138" s="121"/>
      <c r="BL138" s="121"/>
      <c r="BM138" s="121"/>
      <c r="BN138" s="121"/>
      <c r="BO138" s="121"/>
      <c r="BP138" s="121"/>
      <c r="BQ138" s="121"/>
      <c r="BR138" s="121"/>
      <c r="BS138" s="121"/>
      <c r="BT138" s="121"/>
      <c r="BU138" s="121"/>
      <c r="BV138" s="121"/>
      <c r="BW138" s="121"/>
      <c r="BX138" s="121"/>
      <c r="BY138" s="121"/>
      <c r="BZ138" s="121"/>
      <c r="CA138" s="121"/>
      <c r="CB138" s="121"/>
      <c r="CC138" s="121"/>
      <c r="CD138" s="121"/>
      <c r="CE138" s="121"/>
      <c r="CF138" s="121"/>
      <c r="CG138" s="121"/>
      <c r="CH138" s="121"/>
      <c r="CI138" s="121"/>
      <c r="CJ138" s="121"/>
      <c r="CK138" s="121"/>
      <c r="CL138" s="121"/>
      <c r="CM138" s="121"/>
      <c r="CN138" s="121"/>
      <c r="CO138" s="121"/>
      <c r="CP138" s="121"/>
      <c r="CQ138" s="121"/>
      <c r="CR138" s="121"/>
      <c r="CS138" s="121"/>
      <c r="CT138" s="121"/>
      <c r="CU138" s="121"/>
      <c r="CV138" s="121"/>
      <c r="CW138" s="121"/>
      <c r="CX138" s="121"/>
      <c r="CY138" s="121"/>
      <c r="CZ138" s="121"/>
      <c r="DA138" s="121"/>
      <c r="DB138" s="121"/>
      <c r="DC138" s="121"/>
      <c r="DD138" s="121"/>
      <c r="DE138" s="121"/>
      <c r="DF138" s="121"/>
      <c r="DG138" s="121"/>
      <c r="DH138" s="121"/>
      <c r="DI138" s="121"/>
      <c r="DJ138" s="121"/>
      <c r="DK138" s="121"/>
      <c r="DL138" s="121"/>
      <c r="DM138" s="121"/>
      <c r="DN138" s="121"/>
      <c r="DO138" s="121"/>
      <c r="DP138" s="121"/>
      <c r="DQ138" s="121"/>
      <c r="DR138" s="121"/>
      <c r="DS138" s="121"/>
      <c r="DT138" s="121"/>
      <c r="DU138" s="121"/>
      <c r="DV138" s="121"/>
      <c r="DW138" s="121"/>
      <c r="DX138" s="121"/>
      <c r="DY138" s="121"/>
      <c r="DZ138" s="121"/>
      <c r="EA138" s="121"/>
      <c r="EB138" s="121"/>
      <c r="EC138" s="121"/>
      <c r="ED138" s="121"/>
      <c r="EE138" s="121"/>
      <c r="EF138" s="121"/>
      <c r="EG138" s="121"/>
      <c r="EH138" s="121"/>
      <c r="EI138" s="121"/>
      <c r="EJ138" s="121"/>
      <c r="EK138" s="121"/>
      <c r="EL138" s="121"/>
      <c r="EM138" s="121"/>
      <c r="EN138" s="121"/>
      <c r="EO138" s="121"/>
      <c r="EP138" s="121"/>
      <c r="EQ138" s="121"/>
      <c r="ER138" s="121"/>
      <c r="ES138" s="121"/>
      <c r="ET138" s="121"/>
      <c r="EU138" s="121"/>
      <c r="EV138" s="121"/>
      <c r="EW138" s="121"/>
      <c r="EX138" s="121"/>
      <c r="EY138" s="121"/>
      <c r="EZ138" s="121"/>
      <c r="FA138" s="121"/>
      <c r="FB138" s="121"/>
      <c r="FC138" s="121"/>
      <c r="FD138" s="121"/>
      <c r="FE138" s="121"/>
      <c r="FF138" s="121"/>
      <c r="FG138" s="121"/>
      <c r="FH138" s="121"/>
      <c r="FI138" s="121"/>
      <c r="FJ138" s="121"/>
      <c r="FK138" s="121"/>
      <c r="FL138" s="121"/>
      <c r="FM138" s="121"/>
      <c r="FN138" s="121"/>
      <c r="FO138" s="121"/>
      <c r="FP138" s="121"/>
      <c r="FQ138" s="121"/>
      <c r="FR138" s="121"/>
      <c r="FS138" s="121"/>
      <c r="FT138" s="121"/>
      <c r="FU138" s="121"/>
      <c r="FV138" s="121"/>
      <c r="FW138" s="121"/>
      <c r="FX138" s="121"/>
      <c r="FY138" s="121"/>
      <c r="FZ138" s="121"/>
      <c r="GA138" s="121"/>
      <c r="GB138" s="121"/>
      <c r="GC138" s="121"/>
      <c r="GD138" s="121"/>
      <c r="GE138" s="121"/>
      <c r="GF138" s="121"/>
      <c r="GG138" s="121"/>
      <c r="GH138" s="121"/>
      <c r="GI138" s="121"/>
      <c r="GJ138" s="121"/>
      <c r="GK138" s="121"/>
      <c r="GL138" s="121"/>
      <c r="GM138" s="121"/>
      <c r="GN138" s="121"/>
      <c r="GO138" s="121"/>
      <c r="GP138" s="121"/>
      <c r="GQ138" s="121"/>
      <c r="GR138" s="121"/>
      <c r="GS138" s="121"/>
      <c r="GT138" s="121"/>
      <c r="GU138" s="121"/>
      <c r="GV138" s="121"/>
      <c r="GW138" s="121"/>
      <c r="GX138" s="121"/>
      <c r="GY138" s="121"/>
      <c r="GZ138" s="121"/>
      <c r="HA138" s="121"/>
      <c r="HB138" s="121"/>
      <c r="HC138" s="121"/>
      <c r="HD138" s="121"/>
      <c r="HE138" s="121"/>
      <c r="HF138" s="121"/>
      <c r="HG138" s="121"/>
      <c r="HH138" s="121"/>
      <c r="HI138" s="121"/>
      <c r="HJ138" s="121"/>
      <c r="HK138" s="121"/>
      <c r="HL138" s="121"/>
      <c r="HM138" s="121"/>
      <c r="HN138" s="121"/>
      <c r="HO138" s="121"/>
      <c r="HP138" s="121"/>
      <c r="HQ138" s="121"/>
      <c r="HR138" s="121"/>
      <c r="HS138" s="121"/>
      <c r="HT138" s="121"/>
      <c r="HU138" s="121"/>
      <c r="HV138" s="121"/>
      <c r="HW138" s="121"/>
      <c r="HX138" s="121"/>
      <c r="HY138" s="121"/>
      <c r="HZ138" s="121"/>
      <c r="IA138" s="121"/>
      <c r="IB138" s="121"/>
      <c r="IC138" s="121"/>
      <c r="ID138" s="121"/>
      <c r="IE138" s="121"/>
      <c r="IF138" s="121"/>
      <c r="IG138" s="121"/>
      <c r="IH138" s="121"/>
      <c r="II138" s="121"/>
      <c r="IJ138" s="121"/>
      <c r="IK138" s="121"/>
      <c r="IL138" s="121"/>
      <c r="IM138" s="121"/>
      <c r="IN138" s="121"/>
      <c r="IO138" s="121"/>
      <c r="IP138" s="121"/>
      <c r="IQ138" s="121"/>
      <c r="IR138" s="121"/>
      <c r="IS138" s="121"/>
      <c r="IT138" s="121"/>
      <c r="IU138" s="121"/>
      <c r="IV138" s="121"/>
      <c r="IW138" s="121"/>
    </row>
    <row r="139" customFormat="false" ht="48" hidden="false" customHeight="true" outlineLevel="0" collapsed="false">
      <c r="A139" s="41" t="s">
        <v>270</v>
      </c>
      <c r="B139" s="42" t="s">
        <v>840</v>
      </c>
      <c r="C139" s="34" t="s">
        <v>841</v>
      </c>
      <c r="D139" s="93" t="s">
        <v>814</v>
      </c>
      <c r="E139" s="23" t="n">
        <v>104.59</v>
      </c>
      <c r="F139" s="23" t="n">
        <f aca="false">ROUND(K139/12*6,2)</f>
        <v>15</v>
      </c>
      <c r="G139" s="23" t="n">
        <f aca="false">ROUND(E139*F139/1000,2)</f>
        <v>1.57</v>
      </c>
      <c r="H139" s="23" t="n">
        <v>131.39</v>
      </c>
      <c r="I139" s="23" t="n">
        <f aca="false">K139-F139</f>
        <v>15</v>
      </c>
      <c r="J139" s="23" t="n">
        <f aca="false">ROUND(H139*I139/1000,2)</f>
        <v>1.97</v>
      </c>
      <c r="K139" s="144" t="n">
        <v>30</v>
      </c>
      <c r="L139" s="23" t="n">
        <f aca="false">J139+G139</f>
        <v>3.54</v>
      </c>
    </row>
    <row r="140" customFormat="false" ht="49.5" hidden="false" customHeight="true" outlineLevel="0" collapsed="false">
      <c r="A140" s="41"/>
      <c r="B140" s="42" t="s">
        <v>842</v>
      </c>
      <c r="C140" s="34" t="s">
        <v>841</v>
      </c>
      <c r="D140" s="93" t="s">
        <v>814</v>
      </c>
      <c r="E140" s="23" t="n">
        <v>104.59</v>
      </c>
      <c r="F140" s="23" t="n">
        <f aca="false">ROUND(K140/12*6,2)</f>
        <v>454.2</v>
      </c>
      <c r="G140" s="23" t="n">
        <f aca="false">ROUND(E140*F140/1000,2)</f>
        <v>47.5</v>
      </c>
      <c r="H140" s="23" t="n">
        <v>131.39</v>
      </c>
      <c r="I140" s="23" t="n">
        <f aca="false">K140-F140</f>
        <v>454.2</v>
      </c>
      <c r="J140" s="23" t="n">
        <f aca="false">ROUND(H140*I140/1000,2)</f>
        <v>59.68</v>
      </c>
      <c r="K140" s="144" t="n">
        <v>908.4</v>
      </c>
      <c r="L140" s="23" t="n">
        <f aca="false">J140+G140</f>
        <v>107.18</v>
      </c>
    </row>
    <row r="141" customFormat="false" ht="56.25" hidden="false" customHeight="true" outlineLevel="0" collapsed="false">
      <c r="A141" s="41"/>
      <c r="B141" s="42" t="s">
        <v>843</v>
      </c>
      <c r="C141" s="34" t="s">
        <v>537</v>
      </c>
      <c r="D141" s="93" t="s">
        <v>814</v>
      </c>
      <c r="E141" s="23" t="n">
        <v>110.33</v>
      </c>
      <c r="F141" s="23" t="n">
        <f aca="false">ROUND(K141/12*6,2)</f>
        <v>7.2</v>
      </c>
      <c r="G141" s="23" t="n">
        <f aca="false">ROUND(E141*F141/1000,2)</f>
        <v>0.79</v>
      </c>
      <c r="H141" s="23" t="n">
        <v>175.26</v>
      </c>
      <c r="I141" s="23" t="n">
        <f aca="false">K141-F141</f>
        <v>7.19</v>
      </c>
      <c r="J141" s="23" t="n">
        <f aca="false">ROUND(H141*I141/1000,2)</f>
        <v>1.26</v>
      </c>
      <c r="K141" s="46" t="n">
        <v>14.39</v>
      </c>
      <c r="L141" s="23" t="n">
        <f aca="false">J141+G141</f>
        <v>2.05</v>
      </c>
    </row>
    <row r="142" customFormat="false" ht="58.5" hidden="false" customHeight="true" outlineLevel="0" collapsed="false">
      <c r="A142" s="41" t="s">
        <v>274</v>
      </c>
      <c r="B142" s="42" t="s">
        <v>271</v>
      </c>
      <c r="C142" s="34" t="s">
        <v>272</v>
      </c>
      <c r="D142" s="34" t="s">
        <v>844</v>
      </c>
      <c r="E142" s="23" t="n">
        <v>188.1</v>
      </c>
      <c r="F142" s="23" t="n">
        <f aca="false">ROUND(K142/12*6,2)</f>
        <v>137.5</v>
      </c>
      <c r="G142" s="23" t="n">
        <f aca="false">ROUND(E142*F142/1000,2)</f>
        <v>25.86</v>
      </c>
      <c r="H142" s="23" t="n">
        <v>347.92</v>
      </c>
      <c r="I142" s="23" t="n">
        <f aca="false">K142-F142</f>
        <v>137.5</v>
      </c>
      <c r="J142" s="23" t="n">
        <f aca="false">ROUND(H142*I142/1000,2)</f>
        <v>47.84</v>
      </c>
      <c r="K142" s="46" t="n">
        <v>275</v>
      </c>
      <c r="L142" s="23" t="n">
        <f aca="false">J142+G142</f>
        <v>73.7</v>
      </c>
    </row>
    <row r="143" customFormat="false" ht="46.5" hidden="false" customHeight="true" outlineLevel="0" collapsed="false">
      <c r="A143" s="41"/>
      <c r="B143" s="42" t="s">
        <v>541</v>
      </c>
      <c r="C143" s="34"/>
      <c r="D143" s="34" t="s">
        <v>844</v>
      </c>
      <c r="E143" s="23" t="n">
        <v>188.1</v>
      </c>
      <c r="F143" s="23" t="n">
        <f aca="false">ROUND(K143/12*6,2)</f>
        <v>113.4</v>
      </c>
      <c r="G143" s="23" t="n">
        <f aca="false">ROUND(E143*F143/1000,2)</f>
        <v>21.33</v>
      </c>
      <c r="H143" s="23" t="n">
        <v>347.92</v>
      </c>
      <c r="I143" s="23" t="n">
        <f aca="false">K143-F143</f>
        <v>113.4</v>
      </c>
      <c r="J143" s="23" t="n">
        <f aca="false">ROUND(H143*I143/1000,2)</f>
        <v>39.45</v>
      </c>
      <c r="K143" s="46" t="n">
        <v>226.8</v>
      </c>
      <c r="L143" s="23" t="n">
        <f aca="false">J143+G143</f>
        <v>60.78</v>
      </c>
    </row>
    <row r="144" customFormat="false" ht="80.25" hidden="false" customHeight="true" outlineLevel="0" collapsed="false">
      <c r="A144" s="41" t="s">
        <v>293</v>
      </c>
      <c r="B144" s="43" t="s">
        <v>542</v>
      </c>
      <c r="C144" s="44"/>
      <c r="D144" s="44"/>
      <c r="E144" s="50"/>
      <c r="F144" s="30" t="n">
        <f aca="false">F145+F146</f>
        <v>404</v>
      </c>
      <c r="G144" s="30" t="n">
        <f aca="false">G145+G146</f>
        <v>70.84</v>
      </c>
      <c r="H144" s="50"/>
      <c r="I144" s="30" t="n">
        <f aca="false">I145+I146</f>
        <v>404</v>
      </c>
      <c r="J144" s="30" t="n">
        <f aca="false">J145+J146</f>
        <v>79.17</v>
      </c>
      <c r="K144" s="30" t="n">
        <f aca="false">SUM(K145:K146)</f>
        <v>808</v>
      </c>
      <c r="L144" s="30" t="n">
        <f aca="false">L145+L146</f>
        <v>150.01</v>
      </c>
    </row>
    <row r="145" customFormat="false" ht="42.75" hidden="false" customHeight="true" outlineLevel="0" collapsed="false">
      <c r="A145" s="41"/>
      <c r="B145" s="43" t="s">
        <v>276</v>
      </c>
      <c r="C145" s="34" t="s">
        <v>277</v>
      </c>
      <c r="D145" s="34" t="s">
        <v>287</v>
      </c>
      <c r="E145" s="23" t="n">
        <v>175.85</v>
      </c>
      <c r="F145" s="23" t="n">
        <f aca="false">ROUND(K145/12*6,2)</f>
        <v>400</v>
      </c>
      <c r="G145" s="23" t="n">
        <f aca="false">ROUND(E145*F145/1000,2)</f>
        <v>70.34</v>
      </c>
      <c r="H145" s="23" t="n">
        <v>196.67</v>
      </c>
      <c r="I145" s="23" t="n">
        <f aca="false">K145-F145</f>
        <v>400</v>
      </c>
      <c r="J145" s="23" t="n">
        <f aca="false">ROUND(H145*I145/1000,2)</f>
        <v>78.67</v>
      </c>
      <c r="K145" s="46" t="n">
        <v>800</v>
      </c>
      <c r="L145" s="23" t="n">
        <f aca="false">J145+G145</f>
        <v>149.01</v>
      </c>
    </row>
    <row r="146" customFormat="false" ht="30" hidden="false" customHeight="true" outlineLevel="0" collapsed="false">
      <c r="A146" s="41"/>
      <c r="B146" s="42" t="s">
        <v>710</v>
      </c>
      <c r="C146" s="34" t="s">
        <v>279</v>
      </c>
      <c r="D146" s="34" t="s">
        <v>240</v>
      </c>
      <c r="E146" s="23" t="n">
        <v>125.38</v>
      </c>
      <c r="F146" s="23" t="n">
        <f aca="false">ROUND(K146/12*6,2)</f>
        <v>4</v>
      </c>
      <c r="G146" s="23" t="n">
        <f aca="false">ROUND(E146*F146/1000,2)</f>
        <v>0.5</v>
      </c>
      <c r="H146" s="23" t="n">
        <v>126.02</v>
      </c>
      <c r="I146" s="23" t="n">
        <f aca="false">K146-F146</f>
        <v>4</v>
      </c>
      <c r="J146" s="23" t="n">
        <f aca="false">ROUND(H146*I146/1000,2)</f>
        <v>0.5</v>
      </c>
      <c r="K146" s="46" t="n">
        <v>8</v>
      </c>
      <c r="L146" s="23" t="n">
        <f aca="false">J146+G146</f>
        <v>1</v>
      </c>
    </row>
    <row r="147" customFormat="false" ht="59.25" hidden="false" customHeight="true" outlineLevel="0" collapsed="false">
      <c r="A147" s="41"/>
      <c r="B147" s="51" t="s">
        <v>845</v>
      </c>
      <c r="C147" s="44"/>
      <c r="D147" s="44"/>
      <c r="E147" s="50"/>
      <c r="F147" s="30" t="n">
        <f aca="false">SUM(F148:F151)</f>
        <v>1622.96</v>
      </c>
      <c r="G147" s="30" t="n">
        <f aca="false">SUM(G148:G151)</f>
        <v>290.48</v>
      </c>
      <c r="H147" s="50"/>
      <c r="I147" s="30" t="n">
        <f aca="false">SUM(I148:I151)</f>
        <v>1622.95</v>
      </c>
      <c r="J147" s="30" t="n">
        <f aca="false">SUM(J148:J151)</f>
        <v>340.61</v>
      </c>
      <c r="K147" s="30" t="n">
        <f aca="false">SUM(K148:K151)</f>
        <v>3245.91</v>
      </c>
      <c r="L147" s="30" t="n">
        <f aca="false">SUM(L148:L151)</f>
        <v>631.09</v>
      </c>
    </row>
    <row r="148" customFormat="false" ht="42.75" hidden="false" customHeight="true" outlineLevel="0" collapsed="false">
      <c r="A148" s="41"/>
      <c r="B148" s="43" t="s">
        <v>276</v>
      </c>
      <c r="C148" s="34" t="s">
        <v>277</v>
      </c>
      <c r="D148" s="34" t="s">
        <v>287</v>
      </c>
      <c r="E148" s="23" t="n">
        <v>175.85</v>
      </c>
      <c r="F148" s="23" t="n">
        <f aca="false">ROUND(K148/12*6,2)</f>
        <v>1590.96</v>
      </c>
      <c r="G148" s="23" t="n">
        <f aca="false">ROUND(E148*F148/1000,2)</f>
        <v>279.77</v>
      </c>
      <c r="H148" s="23" t="n">
        <v>196.67</v>
      </c>
      <c r="I148" s="23" t="n">
        <f aca="false">K148-F148</f>
        <v>1590.95</v>
      </c>
      <c r="J148" s="23" t="n">
        <f aca="false">ROUND(H148*I148/1000,2)</f>
        <v>312.89</v>
      </c>
      <c r="K148" s="46" t="n">
        <v>3181.91</v>
      </c>
      <c r="L148" s="23" t="n">
        <f aca="false">J148+G148</f>
        <v>592.66</v>
      </c>
    </row>
    <row r="149" customFormat="false" ht="43.5" hidden="false" customHeight="true" outlineLevel="0" collapsed="false">
      <c r="A149" s="41"/>
      <c r="B149" s="21" t="s">
        <v>846</v>
      </c>
      <c r="C149" s="20" t="s">
        <v>289</v>
      </c>
      <c r="D149" s="20" t="s">
        <v>240</v>
      </c>
      <c r="E149" s="23" t="n">
        <v>3062.99</v>
      </c>
      <c r="F149" s="23" t="n">
        <f aca="false">ROUND(K149/12*6,2)</f>
        <v>1.5</v>
      </c>
      <c r="G149" s="23" t="n">
        <f aca="false">ROUND(E149*F149/1000,2)</f>
        <v>4.59</v>
      </c>
      <c r="H149" s="23" t="n">
        <v>5905.04</v>
      </c>
      <c r="I149" s="23" t="n">
        <f aca="false">K149-F149</f>
        <v>1.5</v>
      </c>
      <c r="J149" s="23" t="n">
        <f aca="false">ROUND(H149*I149/1000,2)</f>
        <v>8.86</v>
      </c>
      <c r="K149" s="144" t="n">
        <v>3</v>
      </c>
      <c r="L149" s="23" t="n">
        <f aca="false">J149+G149</f>
        <v>13.45</v>
      </c>
    </row>
    <row r="150" customFormat="false" ht="40.5" hidden="false" customHeight="true" outlineLevel="0" collapsed="false">
      <c r="A150" s="41"/>
      <c r="B150" s="42" t="s">
        <v>285</v>
      </c>
      <c r="C150" s="34" t="s">
        <v>286</v>
      </c>
      <c r="D150" s="34" t="s">
        <v>287</v>
      </c>
      <c r="E150" s="23" t="n">
        <v>185.38</v>
      </c>
      <c r="F150" s="23" t="n">
        <f aca="false">ROUND(K150/12*6,2)</f>
        <v>13</v>
      </c>
      <c r="G150" s="23" t="n">
        <f aca="false">ROUND(E150*F150/1000,2)</f>
        <v>2.41</v>
      </c>
      <c r="H150" s="23" t="n">
        <v>1089.17</v>
      </c>
      <c r="I150" s="23" t="n">
        <f aca="false">K150-F150</f>
        <v>13</v>
      </c>
      <c r="J150" s="23" t="n">
        <f aca="false">ROUND(H150*I150/1000,2)</f>
        <v>14.16</v>
      </c>
      <c r="K150" s="46" t="n">
        <v>26</v>
      </c>
      <c r="L150" s="23" t="n">
        <f aca="false">J150+G150</f>
        <v>16.57</v>
      </c>
    </row>
    <row r="151" customFormat="false" ht="48" hidden="false" customHeight="true" outlineLevel="0" collapsed="false">
      <c r="A151" s="41"/>
      <c r="B151" s="42" t="s">
        <v>847</v>
      </c>
      <c r="C151" s="34" t="s">
        <v>291</v>
      </c>
      <c r="D151" s="34" t="s">
        <v>292</v>
      </c>
      <c r="E151" s="23" t="n">
        <v>212.18</v>
      </c>
      <c r="F151" s="23" t="n">
        <f aca="false">ROUND(K151/12*6,2)</f>
        <v>17.5</v>
      </c>
      <c r="G151" s="23" t="n">
        <f aca="false">ROUND(E151*F151/1000,2)</f>
        <v>3.71</v>
      </c>
      <c r="H151" s="23" t="n">
        <v>268.55</v>
      </c>
      <c r="I151" s="23" t="n">
        <f aca="false">K151-F151</f>
        <v>17.5</v>
      </c>
      <c r="J151" s="23" t="n">
        <f aca="false">ROUND(H151*I151/1000,2)</f>
        <v>4.7</v>
      </c>
      <c r="K151" s="144" t="n">
        <v>35</v>
      </c>
      <c r="L151" s="23" t="n">
        <f aca="false">J151+G151</f>
        <v>8.41</v>
      </c>
    </row>
    <row r="152" customFormat="false" ht="57.75" hidden="false" customHeight="true" outlineLevel="0" collapsed="false">
      <c r="A152" s="41" t="s">
        <v>299</v>
      </c>
      <c r="B152" s="42" t="s">
        <v>848</v>
      </c>
      <c r="C152" s="34" t="s">
        <v>295</v>
      </c>
      <c r="D152" s="34" t="s">
        <v>740</v>
      </c>
      <c r="E152" s="23" t="n">
        <v>73.51</v>
      </c>
      <c r="F152" s="23" t="n">
        <f aca="false">ROUND(K152/12*6,2)</f>
        <v>59.38</v>
      </c>
      <c r="G152" s="23" t="n">
        <f aca="false">ROUND(E152*F152/1000,2)</f>
        <v>4.37</v>
      </c>
      <c r="H152" s="23" t="n">
        <v>90.01</v>
      </c>
      <c r="I152" s="23" t="n">
        <f aca="false">K152-F152</f>
        <v>59.38</v>
      </c>
      <c r="J152" s="23" t="n">
        <f aca="false">ROUND(H152*I152/1000,2)</f>
        <v>5.34</v>
      </c>
      <c r="K152" s="46" t="n">
        <v>118.76</v>
      </c>
      <c r="L152" s="23" t="n">
        <f aca="false">J152+G152</f>
        <v>9.71</v>
      </c>
    </row>
    <row r="153" customFormat="false" ht="52.5" hidden="false" customHeight="true" outlineLevel="0" collapsed="false">
      <c r="A153" s="41"/>
      <c r="B153" s="118" t="s">
        <v>547</v>
      </c>
      <c r="C153" s="34" t="s">
        <v>295</v>
      </c>
      <c r="D153" s="34" t="s">
        <v>740</v>
      </c>
      <c r="E153" s="23" t="n">
        <v>73.51</v>
      </c>
      <c r="F153" s="23" t="n">
        <f aca="false">ROUND(K153/12*6,2)</f>
        <v>798.19</v>
      </c>
      <c r="G153" s="23" t="n">
        <f aca="false">ROUND(E153*F153/1000,2)</f>
        <v>58.67</v>
      </c>
      <c r="H153" s="23" t="n">
        <v>90.01</v>
      </c>
      <c r="I153" s="23" t="n">
        <f aca="false">K153-F153</f>
        <v>798.18</v>
      </c>
      <c r="J153" s="23" t="n">
        <f aca="false">ROUND(H153*I153/1000,2)</f>
        <v>71.84</v>
      </c>
      <c r="K153" s="46" t="n">
        <v>1596.37</v>
      </c>
      <c r="L153" s="23" t="n">
        <f aca="false">J153+G153</f>
        <v>130.51</v>
      </c>
    </row>
    <row r="154" customFormat="false" ht="52.5" hidden="false" customHeight="true" outlineLevel="0" collapsed="false">
      <c r="A154" s="41"/>
      <c r="B154" s="42" t="s">
        <v>297</v>
      </c>
      <c r="C154" s="34" t="s">
        <v>298</v>
      </c>
      <c r="D154" s="34" t="s">
        <v>740</v>
      </c>
      <c r="E154" s="23" t="n">
        <v>73.51</v>
      </c>
      <c r="F154" s="23" t="n">
        <f aca="false">ROUND(K154/12*6,2)</f>
        <v>35</v>
      </c>
      <c r="G154" s="23" t="n">
        <f aca="false">ROUND(E154*F154/1000,2)</f>
        <v>2.57</v>
      </c>
      <c r="H154" s="23" t="n">
        <v>90.01</v>
      </c>
      <c r="I154" s="23" t="n">
        <f aca="false">K154-F154</f>
        <v>35</v>
      </c>
      <c r="J154" s="23" t="n">
        <f aca="false">ROUND(H154*I154/1000,2)</f>
        <v>3.15</v>
      </c>
      <c r="K154" s="46" t="n">
        <v>70</v>
      </c>
      <c r="L154" s="23" t="n">
        <f aca="false">J154+G154</f>
        <v>5.72</v>
      </c>
    </row>
    <row r="155" customFormat="false" ht="75.75" hidden="false" customHeight="true" outlineLevel="0" collapsed="false">
      <c r="A155" s="41" t="s">
        <v>304</v>
      </c>
      <c r="B155" s="148" t="s">
        <v>849</v>
      </c>
      <c r="C155" s="34" t="s">
        <v>551</v>
      </c>
      <c r="D155" s="34" t="s">
        <v>240</v>
      </c>
      <c r="E155" s="23" t="n">
        <v>296.05</v>
      </c>
      <c r="F155" s="23" t="n">
        <f aca="false">ROUND(K155/12*6,2)</f>
        <v>7.21</v>
      </c>
      <c r="G155" s="23" t="n">
        <f aca="false">ROUND(E155*F155/1000,2)</f>
        <v>2.13</v>
      </c>
      <c r="H155" s="23" t="n">
        <v>298.49</v>
      </c>
      <c r="I155" s="23" t="n">
        <f aca="false">K155-F155</f>
        <v>7.2</v>
      </c>
      <c r="J155" s="23" t="n">
        <f aca="false">ROUND(H155*I155/1000,2)</f>
        <v>2.15</v>
      </c>
      <c r="K155" s="46" t="n">
        <v>14.41</v>
      </c>
      <c r="L155" s="23" t="n">
        <f aca="false">J155+G155</f>
        <v>4.28</v>
      </c>
    </row>
    <row r="156" customFormat="false" ht="66" hidden="false" customHeight="true" outlineLevel="0" collapsed="false">
      <c r="A156" s="41"/>
      <c r="B156" s="118" t="s">
        <v>550</v>
      </c>
      <c r="C156" s="34" t="s">
        <v>551</v>
      </c>
      <c r="D156" s="34" t="s">
        <v>240</v>
      </c>
      <c r="E156" s="23" t="n">
        <v>296.05</v>
      </c>
      <c r="F156" s="23" t="n">
        <f aca="false">ROUND(K156/12*6,2)</f>
        <v>9.7</v>
      </c>
      <c r="G156" s="23" t="n">
        <f aca="false">ROUND(E156*F156/1000,2)</f>
        <v>2.87</v>
      </c>
      <c r="H156" s="23" t="n">
        <v>298.49</v>
      </c>
      <c r="I156" s="23" t="n">
        <f aca="false">K156-F156</f>
        <v>9.7</v>
      </c>
      <c r="J156" s="23" t="n">
        <f aca="false">ROUND(H156*I156/1000,2)</f>
        <v>2.9</v>
      </c>
      <c r="K156" s="46" t="n">
        <v>19.4</v>
      </c>
      <c r="L156" s="23" t="n">
        <f aca="false">J156+G156</f>
        <v>5.77</v>
      </c>
    </row>
    <row r="157" customFormat="false" ht="75.75" hidden="false" customHeight="true" outlineLevel="0" collapsed="false">
      <c r="A157" s="41" t="s">
        <v>309</v>
      </c>
      <c r="B157" s="53" t="s">
        <v>305</v>
      </c>
      <c r="C157" s="54"/>
      <c r="D157" s="44"/>
      <c r="E157" s="37"/>
      <c r="F157" s="30" t="n">
        <f aca="false">SUM(F158:F159)</f>
        <v>1285</v>
      </c>
      <c r="G157" s="30" t="n">
        <f aca="false">SUM(G158:G159)</f>
        <v>26.48</v>
      </c>
      <c r="H157" s="37"/>
      <c r="I157" s="30" t="n">
        <f aca="false">SUM(I158:I159)</f>
        <v>1285</v>
      </c>
      <c r="J157" s="30" t="n">
        <f aca="false">SUM(J158:J159)</f>
        <v>41.54</v>
      </c>
      <c r="K157" s="30" t="n">
        <f aca="false">SUM(K158:K159)</f>
        <v>2570</v>
      </c>
      <c r="L157" s="30" t="n">
        <f aca="false">SUM(L158:L159)</f>
        <v>68.02</v>
      </c>
    </row>
    <row r="158" customFormat="false" ht="27.75" hidden="false" customHeight="true" outlineLevel="0" collapsed="false">
      <c r="A158" s="41"/>
      <c r="B158" s="52" t="s">
        <v>850</v>
      </c>
      <c r="C158" s="34" t="s">
        <v>44</v>
      </c>
      <c r="D158" s="34" t="s">
        <v>737</v>
      </c>
      <c r="E158" s="23" t="n">
        <v>18.94</v>
      </c>
      <c r="F158" s="23" t="n">
        <f aca="false">ROUND(K158/12*6,2)</f>
        <v>1250</v>
      </c>
      <c r="G158" s="23" t="n">
        <f aca="false">ROUND(E158*F158/1000,2)</f>
        <v>23.68</v>
      </c>
      <c r="H158" s="23" t="n">
        <v>30.26</v>
      </c>
      <c r="I158" s="23" t="n">
        <f aca="false">K158-F158</f>
        <v>1250</v>
      </c>
      <c r="J158" s="23" t="n">
        <f aca="false">ROUND(H158*I158/1000,2)</f>
        <v>37.83</v>
      </c>
      <c r="K158" s="46" t="n">
        <v>2500</v>
      </c>
      <c r="L158" s="23" t="n">
        <f aca="false">J158+G158</f>
        <v>61.51</v>
      </c>
    </row>
    <row r="159" customFormat="false" ht="36.75" hidden="false" customHeight="true" outlineLevel="0" collapsed="false">
      <c r="A159" s="41"/>
      <c r="B159" s="52" t="s">
        <v>555</v>
      </c>
      <c r="C159" s="34" t="s">
        <v>851</v>
      </c>
      <c r="D159" s="34" t="s">
        <v>852</v>
      </c>
      <c r="E159" s="23" t="n">
        <v>79.87</v>
      </c>
      <c r="F159" s="23" t="n">
        <f aca="false">ROUND(K159/12*6,2)</f>
        <v>35</v>
      </c>
      <c r="G159" s="23" t="n">
        <f aca="false">ROUND(E159*F159/1000,2)</f>
        <v>2.8</v>
      </c>
      <c r="H159" s="23" t="n">
        <v>106.02</v>
      </c>
      <c r="I159" s="23" t="n">
        <f aca="false">K159-F159</f>
        <v>35</v>
      </c>
      <c r="J159" s="23" t="n">
        <f aca="false">ROUND(H159*I159/1000,2)</f>
        <v>3.71</v>
      </c>
      <c r="K159" s="144" t="n">
        <v>70</v>
      </c>
      <c r="L159" s="23" t="n">
        <f aca="false">J159+G159</f>
        <v>6.51</v>
      </c>
    </row>
    <row r="160" customFormat="false" ht="63" hidden="false" customHeight="true" outlineLevel="0" collapsed="false">
      <c r="A160" s="41"/>
      <c r="B160" s="51" t="s">
        <v>308</v>
      </c>
      <c r="C160" s="44"/>
      <c r="D160" s="44"/>
      <c r="E160" s="50"/>
      <c r="F160" s="30" t="n">
        <f aca="false">SUM(F161:F167)</f>
        <v>31132.56</v>
      </c>
      <c r="G160" s="30" t="n">
        <f aca="false">SUM(G161:G167)</f>
        <v>705.9</v>
      </c>
      <c r="H160" s="50"/>
      <c r="I160" s="30" t="n">
        <f aca="false">SUM(I161:I167)</f>
        <v>31132.56</v>
      </c>
      <c r="J160" s="30" t="n">
        <f aca="false">SUM(J161:J167)</f>
        <v>1105.06</v>
      </c>
      <c r="K160" s="30" t="n">
        <f aca="false">SUM(K161:K167)</f>
        <v>62265.12</v>
      </c>
      <c r="L160" s="30" t="n">
        <f aca="false">SUM(L161:L167)</f>
        <v>1810.96</v>
      </c>
    </row>
    <row r="161" customFormat="false" ht="31.5" hidden="false" customHeight="true" outlineLevel="0" collapsed="false">
      <c r="A161" s="41"/>
      <c r="B161" s="52" t="s">
        <v>850</v>
      </c>
      <c r="C161" s="34" t="s">
        <v>44</v>
      </c>
      <c r="D161" s="34" t="s">
        <v>737</v>
      </c>
      <c r="E161" s="23" t="n">
        <v>18.94</v>
      </c>
      <c r="F161" s="23" t="n">
        <f aca="false">ROUND(K161/12*6,2)</f>
        <v>28462.56</v>
      </c>
      <c r="G161" s="23" t="n">
        <f aca="false">ROUND(E161*F161/1000,2)</f>
        <v>539.08</v>
      </c>
      <c r="H161" s="23" t="n">
        <v>30.26</v>
      </c>
      <c r="I161" s="23" t="n">
        <f aca="false">K161-F161</f>
        <v>28462.56</v>
      </c>
      <c r="J161" s="23" t="n">
        <f aca="false">ROUND(H161*I161/1000,2)</f>
        <v>861.28</v>
      </c>
      <c r="K161" s="144" t="n">
        <v>56925.12</v>
      </c>
      <c r="L161" s="23" t="n">
        <f aca="false">J161+G161</f>
        <v>1400.36</v>
      </c>
    </row>
    <row r="162" customFormat="false" ht="43.5" hidden="false" customHeight="true" outlineLevel="0" collapsed="false">
      <c r="A162" s="41"/>
      <c r="B162" s="52" t="s">
        <v>853</v>
      </c>
      <c r="C162" s="34" t="s">
        <v>854</v>
      </c>
      <c r="D162" s="34" t="s">
        <v>855</v>
      </c>
      <c r="E162" s="23" t="n">
        <v>189.72</v>
      </c>
      <c r="F162" s="23" t="n">
        <f aca="false">ROUND(K162/12*6,2)</f>
        <v>120</v>
      </c>
      <c r="G162" s="23" t="n">
        <f aca="false">ROUND(E162*F162/1000,2)</f>
        <v>22.77</v>
      </c>
      <c r="H162" s="23" t="n">
        <v>216.43</v>
      </c>
      <c r="I162" s="23" t="n">
        <f aca="false">K162-F162</f>
        <v>120</v>
      </c>
      <c r="J162" s="23" t="n">
        <f aca="false">ROUND(H162*I162/1000,2)</f>
        <v>25.97</v>
      </c>
      <c r="K162" s="46" t="n">
        <v>240</v>
      </c>
      <c r="L162" s="23" t="n">
        <f aca="false">J162+G162</f>
        <v>48.74</v>
      </c>
    </row>
    <row r="163" customFormat="false" ht="40.5" hidden="false" customHeight="true" outlineLevel="0" collapsed="false">
      <c r="A163" s="41"/>
      <c r="B163" s="52" t="s">
        <v>856</v>
      </c>
      <c r="C163" s="34" t="s">
        <v>851</v>
      </c>
      <c r="D163" s="34" t="s">
        <v>852</v>
      </c>
      <c r="E163" s="23" t="n">
        <v>79.87</v>
      </c>
      <c r="F163" s="23" t="n">
        <f aca="false">ROUND(K163/12*6,2)</f>
        <v>300</v>
      </c>
      <c r="G163" s="23" t="n">
        <f aca="false">ROUND(E163*F163/1000,2)</f>
        <v>23.96</v>
      </c>
      <c r="H163" s="23" t="n">
        <v>106.02</v>
      </c>
      <c r="I163" s="23" t="n">
        <f aca="false">K163-F163</f>
        <v>300</v>
      </c>
      <c r="J163" s="23" t="n">
        <f aca="false">ROUND(H163*I163/1000,2)</f>
        <v>31.81</v>
      </c>
      <c r="K163" s="144" t="n">
        <v>600</v>
      </c>
      <c r="L163" s="23" t="n">
        <f aca="false">J163+G163</f>
        <v>55.77</v>
      </c>
    </row>
    <row r="164" customFormat="false" ht="33" hidden="false" customHeight="true" outlineLevel="0" collapsed="false">
      <c r="A164" s="41"/>
      <c r="B164" s="52" t="s">
        <v>857</v>
      </c>
      <c r="C164" s="34" t="s">
        <v>858</v>
      </c>
      <c r="D164" s="34" t="s">
        <v>859</v>
      </c>
      <c r="E164" s="23" t="n">
        <v>67.65</v>
      </c>
      <c r="F164" s="23" t="n">
        <f aca="false">ROUND(K164/12*6,2)</f>
        <v>50</v>
      </c>
      <c r="G164" s="23" t="n">
        <f aca="false">ROUND(E164*F164/1000,2)</f>
        <v>3.38</v>
      </c>
      <c r="H164" s="23" t="n">
        <v>86.21</v>
      </c>
      <c r="I164" s="23" t="n">
        <f aca="false">K164-F164</f>
        <v>50</v>
      </c>
      <c r="J164" s="23" t="n">
        <f aca="false">ROUND(H164*I164/1000,2)</f>
        <v>4.31</v>
      </c>
      <c r="K164" s="144" t="n">
        <v>100</v>
      </c>
      <c r="L164" s="23" t="n">
        <f aca="false">J164+G164</f>
        <v>7.69</v>
      </c>
    </row>
    <row r="165" customFormat="false" ht="42" hidden="false" customHeight="true" outlineLevel="0" collapsed="false">
      <c r="A165" s="41"/>
      <c r="B165" s="52" t="s">
        <v>860</v>
      </c>
      <c r="C165" s="34" t="s">
        <v>742</v>
      </c>
      <c r="D165" s="80" t="s">
        <v>743</v>
      </c>
      <c r="E165" s="23" t="n">
        <v>52.25</v>
      </c>
      <c r="F165" s="23" t="n">
        <f aca="false">ROUND(K165/12*6,2)</f>
        <v>750</v>
      </c>
      <c r="G165" s="23" t="n">
        <f aca="false">ROUND(E165*F165/1000,2)</f>
        <v>39.19</v>
      </c>
      <c r="H165" s="23" t="n">
        <v>113.4</v>
      </c>
      <c r="I165" s="23" t="n">
        <f aca="false">K165-F165</f>
        <v>750</v>
      </c>
      <c r="J165" s="23" t="n">
        <f aca="false">ROUND(H165*I165/1000,2)</f>
        <v>85.05</v>
      </c>
      <c r="K165" s="144" t="n">
        <v>1500</v>
      </c>
      <c r="L165" s="23" t="n">
        <f aca="false">J165+G165</f>
        <v>124.24</v>
      </c>
    </row>
    <row r="166" customFormat="false" ht="33.75" hidden="false" customHeight="true" outlineLevel="0" collapsed="false">
      <c r="A166" s="41"/>
      <c r="B166" s="33" t="s">
        <v>861</v>
      </c>
      <c r="C166" s="34" t="s">
        <v>862</v>
      </c>
      <c r="D166" s="34" t="s">
        <v>863</v>
      </c>
      <c r="E166" s="23" t="n">
        <v>37.01</v>
      </c>
      <c r="F166" s="23" t="n">
        <f aca="false">ROUND(K166/12*6,2)</f>
        <v>600</v>
      </c>
      <c r="G166" s="23" t="n">
        <f aca="false">ROUND(E166*F166/1000,2)</f>
        <v>22.21</v>
      </c>
      <c r="H166" s="23" t="n">
        <v>45.01</v>
      </c>
      <c r="I166" s="23" t="n">
        <f aca="false">K166-F166</f>
        <v>600</v>
      </c>
      <c r="J166" s="23" t="n">
        <f aca="false">ROUND(H166*I166/1000,2)</f>
        <v>27.01</v>
      </c>
      <c r="K166" s="144" t="n">
        <v>1200</v>
      </c>
      <c r="L166" s="23" t="n">
        <f aca="false">J166+G166</f>
        <v>49.22</v>
      </c>
    </row>
    <row r="167" customFormat="false" ht="42" hidden="false" customHeight="true" outlineLevel="0" collapsed="false">
      <c r="A167" s="41"/>
      <c r="B167" s="52" t="s">
        <v>864</v>
      </c>
      <c r="C167" s="34" t="s">
        <v>865</v>
      </c>
      <c r="D167" s="34" t="s">
        <v>866</v>
      </c>
      <c r="E167" s="28" t="n">
        <v>65.07</v>
      </c>
      <c r="F167" s="28" t="n">
        <f aca="false">ROUND(K167/12*6,2)</f>
        <v>850</v>
      </c>
      <c r="G167" s="28" t="n">
        <f aca="false">ROUND(E167*F167/1000,2)</f>
        <v>55.31</v>
      </c>
      <c r="H167" s="28" t="n">
        <v>81.92</v>
      </c>
      <c r="I167" s="28" t="n">
        <f aca="false">K167-F167</f>
        <v>850</v>
      </c>
      <c r="J167" s="28" t="n">
        <f aca="false">ROUND(H167*I167/1000,2)</f>
        <v>69.63</v>
      </c>
      <c r="K167" s="144" t="n">
        <v>1700</v>
      </c>
      <c r="L167" s="28" t="n">
        <f aca="false">J167+G167</f>
        <v>124.94</v>
      </c>
    </row>
    <row r="168" customFormat="false" ht="31.5" hidden="false" customHeight="true" outlineLevel="0" collapsed="false">
      <c r="A168" s="18" t="s">
        <v>317</v>
      </c>
      <c r="B168" s="19" t="s">
        <v>318</v>
      </c>
      <c r="C168" s="31"/>
      <c r="D168" s="31"/>
      <c r="E168" s="31"/>
      <c r="F168" s="31" t="n">
        <f aca="false">SUM(F169:F179)</f>
        <v>2693.04</v>
      </c>
      <c r="G168" s="31" t="n">
        <f aca="false">SUM(G169:G179)</f>
        <v>275.82</v>
      </c>
      <c r="H168" s="31"/>
      <c r="I168" s="31" t="n">
        <f aca="false">SUM(I169:I179)</f>
        <v>2693.02</v>
      </c>
      <c r="J168" s="31" t="n">
        <f aca="false">SUM(J169:J179)</f>
        <v>683.06</v>
      </c>
      <c r="K168" s="31" t="n">
        <f aca="false">SUM(K169:K179)</f>
        <v>5386.06</v>
      </c>
      <c r="L168" s="31" t="n">
        <f aca="false">SUM(L169:L179)</f>
        <v>958.88</v>
      </c>
    </row>
    <row r="169" customFormat="false" ht="63.75" hidden="false" customHeight="true" outlineLevel="0" collapsed="false">
      <c r="A169" s="20" t="s">
        <v>319</v>
      </c>
      <c r="B169" s="33" t="s">
        <v>577</v>
      </c>
      <c r="C169" s="34" t="s">
        <v>51</v>
      </c>
      <c r="D169" s="45" t="s">
        <v>867</v>
      </c>
      <c r="E169" s="22" t="n">
        <v>100.15</v>
      </c>
      <c r="F169" s="22" t="n">
        <f aca="false">ROUND(K169/12*6,2)</f>
        <v>34.5</v>
      </c>
      <c r="G169" s="22" t="n">
        <f aca="false">ROUND(F169*E169/1000,2)</f>
        <v>3.46</v>
      </c>
      <c r="H169" s="23" t="n">
        <v>254.05</v>
      </c>
      <c r="I169" s="22" t="n">
        <f aca="false">K169-F169</f>
        <v>34.5</v>
      </c>
      <c r="J169" s="22" t="n">
        <f aca="false">ROUND(H169*I169/1000,2)</f>
        <v>8.76</v>
      </c>
      <c r="K169" s="24" t="n">
        <v>69</v>
      </c>
      <c r="L169" s="22" t="n">
        <f aca="false">J169+G169</f>
        <v>12.22</v>
      </c>
    </row>
    <row r="170" customFormat="false" ht="38.25" hidden="false" customHeight="true" outlineLevel="0" collapsed="false">
      <c r="A170" s="20" t="s">
        <v>321</v>
      </c>
      <c r="B170" s="33" t="s">
        <v>578</v>
      </c>
      <c r="C170" s="34" t="s">
        <v>51</v>
      </c>
      <c r="D170" s="45" t="s">
        <v>867</v>
      </c>
      <c r="E170" s="22" t="n">
        <v>100.15</v>
      </c>
      <c r="F170" s="20" t="n">
        <f aca="false">ROUND(K170/12*6,2)</f>
        <v>119</v>
      </c>
      <c r="G170" s="20" t="n">
        <f aca="false">ROUND(F170*E170/1000,2)</f>
        <v>11.92</v>
      </c>
      <c r="H170" s="23" t="n">
        <v>254.05</v>
      </c>
      <c r="I170" s="23" t="n">
        <f aca="false">K170-F170</f>
        <v>119</v>
      </c>
      <c r="J170" s="23" t="n">
        <f aca="false">ROUND(H170*I170/1000,2)</f>
        <v>30.23</v>
      </c>
      <c r="K170" s="24" t="n">
        <v>238</v>
      </c>
      <c r="L170" s="23" t="n">
        <f aca="false">J170+G170</f>
        <v>42.15</v>
      </c>
    </row>
    <row r="171" customFormat="false" ht="51" hidden="false" customHeight="true" outlineLevel="0" collapsed="false">
      <c r="A171" s="20" t="s">
        <v>324</v>
      </c>
      <c r="B171" s="33" t="s">
        <v>325</v>
      </c>
      <c r="C171" s="34" t="s">
        <v>51</v>
      </c>
      <c r="D171" s="45" t="s">
        <v>737</v>
      </c>
      <c r="E171" s="22" t="n">
        <v>100.15</v>
      </c>
      <c r="F171" s="20" t="n">
        <f aca="false">ROUND(K171/12*6,2)</f>
        <v>1370</v>
      </c>
      <c r="G171" s="20" t="n">
        <f aca="false">ROUND(F171*E171/1000,2)</f>
        <v>137.21</v>
      </c>
      <c r="H171" s="23" t="n">
        <v>254.05</v>
      </c>
      <c r="I171" s="23" t="n">
        <f aca="false">K171-F171</f>
        <v>1370</v>
      </c>
      <c r="J171" s="23" t="n">
        <f aca="false">ROUND(H171*I171/1000,2)</f>
        <v>348.05</v>
      </c>
      <c r="K171" s="24" t="n">
        <v>2740</v>
      </c>
      <c r="L171" s="23" t="n">
        <f aca="false">J171+G171</f>
        <v>485.26</v>
      </c>
    </row>
    <row r="172" customFormat="false" ht="38.25" hidden="false" customHeight="true" outlineLevel="0" collapsed="false">
      <c r="A172" s="20" t="s">
        <v>328</v>
      </c>
      <c r="B172" s="33" t="s">
        <v>329</v>
      </c>
      <c r="C172" s="34" t="s">
        <v>51</v>
      </c>
      <c r="D172" s="45" t="s">
        <v>737</v>
      </c>
      <c r="E172" s="22" t="n">
        <v>100.15</v>
      </c>
      <c r="F172" s="20" t="n">
        <f aca="false">ROUND(K172/12*6,2)</f>
        <v>204.5</v>
      </c>
      <c r="G172" s="20" t="n">
        <f aca="false">ROUND(F172*E172/1000,2)</f>
        <v>20.48</v>
      </c>
      <c r="H172" s="23" t="n">
        <v>254.05</v>
      </c>
      <c r="I172" s="23" t="n">
        <f aca="false">K172-F172</f>
        <v>204.5</v>
      </c>
      <c r="J172" s="23" t="n">
        <f aca="false">ROUND(H172*I172/1000,2)</f>
        <v>51.95</v>
      </c>
      <c r="K172" s="24" t="n">
        <v>409</v>
      </c>
      <c r="L172" s="23" t="n">
        <f aca="false">J172+G172</f>
        <v>72.43</v>
      </c>
    </row>
    <row r="173" customFormat="false" ht="38.25" hidden="false" customHeight="true" outlineLevel="0" collapsed="false">
      <c r="A173" s="20" t="s">
        <v>721</v>
      </c>
      <c r="B173" s="33" t="s">
        <v>331</v>
      </c>
      <c r="C173" s="34" t="s">
        <v>51</v>
      </c>
      <c r="D173" s="45" t="s">
        <v>737</v>
      </c>
      <c r="E173" s="22" t="n">
        <v>100.15</v>
      </c>
      <c r="F173" s="20" t="n">
        <f aca="false">ROUND(K173/12*6,2)</f>
        <v>795</v>
      </c>
      <c r="G173" s="20" t="n">
        <f aca="false">ROUND(F173*E173/1000,2)</f>
        <v>79.62</v>
      </c>
      <c r="H173" s="23" t="n">
        <v>254.05</v>
      </c>
      <c r="I173" s="23" t="n">
        <f aca="false">K173-F173</f>
        <v>795</v>
      </c>
      <c r="J173" s="23" t="n">
        <f aca="false">ROUND(H173*I173/1000,2)</f>
        <v>201.97</v>
      </c>
      <c r="K173" s="24" t="n">
        <v>1590</v>
      </c>
      <c r="L173" s="23" t="n">
        <f aca="false">J173+G173</f>
        <v>281.59</v>
      </c>
    </row>
    <row r="174" customFormat="false" ht="38.25" hidden="false" customHeight="true" outlineLevel="0" collapsed="false">
      <c r="A174" s="20" t="s">
        <v>330</v>
      </c>
      <c r="B174" s="33" t="s">
        <v>333</v>
      </c>
      <c r="C174" s="34" t="s">
        <v>51</v>
      </c>
      <c r="D174" s="45" t="s">
        <v>737</v>
      </c>
      <c r="E174" s="22" t="n">
        <v>100.15</v>
      </c>
      <c r="F174" s="20" t="n">
        <f aca="false">ROUND(K174/12*6,2)</f>
        <v>1</v>
      </c>
      <c r="G174" s="20" t="n">
        <f aca="false">ROUND(F174*E174/1000,2)</f>
        <v>0.1</v>
      </c>
      <c r="H174" s="23" t="n">
        <v>254.05</v>
      </c>
      <c r="I174" s="23" t="n">
        <f aca="false">K174-F174</f>
        <v>1</v>
      </c>
      <c r="J174" s="23" t="n">
        <f aca="false">ROUND(H174*I174/1000,2)</f>
        <v>0.25</v>
      </c>
      <c r="K174" s="24" t="n">
        <v>2</v>
      </c>
      <c r="L174" s="23" t="n">
        <f aca="false">J174+G174</f>
        <v>0.35</v>
      </c>
    </row>
    <row r="175" customFormat="false" ht="38.25" hidden="false" customHeight="true" outlineLevel="0" collapsed="false">
      <c r="A175" s="20" t="s">
        <v>332</v>
      </c>
      <c r="B175" s="33" t="s">
        <v>335</v>
      </c>
      <c r="C175" s="34" t="s">
        <v>51</v>
      </c>
      <c r="D175" s="34" t="s">
        <v>737</v>
      </c>
      <c r="E175" s="22" t="n">
        <v>100.15</v>
      </c>
      <c r="F175" s="20" t="n">
        <f aca="false">ROUND(K175/12*6,2)</f>
        <v>25.5</v>
      </c>
      <c r="G175" s="20" t="n">
        <f aca="false">ROUND(F175*E175/1000,2)</f>
        <v>2.55</v>
      </c>
      <c r="H175" s="23" t="n">
        <v>254.05</v>
      </c>
      <c r="I175" s="23" t="n">
        <f aca="false">K175-F175</f>
        <v>25.5</v>
      </c>
      <c r="J175" s="23" t="n">
        <f aca="false">ROUND(H175*I175/1000,2)</f>
        <v>6.48</v>
      </c>
      <c r="K175" s="24" t="n">
        <v>51</v>
      </c>
      <c r="L175" s="23" t="n">
        <f aca="false">J175+G175</f>
        <v>9.03</v>
      </c>
    </row>
    <row r="176" customFormat="false" ht="53.4" hidden="false" customHeight="true" outlineLevel="0" collapsed="false">
      <c r="A176" s="20" t="s">
        <v>334</v>
      </c>
      <c r="B176" s="33" t="s">
        <v>337</v>
      </c>
      <c r="C176" s="20" t="s">
        <v>124</v>
      </c>
      <c r="D176" s="23" t="s">
        <v>434</v>
      </c>
      <c r="E176" s="23" t="n">
        <v>142.61</v>
      </c>
      <c r="F176" s="20" t="n">
        <f aca="false">ROUND(K176/12*6,2)</f>
        <v>41.86</v>
      </c>
      <c r="G176" s="20" t="n">
        <f aca="false">ROUND(F176*E176/1000,2)</f>
        <v>5.97</v>
      </c>
      <c r="H176" s="23" t="n">
        <v>246.52</v>
      </c>
      <c r="I176" s="23" t="n">
        <f aca="false">K176-F176</f>
        <v>41.86</v>
      </c>
      <c r="J176" s="23" t="n">
        <f aca="false">ROUND(H176*I176/1000,2)</f>
        <v>10.32</v>
      </c>
      <c r="K176" s="24" t="n">
        <v>83.72</v>
      </c>
      <c r="L176" s="23" t="n">
        <f aca="false">J176+G176</f>
        <v>16.29</v>
      </c>
    </row>
    <row r="177" customFormat="false" ht="51.75" hidden="false" customHeight="true" outlineLevel="0" collapsed="false">
      <c r="A177" s="20" t="s">
        <v>336</v>
      </c>
      <c r="B177" s="33" t="s">
        <v>339</v>
      </c>
      <c r="C177" s="20" t="s">
        <v>124</v>
      </c>
      <c r="D177" s="23" t="s">
        <v>434</v>
      </c>
      <c r="E177" s="23" t="n">
        <v>142.61</v>
      </c>
      <c r="F177" s="23" t="n">
        <f aca="false">ROUND(K177/12*6,2)</f>
        <v>29.35</v>
      </c>
      <c r="G177" s="23" t="n">
        <f aca="false">ROUND(E177*F177/1000,2)</f>
        <v>4.19</v>
      </c>
      <c r="H177" s="23" t="n">
        <v>246.52</v>
      </c>
      <c r="I177" s="23" t="n">
        <f aca="false">K177-F177</f>
        <v>29.34</v>
      </c>
      <c r="J177" s="23" t="n">
        <f aca="false">ROUND(H177*I177/1000,2)</f>
        <v>7.23</v>
      </c>
      <c r="K177" s="24" t="n">
        <v>58.69</v>
      </c>
      <c r="L177" s="23" t="n">
        <f aca="false">J177+G177</f>
        <v>11.42</v>
      </c>
    </row>
    <row r="178" customFormat="false" ht="38.25" hidden="false" customHeight="true" outlineLevel="0" collapsed="false">
      <c r="A178" s="20" t="s">
        <v>338</v>
      </c>
      <c r="B178" s="33" t="s">
        <v>341</v>
      </c>
      <c r="C178" s="20" t="s">
        <v>124</v>
      </c>
      <c r="D178" s="23" t="s">
        <v>434</v>
      </c>
      <c r="E178" s="23" t="n">
        <v>142.61</v>
      </c>
      <c r="F178" s="23" t="n">
        <f aca="false">ROUND(K178/12*6,2)</f>
        <v>27.68</v>
      </c>
      <c r="G178" s="23" t="n">
        <f aca="false">ROUND(E178*F178/1000,2)</f>
        <v>3.95</v>
      </c>
      <c r="H178" s="23" t="n">
        <v>246.52</v>
      </c>
      <c r="I178" s="23" t="n">
        <f aca="false">K178-F178</f>
        <v>27.68</v>
      </c>
      <c r="J178" s="23" t="n">
        <f aca="false">ROUND(H178*I178/1000,2)</f>
        <v>6.82</v>
      </c>
      <c r="K178" s="24" t="n">
        <v>55.36</v>
      </c>
      <c r="L178" s="23" t="n">
        <f aca="false">J178+G178</f>
        <v>10.77</v>
      </c>
    </row>
    <row r="179" customFormat="false" ht="38.25" hidden="false" customHeight="true" outlineLevel="0" collapsed="false">
      <c r="A179" s="20" t="s">
        <v>579</v>
      </c>
      <c r="B179" s="33" t="s">
        <v>343</v>
      </c>
      <c r="C179" s="20" t="s">
        <v>124</v>
      </c>
      <c r="D179" s="45" t="s">
        <v>434</v>
      </c>
      <c r="E179" s="23" t="n">
        <v>142.61</v>
      </c>
      <c r="F179" s="23" t="n">
        <f aca="false">ROUND(K179/12*6,2)</f>
        <v>44.65</v>
      </c>
      <c r="G179" s="23" t="n">
        <f aca="false">ROUND(E179*F179/1000,2)</f>
        <v>6.37</v>
      </c>
      <c r="H179" s="23" t="n">
        <v>246.52</v>
      </c>
      <c r="I179" s="23" t="n">
        <f aca="false">K179-F179</f>
        <v>44.64</v>
      </c>
      <c r="J179" s="23" t="n">
        <f aca="false">ROUND(H179*I179/1000,2)</f>
        <v>11</v>
      </c>
      <c r="K179" s="24" t="n">
        <v>89.29</v>
      </c>
      <c r="L179" s="23" t="n">
        <f aca="false">J179+G179</f>
        <v>17.37</v>
      </c>
    </row>
    <row r="180" customFormat="false" ht="39" hidden="false" customHeight="true" outlineLevel="0" collapsed="false">
      <c r="A180" s="18" t="s">
        <v>344</v>
      </c>
      <c r="B180" s="19" t="s">
        <v>868</v>
      </c>
      <c r="C180" s="31"/>
      <c r="D180" s="31"/>
      <c r="E180" s="58"/>
      <c r="F180" s="31" t="n">
        <f aca="false">SUM(F181:F181)</f>
        <v>33.67</v>
      </c>
      <c r="G180" s="31" t="n">
        <f aca="false">SUM(G181:G181)</f>
        <v>3.37</v>
      </c>
      <c r="H180" s="58"/>
      <c r="I180" s="31" t="n">
        <f aca="false">SUM(I181:I181)</f>
        <v>33.66</v>
      </c>
      <c r="J180" s="31" t="n">
        <f aca="false">SUM(J181:J181)</f>
        <v>8.55</v>
      </c>
      <c r="K180" s="31" t="n">
        <f aca="false">SUM(K181:K181)</f>
        <v>67.33</v>
      </c>
      <c r="L180" s="31" t="n">
        <f aca="false">SUM(L181:L181)</f>
        <v>11.92</v>
      </c>
    </row>
    <row r="181" customFormat="false" ht="63.65" hidden="false" customHeight="true" outlineLevel="0" collapsed="false">
      <c r="A181" s="20" t="s">
        <v>346</v>
      </c>
      <c r="B181" s="21" t="s">
        <v>347</v>
      </c>
      <c r="C181" s="34" t="s">
        <v>51</v>
      </c>
      <c r="D181" s="20" t="s">
        <v>737</v>
      </c>
      <c r="E181" s="23" t="n">
        <v>100.15</v>
      </c>
      <c r="F181" s="23" t="n">
        <f aca="false">ROUND(K181/12*6,2)</f>
        <v>33.67</v>
      </c>
      <c r="G181" s="23" t="n">
        <f aca="false">ROUND(F181*E181/1000,2)</f>
        <v>3.37</v>
      </c>
      <c r="H181" s="23" t="n">
        <v>254.05</v>
      </c>
      <c r="I181" s="23" t="n">
        <f aca="false">K181-F181</f>
        <v>33.66</v>
      </c>
      <c r="J181" s="23" t="n">
        <f aca="false">ROUND(H181*I181/1000,2)</f>
        <v>8.55</v>
      </c>
      <c r="K181" s="24" t="n">
        <v>67.33</v>
      </c>
      <c r="L181" s="23" t="n">
        <f aca="false">J181+G181</f>
        <v>11.92</v>
      </c>
    </row>
    <row r="182" customFormat="false" ht="29.25" hidden="false" customHeight="true" outlineLevel="0" collapsed="false">
      <c r="A182" s="18" t="s">
        <v>348</v>
      </c>
      <c r="B182" s="19" t="s">
        <v>349</v>
      </c>
      <c r="C182" s="31"/>
      <c r="D182" s="31"/>
      <c r="E182" s="31"/>
      <c r="F182" s="31" t="n">
        <f aca="false">SUM(F183:F185)</f>
        <v>3255.91</v>
      </c>
      <c r="G182" s="31" t="n">
        <f aca="false">SUM(G183:G185)</f>
        <v>326.78</v>
      </c>
      <c r="H182" s="31"/>
      <c r="I182" s="31" t="n">
        <f aca="false">SUM(I183:I185)</f>
        <v>4260.9</v>
      </c>
      <c r="J182" s="31" t="n">
        <f aca="false">SUM(J183:J185)</f>
        <v>1082.36</v>
      </c>
      <c r="K182" s="31" t="n">
        <f aca="false">SUM(K183:K185)</f>
        <v>6511.81</v>
      </c>
      <c r="L182" s="31" t="n">
        <f aca="false">SUM(L183:L185)</f>
        <v>1409.14</v>
      </c>
    </row>
    <row r="183" s="63" customFormat="true" ht="50.25" hidden="false" customHeight="true" outlineLevel="0" collapsed="false">
      <c r="A183" s="149" t="s">
        <v>350</v>
      </c>
      <c r="B183" s="113" t="s">
        <v>351</v>
      </c>
      <c r="C183" s="34" t="s">
        <v>51</v>
      </c>
      <c r="D183" s="92" t="s">
        <v>737</v>
      </c>
      <c r="E183" s="78" t="n">
        <v>100.15</v>
      </c>
      <c r="F183" s="22" t="n">
        <f aca="false">ROUND(K183/12*6,2)</f>
        <v>1489.29</v>
      </c>
      <c r="G183" s="22" t="n">
        <f aca="false">ROUND(F183*E183/1000,2)</f>
        <v>149.15</v>
      </c>
      <c r="H183" s="23" t="n">
        <v>254.05</v>
      </c>
      <c r="I183" s="22" t="n">
        <f aca="false">K183-F183</f>
        <v>1489.28</v>
      </c>
      <c r="J183" s="22" t="n">
        <f aca="false">ROUND(H183*I183/1000,2)</f>
        <v>378.35</v>
      </c>
      <c r="K183" s="150" t="n">
        <v>2978.57</v>
      </c>
      <c r="L183" s="151" t="n">
        <f aca="false">J183+G183</f>
        <v>527.5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customFormat="false" ht="40.5" hidden="false" customHeight="true" outlineLevel="0" collapsed="false">
      <c r="A184" s="82" t="s">
        <v>352</v>
      </c>
      <c r="B184" s="33" t="s">
        <v>353</v>
      </c>
      <c r="C184" s="20" t="s">
        <v>124</v>
      </c>
      <c r="D184" s="34" t="s">
        <v>434</v>
      </c>
      <c r="E184" s="23" t="n">
        <v>142.61</v>
      </c>
      <c r="F184" s="23" t="n">
        <f aca="false">ROUND(K184/12*6,2)</f>
        <v>16.62</v>
      </c>
      <c r="G184" s="23" t="n">
        <f aca="false">ROUND(E184*F184/1000,2)</f>
        <v>2.37</v>
      </c>
      <c r="H184" s="23" t="n">
        <v>246.52</v>
      </c>
      <c r="I184" s="23" t="n">
        <f aca="false">K184-F184</f>
        <v>16.62</v>
      </c>
      <c r="J184" s="23" t="n">
        <f aca="false">ROUND(H184*I184/1000,2)</f>
        <v>4.1</v>
      </c>
      <c r="K184" s="24" t="n">
        <v>33.24</v>
      </c>
      <c r="L184" s="23" t="n">
        <f aca="false">J184+G184</f>
        <v>6.47</v>
      </c>
    </row>
    <row r="185" customFormat="false" ht="40.5" hidden="false" customHeight="true" outlineLevel="0" collapsed="false">
      <c r="A185" s="20" t="s">
        <v>357</v>
      </c>
      <c r="B185" s="33" t="s">
        <v>358</v>
      </c>
      <c r="C185" s="34" t="s">
        <v>51</v>
      </c>
      <c r="D185" s="34" t="s">
        <v>737</v>
      </c>
      <c r="E185" s="78" t="n">
        <v>100.15</v>
      </c>
      <c r="F185" s="28" t="n">
        <f aca="false">ROUND(K185/12*6,2)</f>
        <v>1750</v>
      </c>
      <c r="G185" s="28" t="n">
        <f aca="false">ROUND(F185*E185/1000,2)</f>
        <v>175.26</v>
      </c>
      <c r="H185" s="23" t="n">
        <v>254.05</v>
      </c>
      <c r="I185" s="28" t="n">
        <v>2755</v>
      </c>
      <c r="J185" s="28" t="n">
        <f aca="false">ROUND(H185*I185/1000,2)</f>
        <v>699.91</v>
      </c>
      <c r="K185" s="24" t="n">
        <v>3500</v>
      </c>
      <c r="L185" s="28" t="n">
        <f aca="false">J185+G185</f>
        <v>875.17</v>
      </c>
    </row>
    <row r="186" customFormat="false" ht="48.15" hidden="false" customHeight="true" outlineLevel="0" collapsed="false">
      <c r="A186" s="18" t="s">
        <v>359</v>
      </c>
      <c r="B186" s="19" t="s">
        <v>360</v>
      </c>
      <c r="C186" s="31"/>
      <c r="D186" s="31"/>
      <c r="E186" s="31"/>
      <c r="F186" s="31" t="n">
        <f aca="false">SUM(F187:F203)</f>
        <v>524.4</v>
      </c>
      <c r="G186" s="31" t="n">
        <f aca="false">SUM(G187:G203)</f>
        <v>51.44</v>
      </c>
      <c r="H186" s="31"/>
      <c r="I186" s="31" t="n">
        <f aca="false">SUM(I187:I203)</f>
        <v>524.33</v>
      </c>
      <c r="J186" s="31" t="n">
        <f aca="false">SUM(J187:J203)</f>
        <v>100.68</v>
      </c>
      <c r="K186" s="31" t="n">
        <f aca="false">SUM(K187:K203)</f>
        <v>1048.73</v>
      </c>
      <c r="L186" s="31" t="n">
        <f aca="false">SUM(L187:L203)</f>
        <v>152.12</v>
      </c>
    </row>
    <row r="187" customFormat="false" ht="53.25" hidden="false" customHeight="true" outlineLevel="0" collapsed="false">
      <c r="A187" s="152" t="s">
        <v>869</v>
      </c>
      <c r="B187" s="96" t="s">
        <v>362</v>
      </c>
      <c r="C187" s="34" t="s">
        <v>45</v>
      </c>
      <c r="D187" s="34" t="s">
        <v>737</v>
      </c>
      <c r="E187" s="22" t="n">
        <v>133.92</v>
      </c>
      <c r="F187" s="22" t="n">
        <f aca="false">ROUND(K187/12*6,2)</f>
        <v>28.67</v>
      </c>
      <c r="G187" s="22" t="n">
        <f aca="false">ROUND(E187*F187/1000,2)</f>
        <v>3.84</v>
      </c>
      <c r="H187" s="22" t="n">
        <v>544.07</v>
      </c>
      <c r="I187" s="22" t="n">
        <f aca="false">K187-F187</f>
        <v>28.66</v>
      </c>
      <c r="J187" s="22" t="n">
        <f aca="false">ROUND(H187*I187/1000,2)</f>
        <v>15.59</v>
      </c>
      <c r="K187" s="24" t="n">
        <v>57.33</v>
      </c>
      <c r="L187" s="22" t="n">
        <f aca="false">J187+G187</f>
        <v>19.43</v>
      </c>
    </row>
    <row r="188" customFormat="false" ht="38.25" hidden="false" customHeight="true" outlineLevel="0" collapsed="false">
      <c r="A188" s="20" t="s">
        <v>363</v>
      </c>
      <c r="B188" s="20" t="s">
        <v>364</v>
      </c>
      <c r="C188" s="34" t="s">
        <v>44</v>
      </c>
      <c r="D188" s="20" t="s">
        <v>737</v>
      </c>
      <c r="E188" s="23" t="n">
        <v>18.94</v>
      </c>
      <c r="F188" s="23" t="n">
        <f aca="false">ROUND(K188/12*6,2)</f>
        <v>127.83</v>
      </c>
      <c r="G188" s="23" t="n">
        <f aca="false">ROUND(E188*F188/1000,2)</f>
        <v>2.42</v>
      </c>
      <c r="H188" s="23" t="n">
        <v>30.26</v>
      </c>
      <c r="I188" s="23" t="n">
        <f aca="false">K188-F188</f>
        <v>127.82</v>
      </c>
      <c r="J188" s="23" t="n">
        <f aca="false">ROUND(H188*I188/1000,2)</f>
        <v>3.87</v>
      </c>
      <c r="K188" s="24" t="n">
        <v>255.65</v>
      </c>
      <c r="L188" s="23" t="n">
        <f aca="false">J188+G188</f>
        <v>6.29</v>
      </c>
    </row>
    <row r="189" customFormat="false" ht="45.75" hidden="false" customHeight="true" outlineLevel="0" collapsed="false">
      <c r="A189" s="20"/>
      <c r="B189" s="20"/>
      <c r="C189" s="20" t="s">
        <v>62</v>
      </c>
      <c r="D189" s="20" t="s">
        <v>739</v>
      </c>
      <c r="E189" s="23" t="n">
        <v>53.59</v>
      </c>
      <c r="F189" s="23" t="n">
        <f aca="false">ROUND(K189/12*6,2)</f>
        <v>26.16</v>
      </c>
      <c r="G189" s="23" t="n">
        <f aca="false">ROUND(E189*F189/1000,2)</f>
        <v>1.4</v>
      </c>
      <c r="H189" s="23" t="n">
        <v>84.66</v>
      </c>
      <c r="I189" s="23" t="n">
        <f aca="false">K189-F189</f>
        <v>26.16</v>
      </c>
      <c r="J189" s="23" t="n">
        <f aca="false">ROUND(H189*I189/1000,2)</f>
        <v>2.21</v>
      </c>
      <c r="K189" s="24" t="n">
        <v>52.32</v>
      </c>
      <c r="L189" s="23" t="n">
        <f aca="false">J189+G189</f>
        <v>3.61</v>
      </c>
    </row>
    <row r="190" customFormat="false" ht="30.75" hidden="false" customHeight="true" outlineLevel="0" collapsed="false">
      <c r="A190" s="20"/>
      <c r="B190" s="20"/>
      <c r="C190" s="34" t="s">
        <v>854</v>
      </c>
      <c r="D190" s="34" t="s">
        <v>855</v>
      </c>
      <c r="E190" s="23" t="n">
        <v>189.72</v>
      </c>
      <c r="F190" s="23" t="n">
        <f aca="false">ROUND(K190/12*6,2)</f>
        <v>2.46</v>
      </c>
      <c r="G190" s="23" t="n">
        <f aca="false">ROUND(E190*F190/1000,2)</f>
        <v>0.47</v>
      </c>
      <c r="H190" s="23" t="n">
        <v>216.43</v>
      </c>
      <c r="I190" s="23" t="n">
        <f aca="false">K190-F190</f>
        <v>2.46</v>
      </c>
      <c r="J190" s="23" t="n">
        <f aca="false">ROUND(H190*I190/1000,2)</f>
        <v>0.53</v>
      </c>
      <c r="K190" s="24" t="n">
        <v>4.92</v>
      </c>
      <c r="L190" s="23" t="n">
        <f aca="false">J190+G190</f>
        <v>1</v>
      </c>
    </row>
    <row r="191" customFormat="false" ht="38.25" hidden="false" customHeight="true" outlineLevel="0" collapsed="false">
      <c r="A191" s="20"/>
      <c r="B191" s="20"/>
      <c r="C191" s="20" t="s">
        <v>870</v>
      </c>
      <c r="D191" s="20" t="s">
        <v>737</v>
      </c>
      <c r="E191" s="23" t="n">
        <v>18.94</v>
      </c>
      <c r="F191" s="23" t="n">
        <f aca="false">ROUND(K191/12*6,2)</f>
        <v>10.58</v>
      </c>
      <c r="G191" s="23" t="n">
        <f aca="false">ROUND(E191*F191/1000,2)</f>
        <v>0.2</v>
      </c>
      <c r="H191" s="23" t="n">
        <v>30.26</v>
      </c>
      <c r="I191" s="23" t="n">
        <f aca="false">K191-F191</f>
        <v>10.58</v>
      </c>
      <c r="J191" s="23" t="n">
        <f aca="false">ROUND(H191*I191/1000,2)</f>
        <v>0.32</v>
      </c>
      <c r="K191" s="24" t="n">
        <v>21.16</v>
      </c>
      <c r="L191" s="23" t="n">
        <f aca="false">J191+G191</f>
        <v>0.52</v>
      </c>
    </row>
    <row r="192" customFormat="false" ht="38.25" hidden="false" customHeight="true" outlineLevel="0" collapsed="false">
      <c r="A192" s="20"/>
      <c r="B192" s="20"/>
      <c r="C192" s="20" t="s">
        <v>871</v>
      </c>
      <c r="D192" s="34" t="s">
        <v>863</v>
      </c>
      <c r="E192" s="23" t="n">
        <v>37.01</v>
      </c>
      <c r="F192" s="23" t="n">
        <f aca="false">ROUND(K192/12*6,2)</f>
        <v>1.97</v>
      </c>
      <c r="G192" s="23" t="n">
        <f aca="false">ROUND(E192*F192/1000,2)</f>
        <v>0.07</v>
      </c>
      <c r="H192" s="23" t="n">
        <v>45.01</v>
      </c>
      <c r="I192" s="23" t="n">
        <f aca="false">K192-F192</f>
        <v>1.96</v>
      </c>
      <c r="J192" s="23" t="n">
        <f aca="false">ROUND(H192*I192/1000,2)</f>
        <v>0.09</v>
      </c>
      <c r="K192" s="24" t="n">
        <v>3.93</v>
      </c>
      <c r="L192" s="23" t="n">
        <f aca="false">J192+G192</f>
        <v>0.16</v>
      </c>
    </row>
    <row r="193" customFormat="false" ht="31.5" hidden="false" customHeight="true" outlineLevel="0" collapsed="false">
      <c r="A193" s="20"/>
      <c r="B193" s="20"/>
      <c r="C193" s="34" t="s">
        <v>742</v>
      </c>
      <c r="D193" s="20" t="s">
        <v>743</v>
      </c>
      <c r="E193" s="23" t="n">
        <v>52.25</v>
      </c>
      <c r="F193" s="23" t="n">
        <f aca="false">ROUND(K193/12*6,2)</f>
        <v>9.72</v>
      </c>
      <c r="G193" s="23" t="n">
        <f aca="false">ROUND(E193*F193/1000,2)</f>
        <v>0.51</v>
      </c>
      <c r="H193" s="23" t="n">
        <v>113.4</v>
      </c>
      <c r="I193" s="23" t="n">
        <f aca="false">K193-F193</f>
        <v>9.72</v>
      </c>
      <c r="J193" s="23" t="n">
        <f aca="false">ROUND(H193*I193/1000,2)</f>
        <v>1.1</v>
      </c>
      <c r="K193" s="24" t="n">
        <v>19.44</v>
      </c>
      <c r="L193" s="23" t="n">
        <f aca="false">J193+G193</f>
        <v>1.61</v>
      </c>
    </row>
    <row r="194" customFormat="false" ht="42" hidden="false" customHeight="true" outlineLevel="0" collapsed="false">
      <c r="A194" s="20"/>
      <c r="B194" s="20"/>
      <c r="C194" s="20" t="s">
        <v>872</v>
      </c>
      <c r="D194" s="20" t="s">
        <v>737</v>
      </c>
      <c r="E194" s="23" t="n">
        <v>60.68</v>
      </c>
      <c r="F194" s="23" t="n">
        <f aca="false">ROUND(K194/12*6,2)</f>
        <v>2.71</v>
      </c>
      <c r="G194" s="23" t="n">
        <f aca="false">ROUND(E194*F194/1000,2)</f>
        <v>0.16</v>
      </c>
      <c r="H194" s="23" t="n">
        <v>120.94</v>
      </c>
      <c r="I194" s="23" t="n">
        <f aca="false">K194-F194</f>
        <v>2.7</v>
      </c>
      <c r="J194" s="23" t="n">
        <f aca="false">ROUND(H194*I194/1000,2)</f>
        <v>0.33</v>
      </c>
      <c r="K194" s="24" t="n">
        <v>5.41</v>
      </c>
      <c r="L194" s="23" t="n">
        <f aca="false">J194+G194</f>
        <v>0.49</v>
      </c>
    </row>
    <row r="195" customFormat="false" ht="43.5" hidden="false" customHeight="true" outlineLevel="0" collapsed="false">
      <c r="A195" s="64" t="s">
        <v>873</v>
      </c>
      <c r="B195" s="21" t="s">
        <v>373</v>
      </c>
      <c r="C195" s="34" t="s">
        <v>51</v>
      </c>
      <c r="D195" s="20" t="s">
        <v>737</v>
      </c>
      <c r="E195" s="23" t="n">
        <v>100.15</v>
      </c>
      <c r="F195" s="20" t="n">
        <f aca="false">ROUND(K195/12*6,2)</f>
        <v>54.84</v>
      </c>
      <c r="G195" s="20" t="n">
        <f aca="false">ROUND(F195*E195/1000,2)</f>
        <v>5.49</v>
      </c>
      <c r="H195" s="23" t="n">
        <v>254.05</v>
      </c>
      <c r="I195" s="23" t="n">
        <f aca="false">K195-F195</f>
        <v>54.83</v>
      </c>
      <c r="J195" s="23" t="n">
        <f aca="false">ROUND(H195*I195/1000,2)</f>
        <v>13.93</v>
      </c>
      <c r="K195" s="24" t="n">
        <v>109.67</v>
      </c>
      <c r="L195" s="23" t="n">
        <f aca="false">J195+G195</f>
        <v>19.42</v>
      </c>
    </row>
    <row r="196" customFormat="false" ht="39.75" hidden="false" customHeight="true" outlineLevel="0" collapsed="false">
      <c r="A196" s="20" t="s">
        <v>874</v>
      </c>
      <c r="B196" s="21" t="s">
        <v>875</v>
      </c>
      <c r="C196" s="34" t="s">
        <v>211</v>
      </c>
      <c r="D196" s="34" t="s">
        <v>811</v>
      </c>
      <c r="E196" s="23" t="n">
        <v>95.72</v>
      </c>
      <c r="F196" s="23" t="n">
        <f aca="false">ROUND(K196/12*6,2)</f>
        <v>26</v>
      </c>
      <c r="G196" s="23" t="n">
        <f aca="false">ROUND(E196*F196/1000,2)</f>
        <v>2.49</v>
      </c>
      <c r="H196" s="23" t="n">
        <v>111.26</v>
      </c>
      <c r="I196" s="23" t="n">
        <f aca="false">K196-F196</f>
        <v>26</v>
      </c>
      <c r="J196" s="23" t="n">
        <f aca="false">ROUND(H196*I196/1000,2)</f>
        <v>2.89</v>
      </c>
      <c r="K196" s="24" t="n">
        <v>52</v>
      </c>
      <c r="L196" s="23" t="n">
        <f aca="false">J196+G196</f>
        <v>5.38</v>
      </c>
    </row>
    <row r="197" customFormat="false" ht="27" hidden="false" customHeight="true" outlineLevel="0" collapsed="false">
      <c r="A197" s="20"/>
      <c r="B197" s="21"/>
      <c r="C197" s="20" t="s">
        <v>841</v>
      </c>
      <c r="D197" s="93" t="s">
        <v>814</v>
      </c>
      <c r="E197" s="23" t="n">
        <v>104.59</v>
      </c>
      <c r="F197" s="23" t="n">
        <f aca="false">ROUND(K197/12*6,2)</f>
        <v>3.15</v>
      </c>
      <c r="G197" s="23" t="n">
        <f aca="false">ROUND(E197*F197/1000,2)</f>
        <v>0.33</v>
      </c>
      <c r="H197" s="23" t="n">
        <v>131.39</v>
      </c>
      <c r="I197" s="23" t="n">
        <f aca="false">K197-F197</f>
        <v>3.15</v>
      </c>
      <c r="J197" s="23" t="n">
        <f aca="false">ROUND(H197*I197/1000,2)</f>
        <v>0.41</v>
      </c>
      <c r="K197" s="24" t="n">
        <v>6.3</v>
      </c>
      <c r="L197" s="23" t="n">
        <f aca="false">J197+G197</f>
        <v>0.74</v>
      </c>
    </row>
    <row r="198" customFormat="false" ht="27" hidden="false" customHeight="true" outlineLevel="0" collapsed="false">
      <c r="A198" s="20"/>
      <c r="B198" s="21"/>
      <c r="C198" s="34" t="s">
        <v>816</v>
      </c>
      <c r="D198" s="93" t="s">
        <v>814</v>
      </c>
      <c r="E198" s="23" t="n">
        <v>98.71</v>
      </c>
      <c r="F198" s="23" t="n">
        <f aca="false">ROUND(K198/12*6,2)</f>
        <v>7.5</v>
      </c>
      <c r="G198" s="23" t="n">
        <f aca="false">ROUND(E198*F198/1000,2)</f>
        <v>0.74</v>
      </c>
      <c r="H198" s="23" t="n">
        <v>142.09</v>
      </c>
      <c r="I198" s="23" t="n">
        <f aca="false">K198-F198</f>
        <v>7.5</v>
      </c>
      <c r="J198" s="23" t="n">
        <f aca="false">ROUND(H198*I198/1000,2)</f>
        <v>1.07</v>
      </c>
      <c r="K198" s="24" t="n">
        <v>15</v>
      </c>
      <c r="L198" s="23" t="n">
        <f aca="false">J198+G198</f>
        <v>1.81</v>
      </c>
    </row>
    <row r="199" customFormat="false" ht="27" hidden="false" customHeight="true" outlineLevel="0" collapsed="false">
      <c r="A199" s="20" t="s">
        <v>585</v>
      </c>
      <c r="B199" s="21" t="s">
        <v>377</v>
      </c>
      <c r="C199" s="34" t="s">
        <v>298</v>
      </c>
      <c r="D199" s="34" t="s">
        <v>740</v>
      </c>
      <c r="E199" s="23" t="n">
        <v>73.51</v>
      </c>
      <c r="F199" s="23" t="n">
        <f aca="false">ROUND(K199/12*6,2)</f>
        <v>7.05</v>
      </c>
      <c r="G199" s="23" t="n">
        <f aca="false">ROUND(E199*F199/1000,2)</f>
        <v>0.52</v>
      </c>
      <c r="H199" s="23" t="n">
        <v>90.01</v>
      </c>
      <c r="I199" s="23" t="n">
        <f aca="false">K199-F199</f>
        <v>7.05</v>
      </c>
      <c r="J199" s="23" t="n">
        <f aca="false">ROUND(H199*I199/1000,2)</f>
        <v>0.63</v>
      </c>
      <c r="K199" s="24" t="n">
        <v>14.1</v>
      </c>
      <c r="L199" s="23" t="n">
        <f aca="false">J199+G199</f>
        <v>1.15</v>
      </c>
    </row>
    <row r="200" customFormat="false" ht="27" hidden="false" customHeight="true" outlineLevel="0" collapsed="false">
      <c r="A200" s="20"/>
      <c r="B200" s="21"/>
      <c r="C200" s="34" t="s">
        <v>165</v>
      </c>
      <c r="D200" s="34" t="s">
        <v>776</v>
      </c>
      <c r="E200" s="23" t="n">
        <v>65.69</v>
      </c>
      <c r="F200" s="23" t="n">
        <f aca="false">ROUND(K200/12*6,2)</f>
        <v>2.58</v>
      </c>
      <c r="G200" s="23" t="n">
        <f aca="false">ROUND(E200*F200/1000,2)</f>
        <v>0.17</v>
      </c>
      <c r="H200" s="23" t="n">
        <v>160.13</v>
      </c>
      <c r="I200" s="23" t="n">
        <f aca="false">K200-F200</f>
        <v>2.58</v>
      </c>
      <c r="J200" s="23" t="n">
        <f aca="false">ROUND(H200*I200/1000,2)</f>
        <v>0.41</v>
      </c>
      <c r="K200" s="24" t="n">
        <v>5.16</v>
      </c>
      <c r="L200" s="23" t="n">
        <f aca="false">J200+G200</f>
        <v>0.58</v>
      </c>
    </row>
    <row r="201" customFormat="false" ht="48.75" hidden="false" customHeight="true" outlineLevel="0" collapsed="false">
      <c r="A201" s="20"/>
      <c r="B201" s="21"/>
      <c r="C201" s="34" t="s">
        <v>169</v>
      </c>
      <c r="D201" s="34" t="s">
        <v>486</v>
      </c>
      <c r="E201" s="28" t="n">
        <v>136.67</v>
      </c>
      <c r="F201" s="28" t="n">
        <f aca="false">ROUND(K201/12*6,2)</f>
        <v>12.48</v>
      </c>
      <c r="G201" s="28" t="n">
        <f aca="false">ROUND(E201*F201/1000,2)</f>
        <v>1.71</v>
      </c>
      <c r="H201" s="23" t="n">
        <v>262.04</v>
      </c>
      <c r="I201" s="28" t="n">
        <f aca="false">K201-F201</f>
        <v>12.48</v>
      </c>
      <c r="J201" s="28" t="n">
        <f aca="false">ROUND(H201*I201/1000,2)</f>
        <v>3.27</v>
      </c>
      <c r="K201" s="24" t="n">
        <v>24.96</v>
      </c>
      <c r="L201" s="28" t="n">
        <f aca="false">J201+G201</f>
        <v>4.98</v>
      </c>
    </row>
    <row r="202" customFormat="false" ht="39.75" hidden="false" customHeight="true" outlineLevel="0" collapsed="false">
      <c r="A202" s="64" t="s">
        <v>876</v>
      </c>
      <c r="B202" s="21" t="s">
        <v>371</v>
      </c>
      <c r="C202" s="34" t="s">
        <v>225</v>
      </c>
      <c r="D202" s="20" t="s">
        <v>737</v>
      </c>
      <c r="E202" s="23" t="n">
        <v>98.05</v>
      </c>
      <c r="F202" s="23" t="n">
        <f aca="false">ROUND(K202/12*6,2)</f>
        <v>12.44</v>
      </c>
      <c r="G202" s="23" t="n">
        <f aca="false">ROUND(E202*F202/1000,2)</f>
        <v>1.22</v>
      </c>
      <c r="H202" s="23" t="n">
        <v>220.8</v>
      </c>
      <c r="I202" s="23" t="n">
        <f aca="false">K202-F202</f>
        <v>12.43</v>
      </c>
      <c r="J202" s="23" t="n">
        <f aca="false">ROUND(H202*I202/1000,2)</f>
        <v>2.74</v>
      </c>
      <c r="K202" s="24" t="n">
        <v>24.87</v>
      </c>
      <c r="L202" s="23" t="n">
        <f aca="false">J202+G202</f>
        <v>3.96</v>
      </c>
    </row>
    <row r="203" customFormat="false" ht="41.25" hidden="false" customHeight="true" outlineLevel="0" collapsed="false">
      <c r="A203" s="20" t="s">
        <v>376</v>
      </c>
      <c r="B203" s="40" t="s">
        <v>877</v>
      </c>
      <c r="C203" s="30"/>
      <c r="D203" s="30"/>
      <c r="E203" s="30"/>
      <c r="F203" s="30" t="n">
        <f aca="false">SUM(F204:F207)</f>
        <v>188.26</v>
      </c>
      <c r="G203" s="30" t="n">
        <f aca="false">SUM(G204:G207)</f>
        <v>29.7</v>
      </c>
      <c r="H203" s="30"/>
      <c r="I203" s="30" t="n">
        <f aca="false">SUM(I204:I207)</f>
        <v>188.25</v>
      </c>
      <c r="J203" s="30" t="n">
        <f aca="false">SUM(J204:J207)</f>
        <v>51.29</v>
      </c>
      <c r="K203" s="30" t="n">
        <f aca="false">SUM(K204:K207)</f>
        <v>376.51</v>
      </c>
      <c r="L203" s="30" t="n">
        <f aca="false">SUM(L204:L207)</f>
        <v>80.99</v>
      </c>
    </row>
    <row r="204" customFormat="false" ht="43.75" hidden="false" customHeight="true" outlineLevel="0" collapsed="false">
      <c r="A204" s="20"/>
      <c r="B204" s="96" t="s">
        <v>380</v>
      </c>
      <c r="C204" s="34" t="s">
        <v>51</v>
      </c>
      <c r="D204" s="25" t="s">
        <v>737</v>
      </c>
      <c r="E204" s="22" t="n">
        <v>100.15</v>
      </c>
      <c r="F204" s="22" t="n">
        <f aca="false">ROUND(K204/12*6,2)</f>
        <v>119.84</v>
      </c>
      <c r="G204" s="22" t="n">
        <f aca="false">ROUND(F204*E204/1000,2)</f>
        <v>12</v>
      </c>
      <c r="H204" s="23" t="n">
        <v>254.05</v>
      </c>
      <c r="I204" s="22" t="n">
        <f aca="false">K204-F204</f>
        <v>119.83</v>
      </c>
      <c r="J204" s="22" t="n">
        <f aca="false">ROUND(H204*I204/1000,2)</f>
        <v>30.44</v>
      </c>
      <c r="K204" s="24" t="n">
        <v>239.67</v>
      </c>
      <c r="L204" s="22" t="n">
        <f aca="false">J204+G204</f>
        <v>42.44</v>
      </c>
    </row>
    <row r="205" customFormat="false" ht="44.75" hidden="false" customHeight="true" outlineLevel="0" collapsed="false">
      <c r="A205" s="20"/>
      <c r="B205" s="21" t="s">
        <v>381</v>
      </c>
      <c r="C205" s="20" t="s">
        <v>124</v>
      </c>
      <c r="D205" s="20" t="s">
        <v>434</v>
      </c>
      <c r="E205" s="23" t="n">
        <v>142.61</v>
      </c>
      <c r="F205" s="23" t="n">
        <f aca="false">ROUND(K205/12*6,2)</f>
        <v>16.04</v>
      </c>
      <c r="G205" s="23" t="n">
        <f aca="false">ROUND(E205*F205/1000,2)</f>
        <v>2.29</v>
      </c>
      <c r="H205" s="23" t="n">
        <v>246.52</v>
      </c>
      <c r="I205" s="23" t="n">
        <f aca="false">K205-F205</f>
        <v>16.04</v>
      </c>
      <c r="J205" s="23" t="n">
        <f aca="false">ROUND(H205*I205/1000,2)</f>
        <v>3.95</v>
      </c>
      <c r="K205" s="24" t="n">
        <v>32.08</v>
      </c>
      <c r="L205" s="23" t="n">
        <f aca="false">J205+G205</f>
        <v>6.24</v>
      </c>
    </row>
    <row r="206" customFormat="false" ht="42.75" hidden="false" customHeight="true" outlineLevel="0" collapsed="false">
      <c r="A206" s="20"/>
      <c r="B206" s="21" t="s">
        <v>382</v>
      </c>
      <c r="C206" s="119" t="s">
        <v>741</v>
      </c>
      <c r="D206" s="34" t="s">
        <v>240</v>
      </c>
      <c r="E206" s="23" t="n">
        <v>366.13</v>
      </c>
      <c r="F206" s="23" t="n">
        <f aca="false">ROUND(K206/12*6,2)</f>
        <v>32.62</v>
      </c>
      <c r="G206" s="23" t="n">
        <f aca="false">ROUND(E206*F206/1000,2)</f>
        <v>11.94</v>
      </c>
      <c r="H206" s="23" t="n">
        <v>398.94</v>
      </c>
      <c r="I206" s="23" t="n">
        <f aca="false">K206-F206</f>
        <v>32.62</v>
      </c>
      <c r="J206" s="23" t="n">
        <f aca="false">ROUND(H206*I206/1000,2)</f>
        <v>13.01</v>
      </c>
      <c r="K206" s="24" t="n">
        <v>65.24</v>
      </c>
      <c r="L206" s="23" t="n">
        <f aca="false">J206+G206</f>
        <v>24.95</v>
      </c>
    </row>
    <row r="207" customFormat="false" ht="27" hidden="false" customHeight="true" outlineLevel="0" collapsed="false">
      <c r="A207" s="20"/>
      <c r="B207" s="21" t="s">
        <v>878</v>
      </c>
      <c r="C207" s="20" t="s">
        <v>277</v>
      </c>
      <c r="D207" s="34" t="s">
        <v>287</v>
      </c>
      <c r="E207" s="23" t="n">
        <v>175.85</v>
      </c>
      <c r="F207" s="23" t="n">
        <f aca="false">ROUND(K207/12*6,2)</f>
        <v>19.76</v>
      </c>
      <c r="G207" s="23" t="n">
        <f aca="false">ROUND(E207*F207/1000,2)</f>
        <v>3.47</v>
      </c>
      <c r="H207" s="23" t="n">
        <v>196.67</v>
      </c>
      <c r="I207" s="23" t="n">
        <f aca="false">K207-F207</f>
        <v>19.76</v>
      </c>
      <c r="J207" s="23" t="n">
        <f aca="false">ROUND(H207*I207/1000,2)</f>
        <v>3.89</v>
      </c>
      <c r="K207" s="24" t="n">
        <v>39.52</v>
      </c>
      <c r="L207" s="23" t="n">
        <f aca="false">J207+G207</f>
        <v>7.36</v>
      </c>
    </row>
    <row r="208" customFormat="false" ht="43.5" hidden="false" customHeight="true" outlineLevel="0" collapsed="false">
      <c r="A208" s="153" t="n">
        <v>9</v>
      </c>
      <c r="B208" s="19" t="s">
        <v>682</v>
      </c>
      <c r="C208" s="31"/>
      <c r="D208" s="31"/>
      <c r="E208" s="31"/>
      <c r="F208" s="31" t="n">
        <f aca="false">F209</f>
        <v>15.19</v>
      </c>
      <c r="G208" s="31" t="n">
        <f aca="false">G209</f>
        <v>2.17</v>
      </c>
      <c r="H208" s="31"/>
      <c r="I208" s="31" t="n">
        <f aca="false">I209</f>
        <v>15.18</v>
      </c>
      <c r="J208" s="31" t="n">
        <f aca="false">J209</f>
        <v>3.74</v>
      </c>
      <c r="K208" s="31" t="n">
        <f aca="false">K209</f>
        <v>30.37</v>
      </c>
      <c r="L208" s="31" t="n">
        <f aca="false">L209</f>
        <v>5.91</v>
      </c>
      <c r="M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  <c r="EM208" s="14"/>
      <c r="EN208" s="14"/>
      <c r="EO208" s="14"/>
      <c r="EP208" s="14"/>
      <c r="EQ208" s="14"/>
      <c r="ER208" s="14"/>
      <c r="ES208" s="14"/>
      <c r="ET208" s="14"/>
      <c r="EU208" s="14"/>
      <c r="EV208" s="14"/>
      <c r="EW208" s="14"/>
      <c r="EX208" s="14"/>
      <c r="EY208" s="14"/>
      <c r="EZ208" s="14"/>
      <c r="FA208" s="14"/>
      <c r="FB208" s="14"/>
      <c r="FC208" s="14"/>
      <c r="FD208" s="14"/>
      <c r="FE208" s="14"/>
      <c r="FF208" s="14"/>
      <c r="FG208" s="14"/>
      <c r="FH208" s="14"/>
      <c r="FI208" s="14"/>
      <c r="FJ208" s="14"/>
      <c r="FK208" s="14"/>
      <c r="FL208" s="14"/>
      <c r="FM208" s="14"/>
      <c r="FN208" s="14"/>
      <c r="FO208" s="14"/>
      <c r="FP208" s="14"/>
      <c r="FQ208" s="14"/>
      <c r="FR208" s="14"/>
      <c r="FS208" s="14"/>
      <c r="FT208" s="14"/>
      <c r="FU208" s="14"/>
      <c r="FV208" s="14"/>
      <c r="FW208" s="14"/>
      <c r="FX208" s="14"/>
      <c r="FY208" s="14"/>
      <c r="FZ208" s="14"/>
      <c r="GA208" s="14"/>
      <c r="GB208" s="14"/>
      <c r="GC208" s="14"/>
      <c r="GD208" s="14"/>
      <c r="GE208" s="14"/>
      <c r="GF208" s="14"/>
      <c r="GG208" s="14"/>
      <c r="GH208" s="14"/>
      <c r="GI208" s="14"/>
      <c r="GJ208" s="14"/>
      <c r="GK208" s="14"/>
      <c r="GL208" s="14"/>
      <c r="GM208" s="14"/>
      <c r="GN208" s="14"/>
      <c r="GO208" s="14"/>
      <c r="GP208" s="14"/>
      <c r="GQ208" s="14"/>
      <c r="GR208" s="14"/>
      <c r="GS208" s="14"/>
      <c r="GT208" s="14"/>
      <c r="GU208" s="14"/>
      <c r="GV208" s="14"/>
      <c r="GW208" s="14"/>
      <c r="GX208" s="14"/>
      <c r="GY208" s="14"/>
      <c r="GZ208" s="14"/>
      <c r="HA208" s="14"/>
      <c r="HB208" s="14"/>
      <c r="HC208" s="14"/>
      <c r="HD208" s="14"/>
      <c r="HE208" s="14"/>
      <c r="HF208" s="14"/>
      <c r="HG208" s="14"/>
      <c r="HH208" s="14"/>
      <c r="HI208" s="14"/>
      <c r="HJ208" s="14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  <c r="IG208" s="14"/>
      <c r="IH208" s="14"/>
      <c r="II208" s="14"/>
      <c r="IJ208" s="14"/>
      <c r="IK208" s="14"/>
      <c r="IL208" s="14"/>
      <c r="IM208" s="14"/>
      <c r="IN208" s="14"/>
      <c r="IO208" s="14"/>
      <c r="IP208" s="14"/>
      <c r="IQ208" s="14"/>
      <c r="IR208" s="14"/>
      <c r="IS208" s="14"/>
      <c r="IT208" s="14"/>
      <c r="IU208" s="14"/>
      <c r="IV208" s="14"/>
      <c r="IW208" s="14"/>
    </row>
    <row r="209" customFormat="false" ht="50.25" hidden="false" customHeight="true" outlineLevel="0" collapsed="false">
      <c r="A209" s="154" t="s">
        <v>389</v>
      </c>
      <c r="B209" s="60" t="s">
        <v>390</v>
      </c>
      <c r="C209" s="20" t="s">
        <v>124</v>
      </c>
      <c r="D209" s="20" t="s">
        <v>434</v>
      </c>
      <c r="E209" s="23" t="n">
        <v>142.61</v>
      </c>
      <c r="F209" s="23" t="n">
        <f aca="false">ROUND(K209/12*6,2)</f>
        <v>15.19</v>
      </c>
      <c r="G209" s="23" t="n">
        <f aca="false">ROUND(E209*F209/1000,2)</f>
        <v>2.17</v>
      </c>
      <c r="H209" s="23" t="n">
        <v>246.52</v>
      </c>
      <c r="I209" s="28" t="n">
        <f aca="false">K209-F209</f>
        <v>15.18</v>
      </c>
      <c r="J209" s="28" t="n">
        <f aca="false">ROUND(H209*I209/1000,2)</f>
        <v>3.74</v>
      </c>
      <c r="K209" s="24" t="n">
        <v>30.37</v>
      </c>
      <c r="L209" s="28" t="n">
        <f aca="false">G209+J209</f>
        <v>5.91</v>
      </c>
    </row>
    <row r="210" customFormat="false" ht="50.25" hidden="false" customHeight="true" outlineLevel="0" collapsed="false">
      <c r="A210" s="18" t="s">
        <v>391</v>
      </c>
      <c r="B210" s="19" t="s">
        <v>589</v>
      </c>
      <c r="C210" s="31"/>
      <c r="D210" s="31"/>
      <c r="E210" s="31"/>
      <c r="F210" s="31" t="n">
        <f aca="false">F211</f>
        <v>45.56</v>
      </c>
      <c r="G210" s="31" t="n">
        <f aca="false">G211</f>
        <v>6.5</v>
      </c>
      <c r="H210" s="31"/>
      <c r="I210" s="31" t="n">
        <f aca="false">I211</f>
        <v>45.56</v>
      </c>
      <c r="J210" s="31" t="n">
        <f aca="false">J211</f>
        <v>11.23</v>
      </c>
      <c r="K210" s="31" t="n">
        <f aca="false">K211</f>
        <v>91.12</v>
      </c>
      <c r="L210" s="31" t="n">
        <f aca="false">L211</f>
        <v>17.73</v>
      </c>
    </row>
    <row r="211" customFormat="false" ht="50.25" hidden="false" customHeight="true" outlineLevel="0" collapsed="false">
      <c r="A211" s="66" t="s">
        <v>393</v>
      </c>
      <c r="B211" s="60" t="s">
        <v>390</v>
      </c>
      <c r="C211" s="20" t="s">
        <v>124</v>
      </c>
      <c r="D211" s="20" t="s">
        <v>434</v>
      </c>
      <c r="E211" s="23" t="n">
        <v>142.61</v>
      </c>
      <c r="F211" s="23" t="n">
        <f aca="false">ROUND(K211/12*6,2)</f>
        <v>45.56</v>
      </c>
      <c r="G211" s="23" t="n">
        <f aca="false">ROUND(E211*F211/1000,2)</f>
        <v>6.5</v>
      </c>
      <c r="H211" s="23" t="n">
        <v>246.52</v>
      </c>
      <c r="I211" s="28" t="n">
        <f aca="false">K211-F211</f>
        <v>45.56</v>
      </c>
      <c r="J211" s="28" t="n">
        <f aca="false">ROUND(H211*I211/1000,2)</f>
        <v>11.23</v>
      </c>
      <c r="K211" s="24" t="n">
        <v>91.12</v>
      </c>
      <c r="L211" s="28" t="n">
        <f aca="false">G211+J211</f>
        <v>17.73</v>
      </c>
    </row>
    <row r="212" customFormat="false" ht="46.5" hidden="false" customHeight="true" outlineLevel="0" collapsed="false">
      <c r="A212" s="65" t="s">
        <v>394</v>
      </c>
      <c r="B212" s="19" t="s">
        <v>395</v>
      </c>
      <c r="C212" s="31"/>
      <c r="D212" s="31"/>
      <c r="E212" s="31"/>
      <c r="F212" s="31" t="n">
        <f aca="false">SUM(F213:F215)</f>
        <v>1793.79</v>
      </c>
      <c r="G212" s="31" t="n">
        <f aca="false">SUM(G213:G215)</f>
        <v>202.8</v>
      </c>
      <c r="H212" s="31"/>
      <c r="I212" s="31" t="n">
        <f aca="false">SUM(I213:I215)</f>
        <v>1793.76</v>
      </c>
      <c r="J212" s="31" t="n">
        <f aca="false">SUM(J213:J215)</f>
        <v>451.6</v>
      </c>
      <c r="K212" s="31" t="n">
        <f aca="false">SUM(K213:K215)</f>
        <v>3587.55</v>
      </c>
      <c r="L212" s="31" t="n">
        <f aca="false">SUM(L213:L215)</f>
        <v>654.4</v>
      </c>
    </row>
    <row r="213" customFormat="false" ht="44.75" hidden="false" customHeight="true" outlineLevel="0" collapsed="false">
      <c r="A213" s="155" t="s">
        <v>396</v>
      </c>
      <c r="B213" s="113" t="s">
        <v>397</v>
      </c>
      <c r="C213" s="34" t="s">
        <v>51</v>
      </c>
      <c r="D213" s="34" t="s">
        <v>879</v>
      </c>
      <c r="E213" s="23" t="n">
        <v>100.15</v>
      </c>
      <c r="F213" s="23" t="n">
        <f aca="false">ROUND(K213/12*6,2)</f>
        <v>628.67</v>
      </c>
      <c r="G213" s="23" t="n">
        <f aca="false">ROUND(F213*E213/1000,2)</f>
        <v>62.96</v>
      </c>
      <c r="H213" s="23" t="n">
        <v>254.05</v>
      </c>
      <c r="I213" s="22" t="n">
        <f aca="false">K213-F213</f>
        <v>628.66</v>
      </c>
      <c r="J213" s="22" t="n">
        <f aca="false">ROUND(H213*I213/1000,2)</f>
        <v>159.71</v>
      </c>
      <c r="K213" s="24" t="n">
        <v>1257.33</v>
      </c>
      <c r="L213" s="22" t="n">
        <f aca="false">G213+J213</f>
        <v>222.67</v>
      </c>
    </row>
    <row r="214" customFormat="false" ht="42.4" hidden="false" customHeight="true" outlineLevel="0" collapsed="false">
      <c r="A214" s="156" t="s">
        <v>398</v>
      </c>
      <c r="B214" s="33" t="s">
        <v>399</v>
      </c>
      <c r="C214" s="20" t="s">
        <v>124</v>
      </c>
      <c r="D214" s="34" t="s">
        <v>434</v>
      </c>
      <c r="E214" s="23" t="n">
        <v>142.61</v>
      </c>
      <c r="F214" s="23" t="n">
        <f aca="false">ROUND(K214/12*6,2)</f>
        <v>545.28</v>
      </c>
      <c r="G214" s="23" t="n">
        <f aca="false">ROUND(E214*F214/1000,2)</f>
        <v>77.76</v>
      </c>
      <c r="H214" s="23" t="n">
        <v>246.52</v>
      </c>
      <c r="I214" s="23" t="n">
        <f aca="false">K214-F214</f>
        <v>545.27</v>
      </c>
      <c r="J214" s="23" t="n">
        <f aca="false">ROUND(H214*I214/1000,2)</f>
        <v>134.42</v>
      </c>
      <c r="K214" s="24" t="n">
        <v>1090.55</v>
      </c>
      <c r="L214" s="23" t="n">
        <f aca="false">G214+J214</f>
        <v>212.18</v>
      </c>
    </row>
    <row r="215" customFormat="false" ht="36.1" hidden="false" customHeight="true" outlineLevel="0" collapsed="false">
      <c r="A215" s="55" t="s">
        <v>401</v>
      </c>
      <c r="B215" s="33" t="s">
        <v>402</v>
      </c>
      <c r="C215" s="34" t="s">
        <v>51</v>
      </c>
      <c r="D215" s="34" t="s">
        <v>879</v>
      </c>
      <c r="E215" s="23" t="n">
        <v>100.15</v>
      </c>
      <c r="F215" s="23" t="n">
        <f aca="false">ROUND(K215/12*6,2)</f>
        <v>619.84</v>
      </c>
      <c r="G215" s="23" t="n">
        <f aca="false">ROUND(E215*F215/1000,2)</f>
        <v>62.08</v>
      </c>
      <c r="H215" s="23" t="n">
        <v>254.05</v>
      </c>
      <c r="I215" s="23" t="n">
        <f aca="false">K215-F215</f>
        <v>619.83</v>
      </c>
      <c r="J215" s="23" t="n">
        <f aca="false">ROUND(H215*I215/1000,2)</f>
        <v>157.47</v>
      </c>
      <c r="K215" s="24" t="n">
        <v>1239.67</v>
      </c>
      <c r="L215" s="23" t="n">
        <f aca="false">G215+J215</f>
        <v>219.55</v>
      </c>
    </row>
    <row r="216" customFormat="false" ht="54.25" hidden="false" customHeight="true" outlineLevel="0" collapsed="false">
      <c r="A216" s="157" t="s">
        <v>403</v>
      </c>
      <c r="B216" s="19" t="s">
        <v>404</v>
      </c>
      <c r="C216" s="31"/>
      <c r="D216" s="31"/>
      <c r="E216" s="31"/>
      <c r="F216" s="31" t="n">
        <f aca="false">F217</f>
        <v>62.26</v>
      </c>
      <c r="G216" s="31" t="n">
        <f aca="false">G217</f>
        <v>6.24</v>
      </c>
      <c r="H216" s="31"/>
      <c r="I216" s="31" t="n">
        <f aca="false">I217</f>
        <v>62.26</v>
      </c>
      <c r="J216" s="31" t="n">
        <f aca="false">J217</f>
        <v>15.82</v>
      </c>
      <c r="K216" s="31" t="n">
        <f aca="false">K217</f>
        <v>124.52</v>
      </c>
      <c r="L216" s="31" t="n">
        <f aca="false">L217</f>
        <v>22.06</v>
      </c>
    </row>
    <row r="217" customFormat="false" ht="35.25" hidden="false" customHeight="true" outlineLevel="0" collapsed="false">
      <c r="A217" s="154" t="s">
        <v>405</v>
      </c>
      <c r="B217" s="21" t="s">
        <v>406</v>
      </c>
      <c r="C217" s="34" t="s">
        <v>51</v>
      </c>
      <c r="D217" s="20" t="s">
        <v>879</v>
      </c>
      <c r="E217" s="23" t="n">
        <v>100.15</v>
      </c>
      <c r="F217" s="23" t="n">
        <f aca="false">ROUND(K217/12*6,2)</f>
        <v>62.26</v>
      </c>
      <c r="G217" s="23" t="n">
        <f aca="false">ROUND(E217*F217/1000,2)</f>
        <v>6.24</v>
      </c>
      <c r="H217" s="23" t="n">
        <v>254.05</v>
      </c>
      <c r="I217" s="23" t="n">
        <f aca="false">K217-F217</f>
        <v>62.26</v>
      </c>
      <c r="J217" s="23" t="n">
        <f aca="false">ROUND(H217*I217/1000,2)</f>
        <v>15.82</v>
      </c>
      <c r="K217" s="24" t="n">
        <v>124.52</v>
      </c>
      <c r="L217" s="23" t="n">
        <f aca="false">G217+J217</f>
        <v>22.06</v>
      </c>
    </row>
    <row r="218" customFormat="false" ht="27" hidden="false" customHeight="true" outlineLevel="0" collapsed="false">
      <c r="A218" s="31"/>
      <c r="B218" s="19" t="s">
        <v>407</v>
      </c>
      <c r="C218" s="31"/>
      <c r="D218" s="31"/>
      <c r="E218" s="31"/>
      <c r="F218" s="31" t="n">
        <f aca="false">SUM(F219:F220)</f>
        <v>169470.93</v>
      </c>
      <c r="G218" s="31" t="n">
        <f aca="false">SUM(G219:G220)</f>
        <v>15279.44</v>
      </c>
      <c r="H218" s="31"/>
      <c r="I218" s="31" t="n">
        <f aca="false">SUM(I219:I220)</f>
        <v>170475.28</v>
      </c>
      <c r="J218" s="31" t="n">
        <f aca="false">SUM(J219:J220)</f>
        <v>33222.37</v>
      </c>
      <c r="K218" s="31" t="n">
        <f aca="false">SUM(K219:K220)</f>
        <v>338951.21</v>
      </c>
      <c r="L218" s="31" t="n">
        <f aca="false">SUM(L219:L220)</f>
        <v>48501.81</v>
      </c>
    </row>
    <row r="219" customFormat="false" ht="27" hidden="false" customHeight="true" outlineLevel="0" collapsed="false">
      <c r="A219" s="31"/>
      <c r="B219" s="19" t="s">
        <v>108</v>
      </c>
      <c r="C219" s="31"/>
      <c r="D219" s="31"/>
      <c r="E219" s="31"/>
      <c r="F219" s="31" t="n">
        <f aca="false">F14+F16+F19+F43+F168+F180+F182+F186+F208+F210+F212+F216</f>
        <v>63990.95</v>
      </c>
      <c r="G219" s="31" t="n">
        <f aca="false">G14+G16+G19+G43+G168+G180+G182+G186+G208+G210+G212+G216</f>
        <v>6404.98</v>
      </c>
      <c r="H219" s="31"/>
      <c r="I219" s="31" t="n">
        <f aca="false">I14+I16+I19+I43+I168+I180+I182+I186+I208+I210+I212+I216</f>
        <v>64995.57</v>
      </c>
      <c r="J219" s="31" t="n">
        <f aca="false">J14+J16+J19+J43+J168+J180+J182+J186+J208+J210+J212+J216</f>
        <v>13857.65</v>
      </c>
      <c r="K219" s="31" t="n">
        <f aca="false">K14+K16+K19+K43+K168+K180+K182+K186+K208+K210+K212+K216</f>
        <v>127981.52</v>
      </c>
      <c r="L219" s="31" t="n">
        <f aca="false">L14+L16+L19+L43+L168+L180+L182+L186+L208+L210+L212+L216</f>
        <v>20262.63</v>
      </c>
    </row>
    <row r="220" customFormat="false" ht="17.25" hidden="false" customHeight="true" outlineLevel="0" collapsed="false">
      <c r="A220" s="31"/>
      <c r="B220" s="19" t="s">
        <v>109</v>
      </c>
      <c r="C220" s="31"/>
      <c r="D220" s="31"/>
      <c r="E220" s="31"/>
      <c r="F220" s="31" t="n">
        <f aca="false">F44</f>
        <v>105479.98</v>
      </c>
      <c r="G220" s="31" t="n">
        <f aca="false">G44</f>
        <v>8874.46</v>
      </c>
      <c r="H220" s="31"/>
      <c r="I220" s="31" t="n">
        <f aca="false">I44</f>
        <v>105479.71</v>
      </c>
      <c r="J220" s="31" t="n">
        <f aca="false">J44</f>
        <v>19364.72</v>
      </c>
      <c r="K220" s="31" t="n">
        <f aca="false">K44</f>
        <v>210969.69</v>
      </c>
      <c r="L220" s="31" t="n">
        <f aca="false">L44</f>
        <v>28239.18</v>
      </c>
    </row>
    <row r="221" customFormat="false" ht="12.75" hidden="false" customHeight="false" outlineLevel="0" collapsed="false">
      <c r="B221" s="63"/>
      <c r="C221" s="69"/>
      <c r="D221" s="158"/>
      <c r="E221" s="36"/>
      <c r="F221" s="36"/>
      <c r="G221" s="36"/>
      <c r="H221" s="63"/>
      <c r="I221" s="63"/>
      <c r="J221" s="63"/>
      <c r="K221" s="63"/>
      <c r="L221" s="63"/>
    </row>
    <row r="222" customFormat="false" ht="12.75" hidden="false" customHeight="false" outlineLevel="0" collapsed="false">
      <c r="B222" s="63"/>
      <c r="C222" s="69"/>
      <c r="D222" s="158"/>
      <c r="E222" s="36"/>
      <c r="F222" s="36"/>
      <c r="G222" s="36"/>
      <c r="H222" s="63"/>
      <c r="I222" s="63"/>
      <c r="J222" s="63"/>
      <c r="K222" s="63"/>
      <c r="L222" s="63"/>
    </row>
    <row r="223" customFormat="false" ht="12.75" hidden="false" customHeight="true" outlineLevel="0" collapsed="false">
      <c r="A223" s="159"/>
      <c r="D223" s="158"/>
      <c r="E223" s="36"/>
      <c r="F223" s="36"/>
      <c r="G223" s="36"/>
      <c r="I223" s="36"/>
      <c r="J223" s="36"/>
      <c r="K223" s="36"/>
      <c r="L223" s="36"/>
      <c r="M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3"/>
      <c r="BC223" s="63"/>
      <c r="BD223" s="63"/>
      <c r="BE223" s="63"/>
      <c r="BF223" s="63"/>
      <c r="BG223" s="63"/>
      <c r="BH223" s="63"/>
      <c r="BI223" s="63"/>
      <c r="BJ223" s="63"/>
      <c r="BK223" s="63"/>
      <c r="BL223" s="63"/>
      <c r="BM223" s="63"/>
      <c r="BN223" s="63"/>
      <c r="BO223" s="63"/>
      <c r="BP223" s="63"/>
      <c r="BQ223" s="63"/>
      <c r="BR223" s="63"/>
      <c r="BS223" s="63"/>
      <c r="BT223" s="63"/>
      <c r="BU223" s="63"/>
      <c r="BV223" s="63"/>
      <c r="BW223" s="63"/>
      <c r="BX223" s="63"/>
      <c r="BY223" s="63"/>
      <c r="BZ223" s="63"/>
      <c r="CA223" s="63"/>
      <c r="CB223" s="63"/>
      <c r="CC223" s="63"/>
      <c r="CD223" s="63"/>
      <c r="CE223" s="63"/>
      <c r="CF223" s="63"/>
      <c r="CG223" s="63"/>
      <c r="CH223" s="63"/>
      <c r="CI223" s="63"/>
      <c r="CJ223" s="63"/>
      <c r="CK223" s="63"/>
      <c r="CL223" s="63"/>
      <c r="CM223" s="63"/>
      <c r="CN223" s="63"/>
      <c r="CO223" s="63"/>
      <c r="CP223" s="63"/>
      <c r="CQ223" s="63"/>
      <c r="CR223" s="63"/>
      <c r="CS223" s="63"/>
      <c r="CT223" s="63"/>
      <c r="CU223" s="63"/>
      <c r="CV223" s="63"/>
      <c r="CW223" s="63"/>
      <c r="CX223" s="63"/>
      <c r="CY223" s="63"/>
      <c r="CZ223" s="63"/>
      <c r="DA223" s="63"/>
      <c r="DB223" s="63"/>
      <c r="DC223" s="63"/>
      <c r="DD223" s="63"/>
      <c r="DE223" s="63"/>
      <c r="DF223" s="63"/>
      <c r="DG223" s="63"/>
      <c r="DH223" s="63"/>
      <c r="DI223" s="63"/>
      <c r="DJ223" s="63"/>
      <c r="DK223" s="63"/>
      <c r="DL223" s="63"/>
      <c r="DM223" s="63"/>
      <c r="DN223" s="63"/>
      <c r="DO223" s="63"/>
      <c r="DP223" s="63"/>
      <c r="DQ223" s="63"/>
      <c r="DR223" s="63"/>
      <c r="DS223" s="63"/>
      <c r="DT223" s="63"/>
      <c r="DU223" s="63"/>
      <c r="DV223" s="63"/>
      <c r="DW223" s="63"/>
      <c r="DX223" s="63"/>
      <c r="DY223" s="63"/>
      <c r="DZ223" s="63"/>
      <c r="EA223" s="63"/>
      <c r="EB223" s="63"/>
      <c r="EC223" s="63"/>
      <c r="ED223" s="63"/>
      <c r="EE223" s="63"/>
      <c r="EF223" s="63"/>
      <c r="EG223" s="63"/>
      <c r="EH223" s="63"/>
      <c r="EI223" s="63"/>
      <c r="EJ223" s="63"/>
      <c r="EK223" s="63"/>
      <c r="EL223" s="63"/>
      <c r="EM223" s="63"/>
      <c r="EN223" s="63"/>
      <c r="EO223" s="63"/>
      <c r="EP223" s="63"/>
      <c r="EQ223" s="63"/>
      <c r="ER223" s="63"/>
      <c r="ES223" s="63"/>
      <c r="ET223" s="63"/>
      <c r="EU223" s="63"/>
      <c r="EV223" s="63"/>
      <c r="EW223" s="63"/>
      <c r="EX223" s="63"/>
      <c r="EY223" s="63"/>
      <c r="EZ223" s="63"/>
      <c r="FA223" s="63"/>
      <c r="FB223" s="63"/>
      <c r="FC223" s="63"/>
      <c r="FD223" s="63"/>
      <c r="FE223" s="63"/>
      <c r="FF223" s="63"/>
      <c r="FG223" s="63"/>
      <c r="FH223" s="63"/>
      <c r="FI223" s="63"/>
      <c r="FJ223" s="63"/>
      <c r="FK223" s="63"/>
      <c r="FL223" s="63"/>
      <c r="FM223" s="63"/>
      <c r="FN223" s="63"/>
      <c r="FO223" s="63"/>
      <c r="FP223" s="63"/>
      <c r="FQ223" s="63"/>
      <c r="FR223" s="63"/>
      <c r="FS223" s="63"/>
      <c r="FT223" s="63"/>
      <c r="FU223" s="63"/>
      <c r="FV223" s="63"/>
      <c r="FW223" s="63"/>
      <c r="FX223" s="63"/>
      <c r="FY223" s="63"/>
      <c r="FZ223" s="63"/>
      <c r="GA223" s="63"/>
      <c r="GB223" s="63"/>
      <c r="GC223" s="63"/>
      <c r="GD223" s="63"/>
      <c r="GE223" s="63"/>
      <c r="GF223" s="63"/>
      <c r="GG223" s="63"/>
      <c r="GH223" s="63"/>
      <c r="GI223" s="63"/>
      <c r="GJ223" s="63"/>
      <c r="GK223" s="63"/>
      <c r="GL223" s="63"/>
      <c r="GM223" s="63"/>
      <c r="GN223" s="63"/>
      <c r="GO223" s="63"/>
      <c r="GP223" s="63"/>
      <c r="GQ223" s="63"/>
      <c r="GR223" s="63"/>
      <c r="GS223" s="63"/>
      <c r="GT223" s="63"/>
      <c r="GU223" s="63"/>
      <c r="GV223" s="63"/>
      <c r="GW223" s="63"/>
      <c r="GX223" s="63"/>
      <c r="GY223" s="63"/>
      <c r="GZ223" s="63"/>
      <c r="HA223" s="63"/>
      <c r="HB223" s="63"/>
      <c r="HC223" s="63"/>
      <c r="HD223" s="63"/>
      <c r="HE223" s="63"/>
      <c r="HF223" s="63"/>
      <c r="HG223" s="63"/>
      <c r="HH223" s="63"/>
      <c r="HI223" s="63"/>
      <c r="HJ223" s="63"/>
      <c r="HK223" s="63"/>
      <c r="HL223" s="63"/>
      <c r="HM223" s="63"/>
      <c r="HN223" s="63"/>
      <c r="HO223" s="63"/>
      <c r="HP223" s="63"/>
      <c r="HQ223" s="63"/>
      <c r="HR223" s="63"/>
      <c r="HS223" s="63"/>
      <c r="HT223" s="63"/>
      <c r="HU223" s="63"/>
      <c r="HV223" s="63"/>
      <c r="HW223" s="63"/>
      <c r="HX223" s="63"/>
      <c r="HY223" s="63"/>
      <c r="HZ223" s="63"/>
      <c r="IA223" s="63"/>
      <c r="IB223" s="63"/>
      <c r="IC223" s="63"/>
      <c r="ID223" s="63"/>
      <c r="IE223" s="63"/>
      <c r="IF223" s="63"/>
      <c r="IG223" s="63"/>
      <c r="IH223" s="63"/>
      <c r="II223" s="63"/>
      <c r="IJ223" s="63"/>
      <c r="IK223" s="63"/>
      <c r="IL223" s="63"/>
      <c r="IM223" s="63"/>
      <c r="IN223" s="63"/>
      <c r="IO223" s="63"/>
      <c r="IP223" s="63"/>
      <c r="IQ223" s="63"/>
      <c r="IR223" s="63"/>
      <c r="IS223" s="63"/>
      <c r="IT223" s="63"/>
      <c r="IU223" s="63"/>
      <c r="IV223" s="63"/>
      <c r="IW223" s="63"/>
    </row>
    <row r="224" customFormat="false" ht="12.75" hidden="false" customHeight="false" outlineLevel="0" collapsed="false">
      <c r="A224" s="159"/>
      <c r="D224" s="158"/>
      <c r="E224" s="36"/>
      <c r="F224" s="36"/>
      <c r="G224" s="36"/>
      <c r="H224" s="36"/>
      <c r="I224" s="36"/>
      <c r="J224" s="36"/>
      <c r="K224" s="36"/>
      <c r="L224" s="36"/>
      <c r="M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  <c r="AY224" s="63"/>
      <c r="AZ224" s="63"/>
      <c r="BA224" s="63"/>
      <c r="BB224" s="63"/>
      <c r="BC224" s="63"/>
      <c r="BD224" s="63"/>
      <c r="BE224" s="63"/>
      <c r="BF224" s="63"/>
      <c r="BG224" s="63"/>
      <c r="BH224" s="63"/>
      <c r="BI224" s="63"/>
      <c r="BJ224" s="63"/>
      <c r="BK224" s="63"/>
      <c r="BL224" s="63"/>
      <c r="BM224" s="63"/>
      <c r="BN224" s="63"/>
      <c r="BO224" s="63"/>
      <c r="BP224" s="63"/>
      <c r="BQ224" s="63"/>
      <c r="BR224" s="63"/>
      <c r="BS224" s="63"/>
      <c r="BT224" s="63"/>
      <c r="BU224" s="63"/>
      <c r="BV224" s="63"/>
      <c r="BW224" s="63"/>
      <c r="BX224" s="63"/>
      <c r="BY224" s="63"/>
      <c r="BZ224" s="63"/>
      <c r="CA224" s="63"/>
      <c r="CB224" s="63"/>
      <c r="CC224" s="63"/>
      <c r="CD224" s="63"/>
      <c r="CE224" s="63"/>
      <c r="CF224" s="63"/>
      <c r="CG224" s="63"/>
      <c r="CH224" s="63"/>
      <c r="CI224" s="63"/>
      <c r="CJ224" s="63"/>
      <c r="CK224" s="63"/>
      <c r="CL224" s="63"/>
      <c r="CM224" s="63"/>
      <c r="CN224" s="63"/>
      <c r="CO224" s="63"/>
      <c r="CP224" s="63"/>
      <c r="CQ224" s="63"/>
      <c r="CR224" s="63"/>
      <c r="CS224" s="63"/>
      <c r="CT224" s="63"/>
      <c r="CU224" s="63"/>
      <c r="CV224" s="63"/>
      <c r="CW224" s="63"/>
      <c r="CX224" s="63"/>
      <c r="CY224" s="63"/>
      <c r="CZ224" s="63"/>
      <c r="DA224" s="63"/>
      <c r="DB224" s="63"/>
      <c r="DC224" s="63"/>
      <c r="DD224" s="63"/>
      <c r="DE224" s="63"/>
      <c r="DF224" s="63"/>
      <c r="DG224" s="63"/>
      <c r="DH224" s="63"/>
      <c r="DI224" s="63"/>
      <c r="DJ224" s="63"/>
      <c r="DK224" s="63"/>
      <c r="DL224" s="63"/>
      <c r="DM224" s="63"/>
      <c r="DN224" s="63"/>
      <c r="DO224" s="63"/>
      <c r="DP224" s="63"/>
      <c r="DQ224" s="63"/>
      <c r="DR224" s="63"/>
      <c r="DS224" s="63"/>
      <c r="DT224" s="63"/>
      <c r="DU224" s="63"/>
      <c r="DV224" s="63"/>
      <c r="DW224" s="63"/>
      <c r="DX224" s="63"/>
      <c r="DY224" s="63"/>
      <c r="DZ224" s="63"/>
      <c r="EA224" s="63"/>
      <c r="EB224" s="63"/>
      <c r="EC224" s="63"/>
      <c r="ED224" s="63"/>
      <c r="EE224" s="63"/>
      <c r="EF224" s="63"/>
      <c r="EG224" s="63"/>
      <c r="EH224" s="63"/>
      <c r="EI224" s="63"/>
      <c r="EJ224" s="63"/>
      <c r="EK224" s="63"/>
      <c r="EL224" s="63"/>
      <c r="EM224" s="63"/>
      <c r="EN224" s="63"/>
      <c r="EO224" s="63"/>
      <c r="EP224" s="63"/>
      <c r="EQ224" s="63"/>
      <c r="ER224" s="63"/>
      <c r="ES224" s="63"/>
      <c r="ET224" s="63"/>
      <c r="EU224" s="63"/>
      <c r="EV224" s="63"/>
      <c r="EW224" s="63"/>
      <c r="EX224" s="63"/>
      <c r="EY224" s="63"/>
      <c r="EZ224" s="63"/>
      <c r="FA224" s="63"/>
      <c r="FB224" s="63"/>
      <c r="FC224" s="63"/>
      <c r="FD224" s="63"/>
      <c r="FE224" s="63"/>
      <c r="FF224" s="63"/>
      <c r="FG224" s="63"/>
      <c r="FH224" s="63"/>
      <c r="FI224" s="63"/>
      <c r="FJ224" s="63"/>
      <c r="FK224" s="63"/>
      <c r="FL224" s="63"/>
      <c r="FM224" s="63"/>
      <c r="FN224" s="63"/>
      <c r="FO224" s="63"/>
      <c r="FP224" s="63"/>
      <c r="FQ224" s="63"/>
      <c r="FR224" s="63"/>
      <c r="FS224" s="63"/>
      <c r="FT224" s="63"/>
      <c r="FU224" s="63"/>
      <c r="FV224" s="63"/>
      <c r="FW224" s="63"/>
      <c r="FX224" s="63"/>
      <c r="FY224" s="63"/>
      <c r="FZ224" s="63"/>
      <c r="GA224" s="63"/>
      <c r="GB224" s="63"/>
      <c r="GC224" s="63"/>
      <c r="GD224" s="63"/>
      <c r="GE224" s="63"/>
      <c r="GF224" s="63"/>
      <c r="GG224" s="63"/>
      <c r="GH224" s="63"/>
      <c r="GI224" s="63"/>
      <c r="GJ224" s="63"/>
      <c r="GK224" s="63"/>
      <c r="GL224" s="63"/>
      <c r="GM224" s="63"/>
      <c r="GN224" s="63"/>
      <c r="GO224" s="63"/>
      <c r="GP224" s="63"/>
      <c r="GQ224" s="63"/>
      <c r="GR224" s="63"/>
      <c r="GS224" s="63"/>
      <c r="GT224" s="63"/>
      <c r="GU224" s="63"/>
      <c r="GV224" s="63"/>
      <c r="GW224" s="63"/>
      <c r="GX224" s="63"/>
      <c r="GY224" s="63"/>
      <c r="GZ224" s="63"/>
      <c r="HA224" s="63"/>
      <c r="HB224" s="63"/>
      <c r="HC224" s="63"/>
      <c r="HD224" s="63"/>
      <c r="HE224" s="63"/>
      <c r="HF224" s="63"/>
      <c r="HG224" s="63"/>
      <c r="HH224" s="63"/>
      <c r="HI224" s="63"/>
      <c r="HJ224" s="63"/>
      <c r="HK224" s="63"/>
      <c r="HL224" s="63"/>
      <c r="HM224" s="63"/>
      <c r="HN224" s="63"/>
      <c r="HO224" s="63"/>
      <c r="HP224" s="63"/>
      <c r="HQ224" s="63"/>
      <c r="HR224" s="63"/>
      <c r="HS224" s="63"/>
      <c r="HT224" s="63"/>
      <c r="HU224" s="63"/>
      <c r="HV224" s="63"/>
      <c r="HW224" s="63"/>
      <c r="HX224" s="63"/>
      <c r="HY224" s="63"/>
      <c r="HZ224" s="63"/>
      <c r="IA224" s="63"/>
      <c r="IB224" s="63"/>
      <c r="IC224" s="63"/>
      <c r="ID224" s="63"/>
      <c r="IE224" s="63"/>
      <c r="IF224" s="63"/>
      <c r="IG224" s="63"/>
      <c r="IH224" s="63"/>
      <c r="II224" s="63"/>
      <c r="IJ224" s="63"/>
      <c r="IK224" s="63"/>
      <c r="IL224" s="63"/>
      <c r="IM224" s="63"/>
      <c r="IN224" s="63"/>
      <c r="IO224" s="63"/>
      <c r="IP224" s="63"/>
      <c r="IQ224" s="63"/>
      <c r="IR224" s="63"/>
      <c r="IS224" s="63"/>
      <c r="IT224" s="63"/>
      <c r="IU224" s="63"/>
      <c r="IV224" s="63"/>
      <c r="IW224" s="63"/>
    </row>
    <row r="225" customFormat="false" ht="12.75" hidden="false" customHeight="false" outlineLevel="0" collapsed="false">
      <c r="D225" s="158"/>
      <c r="E225" s="36"/>
      <c r="F225" s="36"/>
      <c r="G225" s="36"/>
      <c r="H225" s="36"/>
      <c r="I225" s="36"/>
      <c r="J225" s="36"/>
      <c r="K225" s="36"/>
      <c r="L225" s="36"/>
    </row>
    <row r="226" customFormat="false" ht="12.75" hidden="false" customHeight="false" outlineLevel="0" collapsed="false">
      <c r="D226" s="158"/>
      <c r="E226" s="36"/>
      <c r="F226" s="36"/>
      <c r="G226" s="36"/>
      <c r="H226" s="36"/>
      <c r="I226" s="36"/>
      <c r="J226" s="36"/>
      <c r="K226" s="36"/>
      <c r="L226" s="36"/>
    </row>
    <row r="227" customFormat="false" ht="12.75" hidden="false" customHeight="false" outlineLevel="0" collapsed="false">
      <c r="D227" s="158"/>
      <c r="E227" s="36"/>
      <c r="F227" s="36"/>
      <c r="G227" s="36"/>
      <c r="H227" s="36"/>
      <c r="I227" s="36"/>
      <c r="J227" s="36"/>
      <c r="K227" s="36"/>
      <c r="L227" s="36"/>
    </row>
    <row r="228" customFormat="false" ht="12.75" hidden="false" customHeight="false" outlineLevel="0" collapsed="false">
      <c r="D228" s="158"/>
      <c r="E228" s="36"/>
      <c r="F228" s="36"/>
      <c r="G228" s="36"/>
      <c r="H228" s="36"/>
      <c r="I228" s="36"/>
      <c r="J228" s="36"/>
      <c r="K228" s="36"/>
      <c r="L228" s="36"/>
    </row>
  </sheetData>
  <autoFilter ref="A13:L1048576"/>
  <mergeCells count="67">
    <mergeCell ref="J2:L2"/>
    <mergeCell ref="J3:L3"/>
    <mergeCell ref="J4:L4"/>
    <mergeCell ref="A7:L7"/>
    <mergeCell ref="A8:L8"/>
    <mergeCell ref="A9:A12"/>
    <mergeCell ref="B9:B12"/>
    <mergeCell ref="C9:C12"/>
    <mergeCell ref="D9:D12"/>
    <mergeCell ref="E9:L9"/>
    <mergeCell ref="E10:G10"/>
    <mergeCell ref="H10:J10"/>
    <mergeCell ref="K10:L10"/>
    <mergeCell ref="E11:E12"/>
    <mergeCell ref="F11:F12"/>
    <mergeCell ref="G11:G12"/>
    <mergeCell ref="H11:H12"/>
    <mergeCell ref="I11:I12"/>
    <mergeCell ref="J11:J12"/>
    <mergeCell ref="K11:K12"/>
    <mergeCell ref="L11:L12"/>
    <mergeCell ref="A17:A18"/>
    <mergeCell ref="B17:B18"/>
    <mergeCell ref="A24:A25"/>
    <mergeCell ref="B24:B25"/>
    <mergeCell ref="A45:A46"/>
    <mergeCell ref="A47:A48"/>
    <mergeCell ref="A50:A51"/>
    <mergeCell ref="A54:A55"/>
    <mergeCell ref="A56:A57"/>
    <mergeCell ref="A58:A59"/>
    <mergeCell ref="A60:A61"/>
    <mergeCell ref="A62:A63"/>
    <mergeCell ref="A64:A65"/>
    <mergeCell ref="A66:A67"/>
    <mergeCell ref="A71:A72"/>
    <mergeCell ref="C71:C72"/>
    <mergeCell ref="A73:A74"/>
    <mergeCell ref="A75:A76"/>
    <mergeCell ref="A77:A78"/>
    <mergeCell ref="A79:A80"/>
    <mergeCell ref="A82:A84"/>
    <mergeCell ref="A87:A88"/>
    <mergeCell ref="A89:A90"/>
    <mergeCell ref="A94:A101"/>
    <mergeCell ref="A102:A103"/>
    <mergeCell ref="A104:A105"/>
    <mergeCell ref="A106:A114"/>
    <mergeCell ref="A115:A121"/>
    <mergeCell ref="A122:A131"/>
    <mergeCell ref="A132:A133"/>
    <mergeCell ref="A134:A135"/>
    <mergeCell ref="A137:A138"/>
    <mergeCell ref="A139:A141"/>
    <mergeCell ref="A142:A143"/>
    <mergeCell ref="C142:C143"/>
    <mergeCell ref="A144:A151"/>
    <mergeCell ref="A152:A154"/>
    <mergeCell ref="A155:A156"/>
    <mergeCell ref="A157:A167"/>
    <mergeCell ref="A188:A194"/>
    <mergeCell ref="B188:B194"/>
    <mergeCell ref="A196:A198"/>
    <mergeCell ref="B196:B198"/>
    <mergeCell ref="A199:A201"/>
    <mergeCell ref="B199:B201"/>
    <mergeCell ref="A203:A207"/>
  </mergeCells>
  <printOptions headings="false" gridLines="false" gridLinesSet="true" horizontalCentered="false" verticalCentered="false"/>
  <pageMargins left="0.708333333333333" right="0.708333333333333" top="1.04305555555556" bottom="1.04305555555556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W181"/>
  <sheetViews>
    <sheetView showFormulas="false" showGridLines="true" showRowColHeaders="true" showZeros="true" rightToLeft="false" tabSelected="false" showOutlineSymbols="true" defaultGridColor="true" view="normal" topLeftCell="A166" colorId="64" zoomScale="80" zoomScaleNormal="80" zoomScalePageLayoutView="100" workbookViewId="0">
      <selection pane="topLeft" activeCell="O173" activeCellId="0" sqref="O173"/>
    </sheetView>
  </sheetViews>
  <sheetFormatPr defaultColWidth="9.42578125" defaultRowHeight="12.75" zeroHeight="false" outlineLevelRow="0" outlineLevelCol="0"/>
  <cols>
    <col collapsed="false" customWidth="true" hidden="false" outlineLevel="0" max="1" min="1" style="3" width="6.43"/>
    <col collapsed="false" customWidth="true" hidden="false" outlineLevel="0" max="2" min="2" style="1" width="48.86"/>
    <col collapsed="false" customWidth="true" hidden="false" outlineLevel="0" max="3" min="3" style="4" width="27.23"/>
    <col collapsed="false" customWidth="true" hidden="false" outlineLevel="0" max="4" min="4" style="4" width="27.57"/>
    <col collapsed="false" customWidth="true" hidden="false" outlineLevel="0" max="5" min="5" style="1" width="13.71"/>
    <col collapsed="false" customWidth="true" hidden="false" outlineLevel="0" max="6" min="6" style="4" width="14.48"/>
    <col collapsed="false" customWidth="true" hidden="false" outlineLevel="0" max="7" min="7" style="4" width="15"/>
    <col collapsed="false" customWidth="true" hidden="false" outlineLevel="0" max="8" min="8" style="4" width="12.86"/>
    <col collapsed="false" customWidth="true" hidden="false" outlineLevel="0" max="9" min="9" style="4" width="12.71"/>
    <col collapsed="false" customWidth="true" hidden="false" outlineLevel="0" max="10" min="10" style="4" width="13.71"/>
    <col collapsed="false" customWidth="true" hidden="false" outlineLevel="0" max="11" min="11" style="4" width="14.29"/>
    <col collapsed="false" customWidth="true" hidden="false" outlineLevel="0" max="12" min="12" style="4" width="11.85"/>
    <col collapsed="false" customWidth="false" hidden="false" outlineLevel="0" max="257" min="13" style="1" width="9.42"/>
    <col collapsed="false" customWidth="false" hidden="false" outlineLevel="0" max="16384" min="258" style="5" width="9.42"/>
  </cols>
  <sheetData>
    <row r="2" customFormat="false" ht="16.5" hidden="false" customHeight="true" outlineLevel="0" collapsed="false">
      <c r="B2" s="2"/>
      <c r="C2" s="3"/>
      <c r="J2" s="135" t="s">
        <v>880</v>
      </c>
      <c r="K2" s="135"/>
      <c r="L2" s="135"/>
    </row>
    <row r="3" customFormat="false" ht="15.75" hidden="false" customHeight="true" outlineLevel="0" collapsed="false">
      <c r="B3" s="2"/>
      <c r="C3" s="3"/>
      <c r="J3" s="71" t="s">
        <v>1</v>
      </c>
      <c r="K3" s="71"/>
      <c r="L3" s="71"/>
    </row>
    <row r="4" customFormat="false" ht="13.5" hidden="false" customHeight="true" outlineLevel="0" collapsed="false">
      <c r="B4" s="2"/>
      <c r="C4" s="3"/>
      <c r="J4" s="71" t="s">
        <v>2</v>
      </c>
      <c r="K4" s="71"/>
      <c r="L4" s="71"/>
    </row>
    <row r="5" customFormat="false" ht="15.75" hidden="false" customHeight="true" outlineLevel="0" collapsed="false">
      <c r="B5" s="2"/>
      <c r="C5" s="3"/>
      <c r="J5" s="8" t="s">
        <v>5</v>
      </c>
      <c r="K5" s="72"/>
      <c r="L5" s="72"/>
    </row>
    <row r="6" customFormat="false" ht="15.75" hidden="false" customHeight="true" outlineLevel="0" collapsed="false">
      <c r="A6" s="11" t="s">
        <v>410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customFormat="false" ht="35.3" hidden="false" customHeight="true" outlineLevel="0" collapsed="false">
      <c r="B7" s="73" t="s">
        <v>881</v>
      </c>
      <c r="C7" s="73"/>
      <c r="D7" s="73"/>
      <c r="E7" s="73"/>
      <c r="F7" s="73"/>
      <c r="G7" s="73"/>
      <c r="H7" s="73"/>
      <c r="I7" s="73"/>
      <c r="J7" s="73"/>
      <c r="K7" s="73"/>
      <c r="L7" s="73"/>
    </row>
    <row r="8" customFormat="false" ht="21.75" hidden="false" customHeight="true" outlineLevel="0" collapsed="false">
      <c r="A8" s="139" t="s">
        <v>8</v>
      </c>
      <c r="B8" s="18" t="s">
        <v>730</v>
      </c>
      <c r="C8" s="18" t="s">
        <v>10</v>
      </c>
      <c r="D8" s="18" t="s">
        <v>11</v>
      </c>
      <c r="E8" s="18" t="s">
        <v>882</v>
      </c>
      <c r="F8" s="18"/>
      <c r="G8" s="18"/>
      <c r="H8" s="18"/>
      <c r="I8" s="18"/>
      <c r="J8" s="18"/>
      <c r="K8" s="18"/>
      <c r="L8" s="18"/>
    </row>
    <row r="9" customFormat="false" ht="13.5" hidden="false" customHeight="true" outlineLevel="0" collapsed="false">
      <c r="A9" s="139"/>
      <c r="B9" s="18"/>
      <c r="C9" s="18"/>
      <c r="D9" s="18"/>
      <c r="E9" s="18" t="s">
        <v>12</v>
      </c>
      <c r="F9" s="18"/>
      <c r="G9" s="18"/>
      <c r="H9" s="18" t="s">
        <v>13</v>
      </c>
      <c r="I9" s="18"/>
      <c r="J9" s="18"/>
      <c r="K9" s="18" t="s">
        <v>14</v>
      </c>
      <c r="L9" s="18"/>
    </row>
    <row r="10" customFormat="false" ht="22.5" hidden="false" customHeight="true" outlineLevel="0" collapsed="false">
      <c r="A10" s="139"/>
      <c r="B10" s="18"/>
      <c r="C10" s="18"/>
      <c r="D10" s="18"/>
      <c r="E10" s="160" t="s">
        <v>883</v>
      </c>
      <c r="F10" s="160" t="s">
        <v>884</v>
      </c>
      <c r="G10" s="18" t="s">
        <v>735</v>
      </c>
      <c r="H10" s="160" t="s">
        <v>883</v>
      </c>
      <c r="I10" s="160" t="s">
        <v>884</v>
      </c>
      <c r="J10" s="18" t="s">
        <v>735</v>
      </c>
      <c r="K10" s="160" t="s">
        <v>884</v>
      </c>
      <c r="L10" s="18" t="s">
        <v>735</v>
      </c>
    </row>
    <row r="11" customFormat="false" ht="14.25" hidden="false" customHeight="true" outlineLevel="0" collapsed="false">
      <c r="A11" s="139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="111" customFormat="true" ht="12.75" hidden="false" customHeight="false" outlineLevel="0" collapsed="false">
      <c r="A12" s="15" t="s">
        <v>19</v>
      </c>
      <c r="B12" s="15" t="s">
        <v>20</v>
      </c>
      <c r="C12" s="15" t="s">
        <v>21</v>
      </c>
      <c r="D12" s="15" t="s">
        <v>22</v>
      </c>
      <c r="E12" s="15" t="s">
        <v>23</v>
      </c>
      <c r="F12" s="15" t="s">
        <v>24</v>
      </c>
      <c r="G12" s="15" t="s">
        <v>25</v>
      </c>
      <c r="H12" s="15" t="s">
        <v>26</v>
      </c>
      <c r="I12" s="15" t="s">
        <v>27</v>
      </c>
      <c r="J12" s="15" t="s">
        <v>28</v>
      </c>
      <c r="K12" s="15" t="s">
        <v>29</v>
      </c>
      <c r="L12" s="15" t="s">
        <v>30</v>
      </c>
    </row>
    <row r="13" customFormat="false" ht="40.5" hidden="false" customHeight="true" outlineLevel="0" collapsed="false">
      <c r="A13" s="18" t="s">
        <v>31</v>
      </c>
      <c r="B13" s="19" t="s">
        <v>32</v>
      </c>
      <c r="C13" s="31"/>
      <c r="D13" s="31"/>
      <c r="E13" s="31"/>
      <c r="F13" s="31" t="n">
        <f aca="false">F14</f>
        <v>885.43</v>
      </c>
      <c r="G13" s="31" t="n">
        <f aca="false">G14</f>
        <v>64.85</v>
      </c>
      <c r="H13" s="31"/>
      <c r="I13" s="31" t="n">
        <f aca="false">I14</f>
        <v>885.43</v>
      </c>
      <c r="J13" s="31" t="n">
        <f aca="false">J14</f>
        <v>186.1</v>
      </c>
      <c r="K13" s="31" t="n">
        <f aca="false">K14</f>
        <v>1770.86</v>
      </c>
      <c r="L13" s="31" t="n">
        <f aca="false">L14</f>
        <v>250.95</v>
      </c>
    </row>
    <row r="14" customFormat="false" ht="45.75" hidden="false" customHeight="true" outlineLevel="0" collapsed="false">
      <c r="A14" s="140" t="s">
        <v>33</v>
      </c>
      <c r="B14" s="33" t="s">
        <v>38</v>
      </c>
      <c r="C14" s="34" t="s">
        <v>39</v>
      </c>
      <c r="D14" s="20" t="s">
        <v>737</v>
      </c>
      <c r="E14" s="78" t="n">
        <v>73.24</v>
      </c>
      <c r="F14" s="78" t="n">
        <f aca="false">ROUND(K14/12*6,2)</f>
        <v>885.43</v>
      </c>
      <c r="G14" s="78" t="n">
        <f aca="false">ROUND(E14*F14/1000,2)</f>
        <v>64.85</v>
      </c>
      <c r="H14" s="23" t="n">
        <v>210.18</v>
      </c>
      <c r="I14" s="78" t="n">
        <f aca="false">K14-F14</f>
        <v>885.43</v>
      </c>
      <c r="J14" s="78" t="n">
        <f aca="false">ROUND(H14*I14/1000,2)</f>
        <v>186.1</v>
      </c>
      <c r="K14" s="130" t="n">
        <v>1770.86</v>
      </c>
      <c r="L14" s="78" t="n">
        <f aca="false">G14+J14</f>
        <v>250.95</v>
      </c>
    </row>
    <row r="15" customFormat="false" ht="51" hidden="false" customHeight="true" outlineLevel="0" collapsed="false">
      <c r="A15" s="18" t="s">
        <v>40</v>
      </c>
      <c r="B15" s="19" t="s">
        <v>738</v>
      </c>
      <c r="C15" s="31"/>
      <c r="D15" s="31"/>
      <c r="E15" s="31"/>
      <c r="F15" s="31" t="n">
        <f aca="false">SUM(F16:F16)</f>
        <v>142.25</v>
      </c>
      <c r="G15" s="31" t="n">
        <f aca="false">SUM(G16:G16)</f>
        <v>12.22</v>
      </c>
      <c r="H15" s="31"/>
      <c r="I15" s="31" t="n">
        <f aca="false">SUM(I16:I16)</f>
        <v>142.24</v>
      </c>
      <c r="J15" s="31" t="n">
        <f aca="false">SUM(J16:J16)</f>
        <v>19.46</v>
      </c>
      <c r="K15" s="31" t="n">
        <f aca="false">SUM(K16:K16)</f>
        <v>284.49</v>
      </c>
      <c r="L15" s="31" t="n">
        <f aca="false">SUM(L16:L16)</f>
        <v>31.68</v>
      </c>
    </row>
    <row r="16" customFormat="false" ht="53.25" hidden="false" customHeight="true" outlineLevel="0" collapsed="false">
      <c r="A16" s="140" t="s">
        <v>42</v>
      </c>
      <c r="B16" s="60" t="s">
        <v>43</v>
      </c>
      <c r="C16" s="59" t="s">
        <v>44</v>
      </c>
      <c r="D16" s="59" t="s">
        <v>737</v>
      </c>
      <c r="E16" s="78" t="n">
        <v>85.91</v>
      </c>
      <c r="F16" s="78" t="n">
        <f aca="false">ROUND(K16/12*6,2)</f>
        <v>142.25</v>
      </c>
      <c r="G16" s="78" t="n">
        <f aca="false">ROUND(E16*F16/1000,2)</f>
        <v>12.22</v>
      </c>
      <c r="H16" s="23" t="n">
        <v>136.84</v>
      </c>
      <c r="I16" s="78" t="n">
        <f aca="false">K16-F16</f>
        <v>142.24</v>
      </c>
      <c r="J16" s="78" t="n">
        <f aca="false">ROUND(H16*I16/1000,2)</f>
        <v>19.46</v>
      </c>
      <c r="K16" s="78" t="n">
        <v>284.49</v>
      </c>
      <c r="L16" s="78" t="n">
        <f aca="false">G16+J16</f>
        <v>31.68</v>
      </c>
    </row>
    <row r="17" customFormat="false" ht="42.75" hidden="false" customHeight="true" outlineLevel="0" collapsed="false">
      <c r="A17" s="18" t="s">
        <v>47</v>
      </c>
      <c r="B17" s="19" t="s">
        <v>424</v>
      </c>
      <c r="C17" s="31"/>
      <c r="D17" s="31"/>
      <c r="E17" s="31"/>
      <c r="F17" s="31" t="n">
        <f aca="false">SUM(F18:F38)</f>
        <v>32562.37</v>
      </c>
      <c r="G17" s="31" t="n">
        <f aca="false">SUM(G18:G38)</f>
        <v>3098.52</v>
      </c>
      <c r="H17" s="31"/>
      <c r="I17" s="31" t="n">
        <f aca="false">SUM(I18:I38)</f>
        <v>32562.29</v>
      </c>
      <c r="J17" s="31" t="n">
        <f aca="false">SUM(J18:J38)</f>
        <v>5727.58</v>
      </c>
      <c r="K17" s="31" t="n">
        <f aca="false">SUM(K18:K38)</f>
        <v>65124.66</v>
      </c>
      <c r="L17" s="31" t="n">
        <f aca="false">SUM(L18:L38)</f>
        <v>8826.1</v>
      </c>
    </row>
    <row r="18" customFormat="false" ht="43.95" hidden="false" customHeight="true" outlineLevel="0" collapsed="false">
      <c r="A18" s="90" t="s">
        <v>49</v>
      </c>
      <c r="B18" s="113" t="s">
        <v>50</v>
      </c>
      <c r="C18" s="34" t="s">
        <v>51</v>
      </c>
      <c r="D18" s="34" t="s">
        <v>737</v>
      </c>
      <c r="E18" s="23" t="n">
        <v>73.24</v>
      </c>
      <c r="F18" s="22" t="n">
        <f aca="false">ROUND(K18/12*6,2)</f>
        <v>736</v>
      </c>
      <c r="G18" s="22" t="n">
        <f aca="false">ROUND(E18*F18/1000,2)</f>
        <v>53.9</v>
      </c>
      <c r="H18" s="23" t="n">
        <v>210.18</v>
      </c>
      <c r="I18" s="22" t="n">
        <f aca="false">K18-F18</f>
        <v>736</v>
      </c>
      <c r="J18" s="22" t="n">
        <f aca="false">ROUND(H18*I18/1000,2)</f>
        <v>154.69</v>
      </c>
      <c r="K18" s="130" t="n">
        <v>1472</v>
      </c>
      <c r="L18" s="22" t="n">
        <f aca="false">G18+J18</f>
        <v>208.59</v>
      </c>
    </row>
    <row r="19" customFormat="false" ht="54.95" hidden="false" customHeight="true" outlineLevel="0" collapsed="false">
      <c r="A19" s="32" t="s">
        <v>52</v>
      </c>
      <c r="B19" s="33" t="s">
        <v>53</v>
      </c>
      <c r="C19" s="34" t="s">
        <v>51</v>
      </c>
      <c r="D19" s="34" t="s">
        <v>737</v>
      </c>
      <c r="E19" s="23" t="n">
        <v>73.24</v>
      </c>
      <c r="F19" s="23" t="n">
        <f aca="false">ROUND(K19/12*6,2)</f>
        <v>1031.93</v>
      </c>
      <c r="G19" s="23" t="n">
        <f aca="false">ROUND(E19*F19/1000,2)</f>
        <v>75.58</v>
      </c>
      <c r="H19" s="23" t="n">
        <v>210.18</v>
      </c>
      <c r="I19" s="23" t="n">
        <f aca="false">K19-F19</f>
        <v>1031.93</v>
      </c>
      <c r="J19" s="23" t="n">
        <f aca="false">ROUND(H19*I19/1000,2)</f>
        <v>216.89</v>
      </c>
      <c r="K19" s="130" t="n">
        <v>2063.86</v>
      </c>
      <c r="L19" s="23" t="n">
        <f aca="false">G19+J19</f>
        <v>292.47</v>
      </c>
    </row>
    <row r="20" customFormat="false" ht="87.75" hidden="false" customHeight="true" outlineLevel="0" collapsed="false">
      <c r="A20" s="32" t="s">
        <v>54</v>
      </c>
      <c r="B20" s="33" t="s">
        <v>55</v>
      </c>
      <c r="C20" s="34" t="s">
        <v>51</v>
      </c>
      <c r="D20" s="34" t="s">
        <v>737</v>
      </c>
      <c r="E20" s="23" t="n">
        <v>73.24</v>
      </c>
      <c r="F20" s="23" t="n">
        <f aca="false">ROUND(K20/12*6,2)</f>
        <v>192.05</v>
      </c>
      <c r="G20" s="23" t="n">
        <f aca="false">ROUND(E20*F20/1000,2)</f>
        <v>14.07</v>
      </c>
      <c r="H20" s="23" t="n">
        <v>210.18</v>
      </c>
      <c r="I20" s="23" t="n">
        <f aca="false">K20-F20</f>
        <v>192.05</v>
      </c>
      <c r="J20" s="23" t="n">
        <f aca="false">ROUND(H20*I20/1000,2)</f>
        <v>40.37</v>
      </c>
      <c r="K20" s="130" t="n">
        <v>384.1</v>
      </c>
      <c r="L20" s="23" t="n">
        <f aca="false">G20+J20</f>
        <v>54.44</v>
      </c>
    </row>
    <row r="21" customFormat="false" ht="67.5" hidden="false" customHeight="true" outlineLevel="0" collapsed="false">
      <c r="A21" s="32" t="s">
        <v>56</v>
      </c>
      <c r="B21" s="33" t="s">
        <v>430</v>
      </c>
      <c r="C21" s="34" t="s">
        <v>51</v>
      </c>
      <c r="D21" s="34" t="s">
        <v>737</v>
      </c>
      <c r="E21" s="23" t="n">
        <v>73.24</v>
      </c>
      <c r="F21" s="23" t="n">
        <f aca="false">ROUND(K21/12*6,2)</f>
        <v>7091</v>
      </c>
      <c r="G21" s="23" t="n">
        <f aca="false">ROUND(E21*F21/1000,2)</f>
        <v>519.34</v>
      </c>
      <c r="H21" s="23" t="n">
        <v>210.18</v>
      </c>
      <c r="I21" s="23" t="n">
        <f aca="false">K21-F21</f>
        <v>7091</v>
      </c>
      <c r="J21" s="23" t="n">
        <f aca="false">ROUND(H21*I21/1000,2)</f>
        <v>1490.39</v>
      </c>
      <c r="K21" s="130" t="n">
        <v>14182</v>
      </c>
      <c r="L21" s="23" t="n">
        <f aca="false">G21+J21</f>
        <v>2009.73</v>
      </c>
    </row>
    <row r="22" customFormat="false" ht="43.6" hidden="false" customHeight="true" outlineLevel="0" collapsed="false">
      <c r="A22" s="32" t="s">
        <v>60</v>
      </c>
      <c r="B22" s="33" t="s">
        <v>61</v>
      </c>
      <c r="C22" s="34" t="s">
        <v>62</v>
      </c>
      <c r="D22" s="80" t="s">
        <v>885</v>
      </c>
      <c r="E22" s="23" t="n">
        <v>59.26</v>
      </c>
      <c r="F22" s="23" t="n">
        <f aca="false">ROUND(K22/12*6,2)</f>
        <v>871.5</v>
      </c>
      <c r="G22" s="23" t="n">
        <f aca="false">ROUND(E22*F22/1000,2)</f>
        <v>51.65</v>
      </c>
      <c r="H22" s="23" t="n">
        <v>71.62</v>
      </c>
      <c r="I22" s="23" t="n">
        <f aca="false">K22-F22</f>
        <v>871.5</v>
      </c>
      <c r="J22" s="23" t="n">
        <f aca="false">ROUND(H22*I22/1000,2)</f>
        <v>62.42</v>
      </c>
      <c r="K22" s="130" t="n">
        <v>1743</v>
      </c>
      <c r="L22" s="23" t="n">
        <f aca="false">G22+J22</f>
        <v>114.07</v>
      </c>
    </row>
    <row r="23" customFormat="false" ht="51.65" hidden="false" customHeight="true" outlineLevel="0" collapsed="false">
      <c r="A23" s="32"/>
      <c r="B23" s="33"/>
      <c r="C23" s="20" t="s">
        <v>295</v>
      </c>
      <c r="D23" s="34" t="s">
        <v>740</v>
      </c>
      <c r="E23" s="23" t="n">
        <v>86.93</v>
      </c>
      <c r="F23" s="23" t="n">
        <f aca="false">ROUND(K23/12*6,2)</f>
        <v>127.17</v>
      </c>
      <c r="G23" s="23" t="n">
        <f aca="false">ROUND(E23*F23/1000,2)</f>
        <v>11.05</v>
      </c>
      <c r="H23" s="23" t="n">
        <v>92.52</v>
      </c>
      <c r="I23" s="23" t="n">
        <f aca="false">K23-F23</f>
        <v>127.16</v>
      </c>
      <c r="J23" s="23" t="n">
        <f aca="false">ROUND(H23*I23/1000,2)</f>
        <v>11.76</v>
      </c>
      <c r="K23" s="130" t="n">
        <v>254.33</v>
      </c>
      <c r="L23" s="23" t="n">
        <f aca="false">G23+J23</f>
        <v>22.81</v>
      </c>
    </row>
    <row r="24" customFormat="false" ht="77.25" hidden="false" customHeight="true" outlineLevel="0" collapsed="false">
      <c r="A24" s="32" t="s">
        <v>437</v>
      </c>
      <c r="B24" s="33" t="s">
        <v>432</v>
      </c>
      <c r="C24" s="20" t="s">
        <v>124</v>
      </c>
      <c r="D24" s="34" t="s">
        <v>434</v>
      </c>
      <c r="E24" s="23" t="n">
        <v>196.94</v>
      </c>
      <c r="F24" s="23" t="n">
        <f aca="false">ROUND(K24/12*6,2)</f>
        <v>1441.42</v>
      </c>
      <c r="G24" s="23" t="n">
        <f aca="false">ROUND(E24*F24/1000,2)</f>
        <v>283.87</v>
      </c>
      <c r="H24" s="23" t="n">
        <v>248.58</v>
      </c>
      <c r="I24" s="23" t="n">
        <f aca="false">K24-F24</f>
        <v>1441.42</v>
      </c>
      <c r="J24" s="23" t="n">
        <f aca="false">ROUND(H24*I24/1000,2)</f>
        <v>358.31</v>
      </c>
      <c r="K24" s="130" t="n">
        <v>2882.84</v>
      </c>
      <c r="L24" s="23" t="n">
        <f aca="false">G24+J24</f>
        <v>642.18</v>
      </c>
    </row>
    <row r="25" customFormat="false" ht="75" hidden="false" customHeight="true" outlineLevel="0" collapsed="false">
      <c r="A25" s="32" t="s">
        <v>71</v>
      </c>
      <c r="B25" s="33" t="s">
        <v>72</v>
      </c>
      <c r="C25" s="34" t="s">
        <v>44</v>
      </c>
      <c r="D25" s="34" t="s">
        <v>737</v>
      </c>
      <c r="E25" s="23" t="n">
        <v>85.91</v>
      </c>
      <c r="F25" s="23" t="n">
        <f aca="false">ROUND(K25/12*6,2)</f>
        <v>4245.54</v>
      </c>
      <c r="G25" s="23" t="n">
        <f aca="false">ROUND(E25*F25/1000,2)</f>
        <v>364.73</v>
      </c>
      <c r="H25" s="23" t="n">
        <v>136.84</v>
      </c>
      <c r="I25" s="23" t="n">
        <f aca="false">K25-F25</f>
        <v>4245.54</v>
      </c>
      <c r="J25" s="23" t="n">
        <f aca="false">ROUND(H25*I25/1000,2)</f>
        <v>580.96</v>
      </c>
      <c r="K25" s="130" t="n">
        <v>8491.08</v>
      </c>
      <c r="L25" s="23" t="n">
        <f aca="false">G25+J25</f>
        <v>945.69</v>
      </c>
    </row>
    <row r="26" customFormat="false" ht="57.75" hidden="false" customHeight="true" outlineLevel="0" collapsed="false">
      <c r="A26" s="32" t="s">
        <v>73</v>
      </c>
      <c r="B26" s="33" t="s">
        <v>886</v>
      </c>
      <c r="C26" s="34" t="s">
        <v>75</v>
      </c>
      <c r="D26" s="34" t="s">
        <v>743</v>
      </c>
      <c r="E26" s="23" t="n">
        <v>97.18</v>
      </c>
      <c r="F26" s="23" t="n">
        <f aca="false">ROUND(K26/12*6,2)</f>
        <v>3439.37</v>
      </c>
      <c r="G26" s="23" t="n">
        <f aca="false">ROUND(E26*F26/1000,2)</f>
        <v>334.24</v>
      </c>
      <c r="H26" s="23" t="n">
        <v>104.07</v>
      </c>
      <c r="I26" s="23" t="n">
        <f aca="false">K26-F26</f>
        <v>3439.36</v>
      </c>
      <c r="J26" s="23" t="n">
        <f aca="false">ROUND(H26*I26/1000,2)</f>
        <v>357.93</v>
      </c>
      <c r="K26" s="130" t="n">
        <v>6878.73</v>
      </c>
      <c r="L26" s="23" t="n">
        <f aca="false">G26+J26</f>
        <v>692.17</v>
      </c>
    </row>
    <row r="27" customFormat="false" ht="43.95" hidden="false" customHeight="true" outlineLevel="0" collapsed="false">
      <c r="A27" s="32"/>
      <c r="B27" s="33" t="s">
        <v>887</v>
      </c>
      <c r="C27" s="34" t="s">
        <v>225</v>
      </c>
      <c r="D27" s="34" t="s">
        <v>737</v>
      </c>
      <c r="E27" s="161" t="n">
        <v>205.82</v>
      </c>
      <c r="F27" s="23" t="n">
        <f aca="false">ROUND(K27/12*6,2)</f>
        <v>159.21</v>
      </c>
      <c r="G27" s="23" t="n">
        <f aca="false">ROUND(E27*F27/1000,2)</f>
        <v>32.77</v>
      </c>
      <c r="H27" s="161" t="n">
        <v>234.44</v>
      </c>
      <c r="I27" s="23" t="n">
        <f aca="false">K27-F27</f>
        <v>159.2</v>
      </c>
      <c r="J27" s="23" t="n">
        <f aca="false">ROUND(H27*I27/1000,2)</f>
        <v>37.32</v>
      </c>
      <c r="K27" s="130" t="n">
        <v>318.41</v>
      </c>
      <c r="L27" s="23" t="n">
        <f aca="false">G27+J27</f>
        <v>70.09</v>
      </c>
    </row>
    <row r="28" customFormat="false" ht="48.7" hidden="false" customHeight="true" outlineLevel="0" collapsed="false">
      <c r="A28" s="32" t="s">
        <v>78</v>
      </c>
      <c r="B28" s="33" t="s">
        <v>440</v>
      </c>
      <c r="C28" s="34" t="s">
        <v>44</v>
      </c>
      <c r="D28" s="34" t="s">
        <v>737</v>
      </c>
      <c r="E28" s="78" t="n">
        <v>85.91</v>
      </c>
      <c r="F28" s="23" t="n">
        <f aca="false">ROUND(K28/12*6,2)</f>
        <v>1203.89</v>
      </c>
      <c r="G28" s="23" t="n">
        <f aca="false">ROUND(E28*F28/1000,2)</f>
        <v>103.43</v>
      </c>
      <c r="H28" s="23" t="n">
        <v>136.84</v>
      </c>
      <c r="I28" s="23" t="n">
        <f aca="false">K28-F28</f>
        <v>1203.89</v>
      </c>
      <c r="J28" s="23" t="n">
        <f aca="false">ROUND(H28*I28/1000,2)</f>
        <v>164.74</v>
      </c>
      <c r="K28" s="130" t="n">
        <v>2407.78</v>
      </c>
      <c r="L28" s="23" t="n">
        <f aca="false">G28+J28</f>
        <v>268.17</v>
      </c>
    </row>
    <row r="29" customFormat="false" ht="52.6" hidden="false" customHeight="true" outlineLevel="0" collapsed="false">
      <c r="A29" s="32" t="s">
        <v>80</v>
      </c>
      <c r="B29" s="33" t="s">
        <v>745</v>
      </c>
      <c r="C29" s="34" t="s">
        <v>51</v>
      </c>
      <c r="D29" s="34" t="s">
        <v>737</v>
      </c>
      <c r="E29" s="23" t="n">
        <v>73.24</v>
      </c>
      <c r="F29" s="23" t="n">
        <f aca="false">ROUND(K29/12*6,2)</f>
        <v>815.33</v>
      </c>
      <c r="G29" s="23" t="n">
        <f aca="false">ROUND(E29*F29/1000,2)</f>
        <v>59.71</v>
      </c>
      <c r="H29" s="23" t="n">
        <v>210.18</v>
      </c>
      <c r="I29" s="23" t="n">
        <f aca="false">K29-F29</f>
        <v>815.32</v>
      </c>
      <c r="J29" s="23" t="n">
        <f aca="false">ROUND(H29*I29/1000,2)</f>
        <v>171.36</v>
      </c>
      <c r="K29" s="130" t="n">
        <v>1630.65</v>
      </c>
      <c r="L29" s="23" t="n">
        <f aca="false">G29+J29</f>
        <v>231.07</v>
      </c>
    </row>
    <row r="30" customFormat="false" ht="77.25" hidden="false" customHeight="true" outlineLevel="0" collapsed="false">
      <c r="A30" s="32" t="s">
        <v>82</v>
      </c>
      <c r="B30" s="33" t="s">
        <v>746</v>
      </c>
      <c r="C30" s="34" t="s">
        <v>84</v>
      </c>
      <c r="D30" s="34" t="s">
        <v>737</v>
      </c>
      <c r="E30" s="23" t="n">
        <v>68.21</v>
      </c>
      <c r="F30" s="23" t="n">
        <f aca="false">ROUND(K30/12*6,2)</f>
        <v>644.05</v>
      </c>
      <c r="G30" s="23" t="n">
        <f aca="false">ROUND(E30*F30/1000,2)</f>
        <v>43.93</v>
      </c>
      <c r="H30" s="23" t="n">
        <v>128.34</v>
      </c>
      <c r="I30" s="23" t="n">
        <f aca="false">K30-F30</f>
        <v>644.04</v>
      </c>
      <c r="J30" s="23" t="n">
        <f aca="false">ROUND(H30*I30/1000,2)</f>
        <v>82.66</v>
      </c>
      <c r="K30" s="130" t="n">
        <v>1288.09</v>
      </c>
      <c r="L30" s="23" t="n">
        <f aca="false">G30+J30</f>
        <v>126.59</v>
      </c>
    </row>
    <row r="31" customFormat="false" ht="61.25" hidden="false" customHeight="true" outlineLevel="0" collapsed="false">
      <c r="A31" s="32" t="s">
        <v>85</v>
      </c>
      <c r="B31" s="33" t="s">
        <v>747</v>
      </c>
      <c r="C31" s="34" t="s">
        <v>44</v>
      </c>
      <c r="D31" s="34" t="s">
        <v>737</v>
      </c>
      <c r="E31" s="23" t="n">
        <v>85.91</v>
      </c>
      <c r="F31" s="23" t="n">
        <f aca="false">ROUND(K31/12*6,2)</f>
        <v>3634.75</v>
      </c>
      <c r="G31" s="23" t="n">
        <f aca="false">ROUND(E31*F31/1000,2)</f>
        <v>312.26</v>
      </c>
      <c r="H31" s="23" t="n">
        <v>136.84</v>
      </c>
      <c r="I31" s="23" t="n">
        <f aca="false">K31-F31</f>
        <v>3634.74</v>
      </c>
      <c r="J31" s="23" t="n">
        <f aca="false">ROUND(H31*I31/1000,2)</f>
        <v>497.38</v>
      </c>
      <c r="K31" s="130" t="n">
        <v>7269.49</v>
      </c>
      <c r="L31" s="23" t="n">
        <f aca="false">G31+J31</f>
        <v>809.64</v>
      </c>
    </row>
    <row r="32" customFormat="false" ht="62.8" hidden="false" customHeight="true" outlineLevel="0" collapsed="false">
      <c r="A32" s="32" t="s">
        <v>90</v>
      </c>
      <c r="B32" s="33" t="s">
        <v>93</v>
      </c>
      <c r="C32" s="34" t="s">
        <v>51</v>
      </c>
      <c r="D32" s="34" t="s">
        <v>737</v>
      </c>
      <c r="E32" s="23" t="n">
        <v>73.24</v>
      </c>
      <c r="F32" s="23" t="n">
        <f aca="false">ROUND(K32/12*6,2)</f>
        <v>367.3</v>
      </c>
      <c r="G32" s="23" t="n">
        <f aca="false">ROUND(E32*F32/1000,2)</f>
        <v>26.9</v>
      </c>
      <c r="H32" s="23" t="n">
        <v>210.18</v>
      </c>
      <c r="I32" s="23" t="n">
        <f aca="false">K32-F32</f>
        <v>367.3</v>
      </c>
      <c r="J32" s="23" t="n">
        <f aca="false">ROUND(H32*I32/1000,2)</f>
        <v>77.2</v>
      </c>
      <c r="K32" s="130" t="n">
        <v>734.6</v>
      </c>
      <c r="L32" s="23" t="n">
        <f aca="false">G32+J32</f>
        <v>104.1</v>
      </c>
    </row>
    <row r="33" customFormat="false" ht="54.95" hidden="false" customHeight="true" outlineLevel="0" collapsed="false">
      <c r="A33" s="32" t="s">
        <v>92</v>
      </c>
      <c r="B33" s="33" t="s">
        <v>91</v>
      </c>
      <c r="C33" s="34" t="s">
        <v>51</v>
      </c>
      <c r="D33" s="34" t="s">
        <v>737</v>
      </c>
      <c r="E33" s="23" t="n">
        <v>73.24</v>
      </c>
      <c r="F33" s="23" t="n">
        <f aca="false">ROUND(K33/12*6,2)</f>
        <v>2232</v>
      </c>
      <c r="G33" s="23" t="n">
        <f aca="false">ROUND(E33*F33/1000,2)</f>
        <v>163.47</v>
      </c>
      <c r="H33" s="23" t="n">
        <v>210.18</v>
      </c>
      <c r="I33" s="23" t="n">
        <f aca="false">K33-F33</f>
        <v>2232</v>
      </c>
      <c r="J33" s="23" t="n">
        <f aca="false">ROUND(H33*I33/1000,2)</f>
        <v>469.12</v>
      </c>
      <c r="K33" s="130" t="n">
        <v>4464</v>
      </c>
      <c r="L33" s="23" t="n">
        <f aca="false">G33+J33</f>
        <v>632.59</v>
      </c>
    </row>
    <row r="34" customFormat="false" ht="36.1" hidden="false" customHeight="true" outlineLevel="0" collapsed="false">
      <c r="A34" s="32" t="s">
        <v>94</v>
      </c>
      <c r="B34" s="33" t="s">
        <v>95</v>
      </c>
      <c r="C34" s="34" t="s">
        <v>77</v>
      </c>
      <c r="D34" s="34" t="s">
        <v>879</v>
      </c>
      <c r="E34" s="23" t="n">
        <v>205.82</v>
      </c>
      <c r="F34" s="23" t="n">
        <f aca="false">ROUND(K34/12*6,2)</f>
        <v>1434.44</v>
      </c>
      <c r="G34" s="23" t="n">
        <f aca="false">ROUND(E34*F34/1000,2)</f>
        <v>295.24</v>
      </c>
      <c r="H34" s="23" t="n">
        <v>234.44</v>
      </c>
      <c r="I34" s="23" t="n">
        <f aca="false">K34-F34</f>
        <v>1434.43</v>
      </c>
      <c r="J34" s="23" t="n">
        <f aca="false">ROUND(H34*I34/1000,2)</f>
        <v>336.29</v>
      </c>
      <c r="K34" s="130" t="n">
        <v>2868.87</v>
      </c>
      <c r="L34" s="23" t="n">
        <f aca="false">G34+J34</f>
        <v>631.53</v>
      </c>
    </row>
    <row r="35" customFormat="false" ht="40.05" hidden="false" customHeight="true" outlineLevel="0" collapsed="false">
      <c r="A35" s="32" t="s">
        <v>96</v>
      </c>
      <c r="B35" s="33" t="s">
        <v>97</v>
      </c>
      <c r="C35" s="34" t="s">
        <v>77</v>
      </c>
      <c r="D35" s="34" t="s">
        <v>879</v>
      </c>
      <c r="E35" s="23" t="n">
        <v>205.82</v>
      </c>
      <c r="F35" s="23" t="n">
        <f aca="false">ROUND(K35/12*6,2)</f>
        <v>918.51</v>
      </c>
      <c r="G35" s="23" t="n">
        <f aca="false">ROUND(E35*F35/1000,2)</f>
        <v>189.05</v>
      </c>
      <c r="H35" s="23" t="n">
        <v>234.44</v>
      </c>
      <c r="I35" s="23" t="n">
        <f aca="false">K35-F35</f>
        <v>918.51</v>
      </c>
      <c r="J35" s="23" t="n">
        <f aca="false">ROUND(H35*I35/1000,2)</f>
        <v>215.34</v>
      </c>
      <c r="K35" s="130" t="n">
        <v>1837.02</v>
      </c>
      <c r="L35" s="23" t="n">
        <f aca="false">G35+J35</f>
        <v>404.39</v>
      </c>
    </row>
    <row r="36" customFormat="false" ht="43.95" hidden="false" customHeight="true" outlineLevel="0" collapsed="false">
      <c r="A36" s="32" t="s">
        <v>98</v>
      </c>
      <c r="B36" s="33" t="s">
        <v>99</v>
      </c>
      <c r="C36" s="34" t="s">
        <v>77</v>
      </c>
      <c r="D36" s="34" t="s">
        <v>879</v>
      </c>
      <c r="E36" s="23" t="n">
        <v>205.82</v>
      </c>
      <c r="F36" s="23" t="n">
        <f aca="false">ROUND(K36/12*6,2)</f>
        <v>119.07</v>
      </c>
      <c r="G36" s="23" t="n">
        <f aca="false">ROUND(E36*F36/1000,2)</f>
        <v>24.51</v>
      </c>
      <c r="H36" s="23" t="n">
        <v>234.44</v>
      </c>
      <c r="I36" s="23" t="n">
        <f aca="false">K36-F36</f>
        <v>119.07</v>
      </c>
      <c r="J36" s="23" t="n">
        <f aca="false">ROUND(H36*I36/1000,2)</f>
        <v>27.91</v>
      </c>
      <c r="K36" s="130" t="n">
        <v>238.14</v>
      </c>
      <c r="L36" s="23" t="n">
        <f aca="false">G36+J36</f>
        <v>52.42</v>
      </c>
    </row>
    <row r="37" customFormat="false" ht="38.45" hidden="false" customHeight="true" outlineLevel="0" collapsed="false">
      <c r="A37" s="32" t="s">
        <v>100</v>
      </c>
      <c r="B37" s="33" t="s">
        <v>101</v>
      </c>
      <c r="C37" s="34" t="s">
        <v>888</v>
      </c>
      <c r="D37" s="34" t="s">
        <v>737</v>
      </c>
      <c r="E37" s="23" t="n">
        <v>85.91</v>
      </c>
      <c r="F37" s="23" t="n">
        <f aca="false">ROUND(K37/12*6,2)</f>
        <v>217.34</v>
      </c>
      <c r="G37" s="23" t="n">
        <f aca="false">ROUND(E37*F37/1000,2)</f>
        <v>18.67</v>
      </c>
      <c r="H37" s="23" t="n">
        <v>136.84</v>
      </c>
      <c r="I37" s="23" t="n">
        <f aca="false">K37-F37</f>
        <v>217.33</v>
      </c>
      <c r="J37" s="23" t="n">
        <f aca="false">ROUND(H37*I37/1000,2)</f>
        <v>29.74</v>
      </c>
      <c r="K37" s="130" t="n">
        <v>434.67</v>
      </c>
      <c r="L37" s="23" t="n">
        <f aca="false">G37+J37</f>
        <v>48.41</v>
      </c>
    </row>
    <row r="38" customFormat="false" ht="46.3" hidden="false" customHeight="true" outlineLevel="0" collapsed="false">
      <c r="A38" s="162" t="s">
        <v>102</v>
      </c>
      <c r="B38" s="84" t="s">
        <v>103</v>
      </c>
      <c r="C38" s="34" t="s">
        <v>51</v>
      </c>
      <c r="D38" s="34" t="s">
        <v>737</v>
      </c>
      <c r="E38" s="23" t="n">
        <v>73.24</v>
      </c>
      <c r="F38" s="28" t="n">
        <f aca="false">ROUND(K38/12*6,2)</f>
        <v>1640.5</v>
      </c>
      <c r="G38" s="28" t="n">
        <f aca="false">ROUND(E38*F38/1000,2)</f>
        <v>120.15</v>
      </c>
      <c r="H38" s="23" t="n">
        <v>210.18</v>
      </c>
      <c r="I38" s="28" t="n">
        <f aca="false">K38-F38</f>
        <v>1640.5</v>
      </c>
      <c r="J38" s="28" t="n">
        <f aca="false">ROUND(H38*I38/1000,2)</f>
        <v>344.8</v>
      </c>
      <c r="K38" s="130" t="n">
        <v>3281</v>
      </c>
      <c r="L38" s="28" t="n">
        <f aca="false">G38+J38</f>
        <v>464.95</v>
      </c>
    </row>
    <row r="39" customFormat="false" ht="27.75" hidden="false" customHeight="true" outlineLevel="0" collapsed="false">
      <c r="A39" s="18" t="s">
        <v>106</v>
      </c>
      <c r="B39" s="19" t="s">
        <v>107</v>
      </c>
      <c r="C39" s="31"/>
      <c r="D39" s="31"/>
      <c r="E39" s="31"/>
      <c r="F39" s="31" t="n">
        <f aca="false">SUM(F40:F41)</f>
        <v>153866.13</v>
      </c>
      <c r="G39" s="31" t="n">
        <f aca="false">SUM(G40:G41)</f>
        <v>13592.23</v>
      </c>
      <c r="H39" s="31"/>
      <c r="I39" s="31" t="n">
        <f aca="false">SUM(I40:I41)</f>
        <v>153865.862</v>
      </c>
      <c r="J39" s="31" t="n">
        <f aca="false">SUM(J40:J41)</f>
        <v>30292.48</v>
      </c>
      <c r="K39" s="31" t="n">
        <f aca="false">SUM(K40:K41)</f>
        <v>307801.992</v>
      </c>
      <c r="L39" s="31" t="n">
        <f aca="false">SUM(L40:L41)</f>
        <v>43890.99</v>
      </c>
    </row>
    <row r="40" customFormat="false" ht="18" hidden="false" customHeight="true" outlineLevel="0" collapsed="false">
      <c r="A40" s="30"/>
      <c r="B40" s="74" t="s">
        <v>108</v>
      </c>
      <c r="C40" s="30"/>
      <c r="D40" s="30"/>
      <c r="E40" s="30"/>
      <c r="F40" s="30" t="n">
        <f aca="false">F42+F63+F44+F46+F47+F48+F49+F50+F51+F53+F55+F57+F59+F60+F61+F65+F66+F68+F70+F72+F75+F80+F82+F87+F89+F91+F100+F108+F110+F113+F115+F118+F121+F124</f>
        <v>31311.03</v>
      </c>
      <c r="G40" s="30" t="n">
        <f aca="false">G42+G63+G44+G46+G47+G48+G49+G50+G51+G53+G55+G57+G59+G60+G61+G65+G66+G68+G70+G72+G75+G80+G82+G87+G89+G91+G100+G108+G110+G113+G115+G118+G121+G124</f>
        <v>2926.29</v>
      </c>
      <c r="H40" s="30"/>
      <c r="I40" s="30" t="n">
        <f aca="false">I42+I63+I44+I46+I47+I48+I49+I50+I51+I53+I55+I57+I59+I60+I61+I65+I66+I68+I70+I72+I75+I80+I82+I87+I89+I91+I100+I108+I110+I113+I115+I118+I121+I124</f>
        <v>31310.94</v>
      </c>
      <c r="J40" s="30" t="n">
        <f aca="false">J42+J63+J44+J46+J47+J48+J49+J50+J51+J53+J55+J57+J59+J60+J61+J65+J66+J68+J70+J72+J75+J80+J82+J87+J89+J91+J100+J108+J110+J113+J115+J118+J121+J124</f>
        <v>6726.91</v>
      </c>
      <c r="K40" s="30" t="n">
        <f aca="false">K42+K63+K44+K46+K47+K48+K49+K50+K51+K53+K55+K57+K59+K60+K61+K65+K66+K68+K70+K72+K75+K80+K82+K87+K89+K91+K100+K108+K110+K113+K115+K118+K121+K124</f>
        <v>62621.97</v>
      </c>
      <c r="L40" s="30" t="n">
        <f aca="false">L42+L63+L44+L46+L47+L48+L49+L50+L51+L53+L55+L57+L59+L60+L61+L65+L66+L68+L70+L72+L75+L80+L82+L87+L89+L91+L100+L108+L110+L113+L115+L118+L121+L124</f>
        <v>9653.2</v>
      </c>
    </row>
    <row r="41" customFormat="false" ht="17.25" hidden="false" customHeight="true" outlineLevel="0" collapsed="false">
      <c r="A41" s="30"/>
      <c r="B41" s="74" t="s">
        <v>408</v>
      </c>
      <c r="C41" s="30"/>
      <c r="D41" s="30"/>
      <c r="E41" s="30"/>
      <c r="F41" s="30" t="n">
        <f aca="false">F64+F45+F52+F54+F56+F58+F62+F67+F69+F71+F73+F74+F76+F77+F78+F79+F81+F83+F84+F85+F86+F88+F90+F95+F102+F109+F111+F112+F114+F116+F117+F119+F122+F127+F120+F43</f>
        <v>122555.1</v>
      </c>
      <c r="G41" s="30" t="n">
        <f aca="false">G64+G45+G52+G54+G56+G58+G62+G67+G69+G71+G73+G74+G76+G77+G78+G79+G81+G83+G84+G85+G86+G88+G90+G95+G102+G109+G111+G112+G114+G116+G117+G119+G122+G127+G120+G43</f>
        <v>10665.94</v>
      </c>
      <c r="H41" s="30"/>
      <c r="I41" s="30" t="n">
        <f aca="false">I64+I45+I52+I54+I56+I58+I62+I67+I69+I71+I73+I74+I76+I77+I78+I79+I81+I83+I84+I85+I86+I88+I90+I95+I102+I109+I111+I112+I114+I116+I117+I119+I122+I127+I120+I43</f>
        <v>122554.922</v>
      </c>
      <c r="J41" s="30" t="n">
        <f aca="false">J64+J45+J52+J54+J56+J58+J62+J67+J69+J71+J73+J74+J76+J77+J78+J79+J81+J83+J84+J85+J86+J88+J90+J95+J102+J109+J111+J112+J114+J116+J117+J119+J122+J127+J120+J43</f>
        <v>23565.57</v>
      </c>
      <c r="K41" s="30" t="n">
        <f aca="false">K64+K45+K52+K54+K56+K58+K62+K67+K69+K71+K73+K74+K76+K77+K78+K79+K81+K83+K84+K85+K86+K88+K90+K95+K102+K109+K111+K112+K114+K116+K117+K119+K122+K127+K120+K43+K123</f>
        <v>245180.022</v>
      </c>
      <c r="L41" s="30" t="n">
        <f aca="false">L64+L45+L52+L54+L56+L58+L62+L67+L69+L71+L73+L74+L76+L77+L78+L79+L81+L83+L84+L85+L86+L88+L90+L95+L102+L109+L111+L112+L114+L116+L117+L119+L122+L127+L120+L43+L123</f>
        <v>34237.79</v>
      </c>
    </row>
    <row r="42" customFormat="false" ht="44.25" hidden="false" customHeight="true" outlineLevel="0" collapsed="false">
      <c r="A42" s="41" t="s">
        <v>110</v>
      </c>
      <c r="B42" s="163" t="s">
        <v>889</v>
      </c>
      <c r="C42" s="34" t="s">
        <v>51</v>
      </c>
      <c r="D42" s="34" t="s">
        <v>737</v>
      </c>
      <c r="E42" s="23" t="n">
        <v>73.24</v>
      </c>
      <c r="F42" s="23" t="n">
        <f aca="false">ROUND(K42/12*6,2)</f>
        <v>260.44</v>
      </c>
      <c r="G42" s="23" t="n">
        <f aca="false">ROUND(E42*F42/1000,2)</f>
        <v>19.07</v>
      </c>
      <c r="H42" s="23" t="n">
        <v>210.18</v>
      </c>
      <c r="I42" s="23" t="n">
        <f aca="false">K42-F42</f>
        <v>260.43</v>
      </c>
      <c r="J42" s="23" t="n">
        <f aca="false">ROUND(H42*I42/1000,2)</f>
        <v>54.74</v>
      </c>
      <c r="K42" s="130" t="n">
        <v>520.87</v>
      </c>
      <c r="L42" s="23" t="n">
        <f aca="false">G42+J42</f>
        <v>73.81</v>
      </c>
    </row>
    <row r="43" customFormat="false" ht="56.25" hidden="false" customHeight="true" outlineLevel="0" collapsed="false">
      <c r="A43" s="41"/>
      <c r="B43" s="163" t="s">
        <v>750</v>
      </c>
      <c r="C43" s="34" t="s">
        <v>51</v>
      </c>
      <c r="D43" s="34" t="s">
        <v>737</v>
      </c>
      <c r="E43" s="23" t="n">
        <v>73.24</v>
      </c>
      <c r="F43" s="23" t="n">
        <f aca="false">ROUND(K43/12*6,2)</f>
        <v>1033.51</v>
      </c>
      <c r="G43" s="23" t="n">
        <f aca="false">ROUND(E43*F43/1000,2)</f>
        <v>75.69</v>
      </c>
      <c r="H43" s="23" t="n">
        <v>210.18</v>
      </c>
      <c r="I43" s="23" t="n">
        <f aca="false">K43-F43</f>
        <v>1033.51</v>
      </c>
      <c r="J43" s="23" t="n">
        <f aca="false">ROUND(H43*I43/1000,2)</f>
        <v>217.22</v>
      </c>
      <c r="K43" s="130" t="n">
        <v>2067.02</v>
      </c>
      <c r="L43" s="23" t="n">
        <f aca="false">G43+J43</f>
        <v>292.91</v>
      </c>
    </row>
    <row r="44" customFormat="false" ht="65.25" hidden="false" customHeight="true" outlineLevel="0" collapsed="false">
      <c r="A44" s="41" t="s">
        <v>619</v>
      </c>
      <c r="B44" s="42" t="s">
        <v>890</v>
      </c>
      <c r="C44" s="34" t="s">
        <v>51</v>
      </c>
      <c r="D44" s="34" t="s">
        <v>737</v>
      </c>
      <c r="E44" s="23" t="n">
        <v>73.24</v>
      </c>
      <c r="F44" s="23" t="n">
        <f aca="false">ROUND(K44/12*6,2)</f>
        <v>57.24</v>
      </c>
      <c r="G44" s="23" t="n">
        <f aca="false">ROUND(E44*F44/1000,2)</f>
        <v>4.19</v>
      </c>
      <c r="H44" s="23" t="n">
        <v>210.18</v>
      </c>
      <c r="I44" s="23" t="n">
        <f aca="false">K44-F44</f>
        <v>57.23</v>
      </c>
      <c r="J44" s="23" t="n">
        <f aca="false">ROUND(H44*I44/1000,2)</f>
        <v>12.03</v>
      </c>
      <c r="K44" s="130" t="n">
        <v>114.47</v>
      </c>
      <c r="L44" s="23" t="n">
        <f aca="false">G44+J44</f>
        <v>16.22</v>
      </c>
    </row>
    <row r="45" customFormat="false" ht="94.5" hidden="false" customHeight="true" outlineLevel="0" collapsed="false">
      <c r="A45" s="41"/>
      <c r="B45" s="42" t="s">
        <v>752</v>
      </c>
      <c r="C45" s="34" t="s">
        <v>51</v>
      </c>
      <c r="D45" s="34" t="s">
        <v>737</v>
      </c>
      <c r="E45" s="23" t="n">
        <v>73.24</v>
      </c>
      <c r="F45" s="23" t="n">
        <f aca="false">ROUND(K45/12*6,2)</f>
        <v>1720.93</v>
      </c>
      <c r="G45" s="23" t="n">
        <f aca="false">ROUND(E45*F45/1000,2)</f>
        <v>126.04</v>
      </c>
      <c r="H45" s="23" t="n">
        <v>210.18</v>
      </c>
      <c r="I45" s="23" t="n">
        <f aca="false">K45-F45</f>
        <v>1720.93</v>
      </c>
      <c r="J45" s="23" t="n">
        <f aca="false">ROUND(H45*I45/1000,2)</f>
        <v>361.71</v>
      </c>
      <c r="K45" s="130" t="n">
        <v>3441.86</v>
      </c>
      <c r="L45" s="23" t="n">
        <f aca="false">G45+J45</f>
        <v>487.75</v>
      </c>
    </row>
    <row r="46" customFormat="false" ht="75" hidden="false" customHeight="true" outlineLevel="0" collapsed="false">
      <c r="A46" s="41" t="s">
        <v>703</v>
      </c>
      <c r="B46" s="42" t="s">
        <v>891</v>
      </c>
      <c r="C46" s="34" t="s">
        <v>51</v>
      </c>
      <c r="D46" s="34" t="s">
        <v>737</v>
      </c>
      <c r="E46" s="23" t="n">
        <v>73.24</v>
      </c>
      <c r="F46" s="23" t="n">
        <f aca="false">ROUND(K46/12*6,2)</f>
        <v>388.31</v>
      </c>
      <c r="G46" s="23" t="n">
        <f aca="false">ROUND(E46*F46/1000,2)</f>
        <v>28.44</v>
      </c>
      <c r="H46" s="23" t="n">
        <v>210.18</v>
      </c>
      <c r="I46" s="23" t="n">
        <f aca="false">K46-F46</f>
        <v>388.3</v>
      </c>
      <c r="J46" s="23" t="n">
        <f aca="false">ROUND(H46*I46/1000,2)</f>
        <v>81.61</v>
      </c>
      <c r="K46" s="130" t="n">
        <v>776.61</v>
      </c>
      <c r="L46" s="23" t="n">
        <f aca="false">G46+J46</f>
        <v>110.05</v>
      </c>
    </row>
    <row r="47" customFormat="false" ht="75" hidden="false" customHeight="true" outlineLevel="0" collapsed="false">
      <c r="A47" s="41" t="s">
        <v>623</v>
      </c>
      <c r="B47" s="42" t="s">
        <v>754</v>
      </c>
      <c r="C47" s="34" t="s">
        <v>51</v>
      </c>
      <c r="D47" s="34" t="s">
        <v>737</v>
      </c>
      <c r="E47" s="23" t="n">
        <v>73.24</v>
      </c>
      <c r="F47" s="23" t="n">
        <f aca="false">ROUND(K47/12*6,2)</f>
        <v>855.74</v>
      </c>
      <c r="G47" s="23" t="n">
        <f aca="false">ROUND(E47*F47/1000,2)</f>
        <v>62.67</v>
      </c>
      <c r="H47" s="23" t="n">
        <v>210.18</v>
      </c>
      <c r="I47" s="23" t="n">
        <f aca="false">K47-F47</f>
        <v>855.74</v>
      </c>
      <c r="J47" s="23" t="n">
        <f aca="false">ROUND(H47*I47/1000,2)</f>
        <v>179.86</v>
      </c>
      <c r="K47" s="130" t="n">
        <v>1711.48</v>
      </c>
      <c r="L47" s="23" t="n">
        <f aca="false">G47+J47</f>
        <v>242.53</v>
      </c>
    </row>
    <row r="48" customFormat="false" ht="78.75" hidden="false" customHeight="true" outlineLevel="0" collapsed="false">
      <c r="A48" s="41"/>
      <c r="B48" s="42" t="s">
        <v>892</v>
      </c>
      <c r="C48" s="20" t="s">
        <v>124</v>
      </c>
      <c r="D48" s="34" t="s">
        <v>434</v>
      </c>
      <c r="E48" s="23" t="n">
        <v>196.94</v>
      </c>
      <c r="F48" s="23" t="n">
        <f aca="false">ROUND(K48/12*6,2)</f>
        <v>350</v>
      </c>
      <c r="G48" s="23" t="n">
        <f aca="false">ROUND(E48*F48/1000,2)</f>
        <v>68.93</v>
      </c>
      <c r="H48" s="23" t="n">
        <v>248.58</v>
      </c>
      <c r="I48" s="23" t="n">
        <f aca="false">K48-F48</f>
        <v>350</v>
      </c>
      <c r="J48" s="23" t="n">
        <f aca="false">ROUND(H48*I48/1000,2)</f>
        <v>87</v>
      </c>
      <c r="K48" s="130" t="n">
        <v>700</v>
      </c>
      <c r="L48" s="23" t="n">
        <f aca="false">G48+J48</f>
        <v>155.93</v>
      </c>
    </row>
    <row r="49" customFormat="false" ht="57" hidden="false" customHeight="true" outlineLevel="0" collapsed="false">
      <c r="A49" s="41" t="s">
        <v>626</v>
      </c>
      <c r="B49" s="42" t="s">
        <v>893</v>
      </c>
      <c r="C49" s="34" t="s">
        <v>51</v>
      </c>
      <c r="D49" s="34" t="s">
        <v>737</v>
      </c>
      <c r="E49" s="23" t="n">
        <v>73.24</v>
      </c>
      <c r="F49" s="23" t="n">
        <f aca="false">ROUND(K49/12*6,2)</f>
        <v>10775.38</v>
      </c>
      <c r="G49" s="23" t="n">
        <f aca="false">ROUND(E49*F49/1000,2)</f>
        <v>789.19</v>
      </c>
      <c r="H49" s="23" t="n">
        <v>210.18</v>
      </c>
      <c r="I49" s="23" t="n">
        <f aca="false">K49-F49</f>
        <v>10775.37</v>
      </c>
      <c r="J49" s="23" t="n">
        <f aca="false">ROUND(H49*I49/1000,2)</f>
        <v>2264.77</v>
      </c>
      <c r="K49" s="130" t="n">
        <v>21550.75</v>
      </c>
      <c r="L49" s="23" t="n">
        <f aca="false">G49+J49</f>
        <v>3053.96</v>
      </c>
    </row>
    <row r="50" customFormat="false" ht="68.25" hidden="false" customHeight="true" outlineLevel="0" collapsed="false">
      <c r="A50" s="41" t="s">
        <v>628</v>
      </c>
      <c r="B50" s="42" t="s">
        <v>894</v>
      </c>
      <c r="C50" s="34" t="s">
        <v>51</v>
      </c>
      <c r="D50" s="34" t="s">
        <v>737</v>
      </c>
      <c r="E50" s="23" t="n">
        <v>73.24</v>
      </c>
      <c r="F50" s="23" t="n">
        <f aca="false">ROUND(K50/12*6,2)</f>
        <v>3925.74</v>
      </c>
      <c r="G50" s="23" t="n">
        <f aca="false">ROUND(E50*F50/1000,2)</f>
        <v>287.52</v>
      </c>
      <c r="H50" s="23" t="n">
        <v>210.18</v>
      </c>
      <c r="I50" s="23" t="n">
        <f aca="false">K50-F50</f>
        <v>3925.73</v>
      </c>
      <c r="J50" s="23" t="n">
        <f aca="false">ROUND(H50*I50/1000,2)</f>
        <v>825.11</v>
      </c>
      <c r="K50" s="130" t="n">
        <v>7851.47</v>
      </c>
      <c r="L50" s="23" t="n">
        <f aca="false">G50+J50</f>
        <v>1112.63</v>
      </c>
    </row>
    <row r="51" customFormat="false" ht="49.5" hidden="false" customHeight="true" outlineLevel="0" collapsed="false">
      <c r="A51" s="41" t="s">
        <v>758</v>
      </c>
      <c r="B51" s="42" t="s">
        <v>895</v>
      </c>
      <c r="C51" s="34" t="s">
        <v>51</v>
      </c>
      <c r="D51" s="34" t="s">
        <v>737</v>
      </c>
      <c r="E51" s="23" t="n">
        <v>73.24</v>
      </c>
      <c r="F51" s="23" t="n">
        <f aca="false">ROUND(K51/12*6,2)</f>
        <v>150</v>
      </c>
      <c r="G51" s="23" t="n">
        <f aca="false">ROUND(E51*F51/1000,2)</f>
        <v>10.99</v>
      </c>
      <c r="H51" s="23" t="n">
        <v>210.18</v>
      </c>
      <c r="I51" s="23" t="n">
        <f aca="false">K51-F51</f>
        <v>150</v>
      </c>
      <c r="J51" s="23" t="n">
        <f aca="false">ROUND(H51*I51/1000,2)</f>
        <v>31.53</v>
      </c>
      <c r="K51" s="130" t="n">
        <v>300</v>
      </c>
      <c r="L51" s="23" t="n">
        <f aca="false">G51+J51</f>
        <v>42.52</v>
      </c>
    </row>
    <row r="52" customFormat="false" ht="56.25" hidden="false" customHeight="true" outlineLevel="0" collapsed="false">
      <c r="A52" s="41"/>
      <c r="B52" s="42" t="s">
        <v>760</v>
      </c>
      <c r="C52" s="34" t="s">
        <v>51</v>
      </c>
      <c r="D52" s="34" t="s">
        <v>737</v>
      </c>
      <c r="E52" s="23" t="n">
        <v>73.24</v>
      </c>
      <c r="F52" s="23" t="n">
        <f aca="false">ROUND(K52/12*6,2)</f>
        <v>8689.14</v>
      </c>
      <c r="G52" s="23" t="n">
        <f aca="false">ROUND(E52*F52/1000,2)</f>
        <v>636.39</v>
      </c>
      <c r="H52" s="23" t="n">
        <v>210.18</v>
      </c>
      <c r="I52" s="23" t="n">
        <f aca="false">K52-F52</f>
        <v>8689.14</v>
      </c>
      <c r="J52" s="23" t="n">
        <f aca="false">ROUND(H52*I52/1000,2)</f>
        <v>1826.28</v>
      </c>
      <c r="K52" s="130" t="n">
        <v>17378.28</v>
      </c>
      <c r="L52" s="23" t="n">
        <f aca="false">G52+J52</f>
        <v>2462.67</v>
      </c>
    </row>
    <row r="53" customFormat="false" ht="55.5" hidden="false" customHeight="true" outlineLevel="0" collapsed="false">
      <c r="A53" s="41" t="s">
        <v>631</v>
      </c>
      <c r="B53" s="42" t="s">
        <v>896</v>
      </c>
      <c r="C53" s="34" t="s">
        <v>51</v>
      </c>
      <c r="D53" s="34" t="s">
        <v>737</v>
      </c>
      <c r="E53" s="23" t="n">
        <v>73.24</v>
      </c>
      <c r="F53" s="23" t="n">
        <f aca="false">ROUND(K53/12*6,2)</f>
        <v>389.63</v>
      </c>
      <c r="G53" s="23" t="n">
        <f aca="false">ROUND(E53*F53/1000,2)</f>
        <v>28.54</v>
      </c>
      <c r="H53" s="23" t="n">
        <v>210.18</v>
      </c>
      <c r="I53" s="23" t="n">
        <f aca="false">K53-F53</f>
        <v>389.62</v>
      </c>
      <c r="J53" s="23" t="n">
        <f aca="false">ROUND(H53*I53/1000,2)</f>
        <v>81.89</v>
      </c>
      <c r="K53" s="130" t="n">
        <v>779.25</v>
      </c>
      <c r="L53" s="23" t="n">
        <f aca="false">G53+J53</f>
        <v>110.43</v>
      </c>
    </row>
    <row r="54" customFormat="false" ht="56.25" hidden="false" customHeight="true" outlineLevel="0" collapsed="false">
      <c r="A54" s="41"/>
      <c r="B54" s="42" t="s">
        <v>762</v>
      </c>
      <c r="C54" s="34" t="s">
        <v>51</v>
      </c>
      <c r="D54" s="34" t="s">
        <v>737</v>
      </c>
      <c r="E54" s="23" t="n">
        <v>73.24</v>
      </c>
      <c r="F54" s="23" t="n">
        <f aca="false">ROUND(K54/12*6,2)</f>
        <v>4557.6</v>
      </c>
      <c r="G54" s="23" t="n">
        <f aca="false">ROUND(E54*F54/1000,2)</f>
        <v>333.8</v>
      </c>
      <c r="H54" s="23" t="n">
        <v>210.18</v>
      </c>
      <c r="I54" s="23" t="n">
        <f aca="false">K54-F54</f>
        <v>4557.59</v>
      </c>
      <c r="J54" s="23" t="n">
        <f aca="false">ROUND(H54*I54/1000,2)</f>
        <v>957.91</v>
      </c>
      <c r="K54" s="130" t="n">
        <v>9115.19</v>
      </c>
      <c r="L54" s="23" t="n">
        <f aca="false">G54+J54</f>
        <v>1291.71</v>
      </c>
    </row>
    <row r="55" customFormat="false" ht="57" hidden="false" customHeight="true" outlineLevel="0" collapsed="false">
      <c r="A55" s="41" t="s">
        <v>463</v>
      </c>
      <c r="B55" s="42" t="s">
        <v>897</v>
      </c>
      <c r="C55" s="34" t="s">
        <v>51</v>
      </c>
      <c r="D55" s="34" t="s">
        <v>737</v>
      </c>
      <c r="E55" s="23" t="n">
        <v>73.24</v>
      </c>
      <c r="F55" s="23" t="n">
        <f aca="false">ROUND(K55/12*6,2)</f>
        <v>1061.67</v>
      </c>
      <c r="G55" s="23" t="n">
        <f aca="false">ROUND(E55*F55/1000,2)</f>
        <v>77.76</v>
      </c>
      <c r="H55" s="23" t="n">
        <v>210.18</v>
      </c>
      <c r="I55" s="23" t="n">
        <f aca="false">K55-F55</f>
        <v>1061.67</v>
      </c>
      <c r="J55" s="23" t="n">
        <f aca="false">ROUND(H55*I55/1000,2)</f>
        <v>223.14</v>
      </c>
      <c r="K55" s="130" t="n">
        <v>2123.34</v>
      </c>
      <c r="L55" s="23" t="n">
        <f aca="false">G55+J55</f>
        <v>300.9</v>
      </c>
    </row>
    <row r="56" customFormat="false" ht="58.5" hidden="false" customHeight="true" outlineLevel="0" collapsed="false">
      <c r="A56" s="41"/>
      <c r="B56" s="42" t="s">
        <v>764</v>
      </c>
      <c r="C56" s="34" t="s">
        <v>51</v>
      </c>
      <c r="D56" s="34" t="s">
        <v>737</v>
      </c>
      <c r="E56" s="23" t="n">
        <v>73.24</v>
      </c>
      <c r="F56" s="23" t="n">
        <f aca="false">ROUND(K56/12*6,2)</f>
        <v>19555.01</v>
      </c>
      <c r="G56" s="23" t="n">
        <f aca="false">ROUND(E56*F56/1000,2)</f>
        <v>1432.21</v>
      </c>
      <c r="H56" s="23" t="n">
        <v>210.18</v>
      </c>
      <c r="I56" s="23" t="n">
        <f aca="false">K56-F56</f>
        <v>19555</v>
      </c>
      <c r="J56" s="23" t="n">
        <f aca="false">ROUND(H56*I56/1000,2)</f>
        <v>4110.07</v>
      </c>
      <c r="K56" s="130" t="n">
        <v>39110.01</v>
      </c>
      <c r="L56" s="23" t="n">
        <f aca="false">G56+J56</f>
        <v>5542.28</v>
      </c>
    </row>
    <row r="57" customFormat="false" ht="54.75" hidden="false" customHeight="true" outlineLevel="0" collapsed="false">
      <c r="A57" s="41" t="s">
        <v>466</v>
      </c>
      <c r="B57" s="42" t="s">
        <v>898</v>
      </c>
      <c r="C57" s="34" t="s">
        <v>51</v>
      </c>
      <c r="D57" s="34" t="s">
        <v>737</v>
      </c>
      <c r="E57" s="23" t="n">
        <v>73.24</v>
      </c>
      <c r="F57" s="23" t="n">
        <f aca="false">ROUND(K57/12*6,2)</f>
        <v>285.53</v>
      </c>
      <c r="G57" s="23" t="n">
        <f aca="false">ROUND(E57*F57/1000,2)</f>
        <v>20.91</v>
      </c>
      <c r="H57" s="23" t="n">
        <v>210.18</v>
      </c>
      <c r="I57" s="23" t="n">
        <f aca="false">K57-F57</f>
        <v>285.53</v>
      </c>
      <c r="J57" s="23" t="n">
        <f aca="false">ROUND(H57*I57/1000,2)</f>
        <v>60.01</v>
      </c>
      <c r="K57" s="130" t="n">
        <v>571.06</v>
      </c>
      <c r="L57" s="23" t="n">
        <f aca="false">G57+J57</f>
        <v>80.92</v>
      </c>
    </row>
    <row r="58" customFormat="false" ht="58.5" hidden="false" customHeight="true" outlineLevel="0" collapsed="false">
      <c r="A58" s="41"/>
      <c r="B58" s="42" t="s">
        <v>766</v>
      </c>
      <c r="C58" s="34" t="s">
        <v>51</v>
      </c>
      <c r="D58" s="34" t="s">
        <v>737</v>
      </c>
      <c r="E58" s="23" t="n">
        <v>73.24</v>
      </c>
      <c r="F58" s="23" t="n">
        <f aca="false">ROUND(K58/12*6,2)</f>
        <v>617.97</v>
      </c>
      <c r="G58" s="23" t="n">
        <f aca="false">ROUND(E58*F58/1000,2)</f>
        <v>45.26</v>
      </c>
      <c r="H58" s="23" t="n">
        <v>210.18</v>
      </c>
      <c r="I58" s="23" t="n">
        <f aca="false">K58-F58</f>
        <v>617.97</v>
      </c>
      <c r="J58" s="23" t="n">
        <f aca="false">ROUND(H58*I58/1000,2)</f>
        <v>129.88</v>
      </c>
      <c r="K58" s="130" t="n">
        <v>1235.94</v>
      </c>
      <c r="L58" s="23" t="n">
        <f aca="false">G58+J58</f>
        <v>175.14</v>
      </c>
    </row>
    <row r="59" customFormat="false" ht="57.75" hidden="false" customHeight="true" outlineLevel="0" collapsed="false">
      <c r="A59" s="41" t="s">
        <v>141</v>
      </c>
      <c r="B59" s="42" t="s">
        <v>469</v>
      </c>
      <c r="C59" s="34" t="s">
        <v>51</v>
      </c>
      <c r="D59" s="34" t="s">
        <v>737</v>
      </c>
      <c r="E59" s="23" t="n">
        <v>73.24</v>
      </c>
      <c r="F59" s="23" t="n">
        <f aca="false">ROUND(K59/12*6,2)</f>
        <v>317.66</v>
      </c>
      <c r="G59" s="23" t="n">
        <f aca="false">ROUND(E59*F59/1000,2)</f>
        <v>23.27</v>
      </c>
      <c r="H59" s="23" t="n">
        <v>210.18</v>
      </c>
      <c r="I59" s="23" t="n">
        <f aca="false">K59-F59</f>
        <v>317.66</v>
      </c>
      <c r="J59" s="23" t="n">
        <f aca="false">ROUND(H59*I59/1000,2)</f>
        <v>66.77</v>
      </c>
      <c r="K59" s="130" t="n">
        <v>635.32</v>
      </c>
      <c r="L59" s="23" t="n">
        <f aca="false">G59+J59</f>
        <v>90.04</v>
      </c>
    </row>
    <row r="60" customFormat="false" ht="57" hidden="false" customHeight="true" outlineLevel="0" collapsed="false">
      <c r="A60" s="41"/>
      <c r="B60" s="42" t="s">
        <v>899</v>
      </c>
      <c r="C60" s="34" t="s">
        <v>44</v>
      </c>
      <c r="D60" s="34" t="s">
        <v>737</v>
      </c>
      <c r="E60" s="23" t="n">
        <v>85.91</v>
      </c>
      <c r="F60" s="23" t="n">
        <f aca="false">ROUND(K60/12*6,2)</f>
        <v>148.63</v>
      </c>
      <c r="G60" s="23" t="n">
        <f aca="false">ROUND(E60*F60/1000,2)</f>
        <v>12.77</v>
      </c>
      <c r="H60" s="23" t="n">
        <v>136.84</v>
      </c>
      <c r="I60" s="23" t="n">
        <f aca="false">K60-F60</f>
        <v>148.63</v>
      </c>
      <c r="J60" s="23" t="n">
        <f aca="false">ROUND(H60*I60/1000,2)</f>
        <v>20.34</v>
      </c>
      <c r="K60" s="130" t="n">
        <v>297.26</v>
      </c>
      <c r="L60" s="23" t="n">
        <f aca="false">G60+J60</f>
        <v>33.11</v>
      </c>
    </row>
    <row r="61" customFormat="false" ht="49.5" hidden="false" customHeight="true" outlineLevel="0" collapsed="false">
      <c r="A61" s="41" t="s">
        <v>145</v>
      </c>
      <c r="B61" s="42" t="s">
        <v>900</v>
      </c>
      <c r="C61" s="20" t="s">
        <v>124</v>
      </c>
      <c r="D61" s="34" t="s">
        <v>434</v>
      </c>
      <c r="E61" s="23" t="n">
        <v>196.94</v>
      </c>
      <c r="F61" s="23" t="n">
        <f aca="false">ROUND(K61/12*6,2)</f>
        <v>239.5</v>
      </c>
      <c r="G61" s="23" t="n">
        <f aca="false">ROUND(E61*F61/1000,2)</f>
        <v>47.17</v>
      </c>
      <c r="H61" s="23" t="n">
        <v>248.58</v>
      </c>
      <c r="I61" s="23" t="n">
        <f aca="false">K61-F61</f>
        <v>239.5</v>
      </c>
      <c r="J61" s="23" t="n">
        <f aca="false">ROUND(H61*I61/1000,2)</f>
        <v>59.53</v>
      </c>
      <c r="K61" s="130" t="n">
        <v>479</v>
      </c>
      <c r="L61" s="23" t="n">
        <f aca="false">G61+J61</f>
        <v>106.7</v>
      </c>
    </row>
    <row r="62" customFormat="false" ht="45" hidden="false" customHeight="true" outlineLevel="0" collapsed="false">
      <c r="A62" s="41"/>
      <c r="B62" s="42" t="s">
        <v>769</v>
      </c>
      <c r="C62" s="20" t="s">
        <v>124</v>
      </c>
      <c r="D62" s="34" t="s">
        <v>434</v>
      </c>
      <c r="E62" s="23" t="n">
        <v>196.94</v>
      </c>
      <c r="F62" s="23" t="n">
        <f aca="false">ROUND(K62/12*6,2)</f>
        <v>2131.03</v>
      </c>
      <c r="G62" s="23" t="n">
        <f aca="false">ROUND(E62*F62/1000,2)</f>
        <v>419.69</v>
      </c>
      <c r="H62" s="23" t="n">
        <v>248.58</v>
      </c>
      <c r="I62" s="23" t="n">
        <f aca="false">K62-F62</f>
        <v>2131.03</v>
      </c>
      <c r="J62" s="23" t="n">
        <f aca="false">ROUND(H62*I62/1000,2)</f>
        <v>529.73</v>
      </c>
      <c r="K62" s="130" t="n">
        <v>4262.06</v>
      </c>
      <c r="L62" s="23" t="n">
        <f aca="false">G62+J62</f>
        <v>949.42</v>
      </c>
    </row>
    <row r="63" customFormat="false" ht="60" hidden="false" customHeight="true" outlineLevel="0" collapsed="false">
      <c r="A63" s="41" t="s">
        <v>770</v>
      </c>
      <c r="B63" s="42" t="s">
        <v>901</v>
      </c>
      <c r="C63" s="34" t="s">
        <v>51</v>
      </c>
      <c r="D63" s="34" t="s">
        <v>737</v>
      </c>
      <c r="E63" s="23" t="n">
        <v>73.24</v>
      </c>
      <c r="F63" s="23" t="n">
        <f aca="false">ROUND(K63/12*6,2)</f>
        <v>3849.33</v>
      </c>
      <c r="G63" s="23" t="n">
        <f aca="false">ROUND(E63*F63/1000,2)</f>
        <v>281.92</v>
      </c>
      <c r="H63" s="23" t="n">
        <v>210.18</v>
      </c>
      <c r="I63" s="23" t="n">
        <f aca="false">K63-F63</f>
        <v>3849.32</v>
      </c>
      <c r="J63" s="23" t="n">
        <f aca="false">ROUND(H63*I63/1000,2)</f>
        <v>809.05</v>
      </c>
      <c r="K63" s="130" t="n">
        <v>7698.65</v>
      </c>
      <c r="L63" s="23" t="n">
        <f aca="false">G63+J63</f>
        <v>1090.97</v>
      </c>
    </row>
    <row r="64" customFormat="false" ht="78.75" hidden="false" customHeight="true" outlineLevel="0" collapsed="false">
      <c r="A64" s="41"/>
      <c r="B64" s="42" t="s">
        <v>151</v>
      </c>
      <c r="C64" s="34" t="s">
        <v>51</v>
      </c>
      <c r="D64" s="34" t="s">
        <v>737</v>
      </c>
      <c r="E64" s="23" t="n">
        <v>73.24</v>
      </c>
      <c r="F64" s="23" t="n">
        <f aca="false">ROUND(K64/12*6,2)</f>
        <v>292.97</v>
      </c>
      <c r="G64" s="23" t="n">
        <f aca="false">ROUND(E64*F64/1000,2)</f>
        <v>21.46</v>
      </c>
      <c r="H64" s="23" t="n">
        <v>210.18</v>
      </c>
      <c r="I64" s="23" t="n">
        <f aca="false">K64-F64</f>
        <v>292.97</v>
      </c>
      <c r="J64" s="23" t="n">
        <f aca="false">ROUND(H64*I64/1000,2)</f>
        <v>61.58</v>
      </c>
      <c r="K64" s="130" t="n">
        <v>585.94</v>
      </c>
      <c r="L64" s="23" t="n">
        <f aca="false">G64+J64</f>
        <v>83.04</v>
      </c>
    </row>
    <row r="65" customFormat="false" ht="58.5" hidden="false" customHeight="true" outlineLevel="0" collapsed="false">
      <c r="A65" s="41" t="s">
        <v>475</v>
      </c>
      <c r="B65" s="43" t="s">
        <v>902</v>
      </c>
      <c r="C65" s="20" t="s">
        <v>124</v>
      </c>
      <c r="D65" s="34" t="s">
        <v>434</v>
      </c>
      <c r="E65" s="23" t="n">
        <v>196.94</v>
      </c>
      <c r="F65" s="23" t="n">
        <f aca="false">ROUND(K65/12*6,2)</f>
        <v>2847.93</v>
      </c>
      <c r="G65" s="23" t="n">
        <f aca="false">ROUND(E65*F65/1000,2)</f>
        <v>560.87</v>
      </c>
      <c r="H65" s="23" t="n">
        <v>248.58</v>
      </c>
      <c r="I65" s="23" t="n">
        <f aca="false">K65-F65</f>
        <v>2847.92</v>
      </c>
      <c r="J65" s="23" t="n">
        <f aca="false">ROUND(H65*I65/1000,2)</f>
        <v>707.94</v>
      </c>
      <c r="K65" s="130" t="n">
        <v>5695.85</v>
      </c>
      <c r="L65" s="23" t="n">
        <f aca="false">G65+J65</f>
        <v>1268.81</v>
      </c>
    </row>
    <row r="66" customFormat="false" ht="54.75" hidden="false" customHeight="true" outlineLevel="0" collapsed="false">
      <c r="A66" s="41" t="s">
        <v>152</v>
      </c>
      <c r="B66" s="42" t="s">
        <v>773</v>
      </c>
      <c r="C66" s="34" t="s">
        <v>45</v>
      </c>
      <c r="D66" s="34" t="s">
        <v>737</v>
      </c>
      <c r="E66" s="23" t="n">
        <v>216.14</v>
      </c>
      <c r="F66" s="23" t="n">
        <f aca="false">ROUND(K66/12*6,2)</f>
        <v>248.4</v>
      </c>
      <c r="G66" s="23" t="n">
        <f aca="false">ROUND(E66*F66/1000,2)</f>
        <v>53.69</v>
      </c>
      <c r="H66" s="23" t="n">
        <v>621.58</v>
      </c>
      <c r="I66" s="23" t="n">
        <f aca="false">K66-F66</f>
        <v>248.4</v>
      </c>
      <c r="J66" s="23" t="n">
        <f aca="false">ROUND(H66*I66/1000,2)</f>
        <v>154.4</v>
      </c>
      <c r="K66" s="130" t="n">
        <v>496.8</v>
      </c>
      <c r="L66" s="23" t="n">
        <f aca="false">G66+J66</f>
        <v>208.09</v>
      </c>
    </row>
    <row r="67" customFormat="false" ht="44.25" hidden="false" customHeight="true" outlineLevel="0" collapsed="false">
      <c r="A67" s="41"/>
      <c r="B67" s="42" t="s">
        <v>774</v>
      </c>
      <c r="C67" s="34"/>
      <c r="D67" s="34" t="s">
        <v>737</v>
      </c>
      <c r="E67" s="23" t="n">
        <v>216.14</v>
      </c>
      <c r="F67" s="23" t="n">
        <f aca="false">ROUND(K67/12*6,2)</f>
        <v>772.64</v>
      </c>
      <c r="G67" s="23" t="n">
        <f aca="false">ROUND(E67*F67/1000,2)</f>
        <v>167</v>
      </c>
      <c r="H67" s="23" t="n">
        <v>621.58</v>
      </c>
      <c r="I67" s="23" t="n">
        <f aca="false">K67-F67</f>
        <v>772.63</v>
      </c>
      <c r="J67" s="23" t="n">
        <f aca="false">ROUND(H67*I67/1000,2)</f>
        <v>480.25</v>
      </c>
      <c r="K67" s="130" t="n">
        <v>1545.27</v>
      </c>
      <c r="L67" s="23" t="n">
        <f aca="false">G67+J67</f>
        <v>647.25</v>
      </c>
    </row>
    <row r="68" customFormat="false" ht="60" hidden="false" customHeight="true" outlineLevel="0" collapsed="false">
      <c r="A68" s="41" t="s">
        <v>154</v>
      </c>
      <c r="B68" s="42" t="s">
        <v>903</v>
      </c>
      <c r="C68" s="34" t="s">
        <v>165</v>
      </c>
      <c r="D68" s="34" t="s">
        <v>776</v>
      </c>
      <c r="E68" s="23" t="n">
        <v>87.42</v>
      </c>
      <c r="F68" s="23" t="n">
        <f aca="false">ROUND(K68/12*6,2)</f>
        <v>72.25</v>
      </c>
      <c r="G68" s="23" t="n">
        <f aca="false">ROUND(E68*F68/1000,2)</f>
        <v>6.32</v>
      </c>
      <c r="H68" s="23" t="n">
        <v>118.18</v>
      </c>
      <c r="I68" s="23" t="n">
        <f aca="false">K68-F68</f>
        <v>72.25</v>
      </c>
      <c r="J68" s="23" t="n">
        <f aca="false">ROUND(H68*I68/1000,2)</f>
        <v>8.54</v>
      </c>
      <c r="K68" s="130" t="n">
        <v>144.5</v>
      </c>
      <c r="L68" s="23" t="n">
        <f aca="false">G68+J68</f>
        <v>14.86</v>
      </c>
    </row>
    <row r="69" customFormat="false" ht="60" hidden="false" customHeight="true" outlineLevel="0" collapsed="false">
      <c r="A69" s="41"/>
      <c r="B69" s="42" t="s">
        <v>777</v>
      </c>
      <c r="C69" s="34" t="s">
        <v>165</v>
      </c>
      <c r="D69" s="34" t="s">
        <v>776</v>
      </c>
      <c r="E69" s="23" t="n">
        <v>87.42</v>
      </c>
      <c r="F69" s="23" t="n">
        <f aca="false">ROUND(K69/12*6,2)</f>
        <v>1107.8</v>
      </c>
      <c r="G69" s="23" t="n">
        <f aca="false">ROUND(E69*F69/1000,2)</f>
        <v>96.84</v>
      </c>
      <c r="H69" s="23" t="n">
        <v>118.18</v>
      </c>
      <c r="I69" s="23" t="n">
        <f aca="false">K69-F69</f>
        <v>1107.79</v>
      </c>
      <c r="J69" s="23" t="n">
        <f aca="false">ROUND(H69*I69/1000,2)</f>
        <v>130.92</v>
      </c>
      <c r="K69" s="130" t="n">
        <v>2215.59</v>
      </c>
      <c r="L69" s="23" t="n">
        <f aca="false">G69+J69</f>
        <v>227.76</v>
      </c>
    </row>
    <row r="70" customFormat="false" ht="45.75" hidden="false" customHeight="true" outlineLevel="0" collapsed="false">
      <c r="A70" s="41" t="s">
        <v>157</v>
      </c>
      <c r="B70" s="42" t="s">
        <v>489</v>
      </c>
      <c r="C70" s="34" t="s">
        <v>51</v>
      </c>
      <c r="D70" s="34" t="s">
        <v>737</v>
      </c>
      <c r="E70" s="23" t="n">
        <v>73.24</v>
      </c>
      <c r="F70" s="23" t="n">
        <f aca="false">ROUND(K70/12*6,2)</f>
        <v>20</v>
      </c>
      <c r="G70" s="23" t="n">
        <f aca="false">ROUND(E70*F70/1000,2)</f>
        <v>1.46</v>
      </c>
      <c r="H70" s="23" t="n">
        <v>210.18</v>
      </c>
      <c r="I70" s="23" t="n">
        <f aca="false">K70-F70</f>
        <v>20</v>
      </c>
      <c r="J70" s="23" t="n">
        <f aca="false">ROUND(H70*I70/1000,2)</f>
        <v>4.2</v>
      </c>
      <c r="K70" s="130" t="n">
        <v>40</v>
      </c>
      <c r="L70" s="23" t="n">
        <f aca="false">G70+J70</f>
        <v>5.66</v>
      </c>
    </row>
    <row r="71" customFormat="false" ht="59.25" hidden="false" customHeight="true" outlineLevel="0" collapsed="false">
      <c r="A71" s="41"/>
      <c r="B71" s="42" t="s">
        <v>778</v>
      </c>
      <c r="C71" s="34" t="s">
        <v>51</v>
      </c>
      <c r="D71" s="34" t="s">
        <v>737</v>
      </c>
      <c r="E71" s="23" t="n">
        <v>73.24</v>
      </c>
      <c r="F71" s="23" t="n">
        <f aca="false">ROUND(K71/12*6,2)</f>
        <v>991.09</v>
      </c>
      <c r="G71" s="23" t="n">
        <f aca="false">ROUND(E71*F71/1000,2)</f>
        <v>72.59</v>
      </c>
      <c r="H71" s="23" t="n">
        <v>210.18</v>
      </c>
      <c r="I71" s="23" t="n">
        <f aca="false">K71-F71</f>
        <v>991.08</v>
      </c>
      <c r="J71" s="23" t="n">
        <f aca="false">ROUND(H71*I71/1000,2)</f>
        <v>208.31</v>
      </c>
      <c r="K71" s="130" t="n">
        <v>1982.17</v>
      </c>
      <c r="L71" s="23" t="n">
        <f aca="false">G71+J71</f>
        <v>280.9</v>
      </c>
    </row>
    <row r="72" customFormat="false" ht="58.5" hidden="false" customHeight="true" outlineLevel="0" collapsed="false">
      <c r="A72" s="41" t="s">
        <v>160</v>
      </c>
      <c r="B72" s="42" t="s">
        <v>779</v>
      </c>
      <c r="C72" s="34" t="s">
        <v>51</v>
      </c>
      <c r="D72" s="34" t="s">
        <v>737</v>
      </c>
      <c r="E72" s="23" t="n">
        <v>73.24</v>
      </c>
      <c r="F72" s="23" t="n">
        <f aca="false">ROUND(K72/12*6,2)</f>
        <v>850</v>
      </c>
      <c r="G72" s="23" t="n">
        <f aca="false">ROUND(E72*F72/1000,2)</f>
        <v>62.25</v>
      </c>
      <c r="H72" s="23" t="n">
        <v>210.18</v>
      </c>
      <c r="I72" s="23" t="n">
        <f aca="false">K72-F72</f>
        <v>850</v>
      </c>
      <c r="J72" s="23" t="n">
        <f aca="false">ROUND(H72*I72/1000,2)</f>
        <v>178.65</v>
      </c>
      <c r="K72" s="130" t="n">
        <v>1700</v>
      </c>
      <c r="L72" s="23" t="n">
        <f aca="false">G72+J72</f>
        <v>240.9</v>
      </c>
    </row>
    <row r="73" customFormat="false" ht="63.75" hidden="false" customHeight="true" outlineLevel="0" collapsed="false">
      <c r="A73" s="41"/>
      <c r="B73" s="42" t="s">
        <v>189</v>
      </c>
      <c r="C73" s="34" t="s">
        <v>51</v>
      </c>
      <c r="D73" s="34" t="s">
        <v>737</v>
      </c>
      <c r="E73" s="23" t="n">
        <v>73.24</v>
      </c>
      <c r="F73" s="23" t="n">
        <f aca="false">ROUND(K73/12*6,2)</f>
        <v>1468.4</v>
      </c>
      <c r="G73" s="23" t="n">
        <f aca="false">ROUND(E73*F73/1000,2)</f>
        <v>107.55</v>
      </c>
      <c r="H73" s="23" t="n">
        <v>210.18</v>
      </c>
      <c r="I73" s="23" t="n">
        <f aca="false">K73-F73</f>
        <v>1468.4</v>
      </c>
      <c r="J73" s="23" t="n">
        <f aca="false">ROUND(H73*I73/1000,2)</f>
        <v>308.63</v>
      </c>
      <c r="K73" s="130" t="n">
        <v>2936.8</v>
      </c>
      <c r="L73" s="23" t="n">
        <f aca="false">G73+J73</f>
        <v>416.18</v>
      </c>
    </row>
    <row r="74" customFormat="false" ht="54.75" hidden="false" customHeight="true" outlineLevel="0" collapsed="false">
      <c r="A74" s="41" t="s">
        <v>163</v>
      </c>
      <c r="B74" s="42" t="s">
        <v>781</v>
      </c>
      <c r="C74" s="34" t="s">
        <v>51</v>
      </c>
      <c r="D74" s="34" t="s">
        <v>737</v>
      </c>
      <c r="E74" s="23" t="n">
        <v>73.24</v>
      </c>
      <c r="F74" s="23" t="n">
        <f aca="false">ROUND(K74/12*6,2)</f>
        <v>6454.96</v>
      </c>
      <c r="G74" s="23" t="n">
        <f aca="false">ROUND(E74*F74/1000,2)</f>
        <v>472.76</v>
      </c>
      <c r="H74" s="23" t="n">
        <v>210.18</v>
      </c>
      <c r="I74" s="23" t="n">
        <f aca="false">K74-F74</f>
        <v>6454.95</v>
      </c>
      <c r="J74" s="23" t="n">
        <f aca="false">ROUND(H74*I74/1000,2)</f>
        <v>1356.7</v>
      </c>
      <c r="K74" s="130" t="n">
        <v>12909.91</v>
      </c>
      <c r="L74" s="23" t="n">
        <f aca="false">G74+J74</f>
        <v>1829.46</v>
      </c>
    </row>
    <row r="75" customFormat="false" ht="51.75" hidden="false" customHeight="true" outlineLevel="0" collapsed="false">
      <c r="A75" s="41" t="s">
        <v>488</v>
      </c>
      <c r="B75" s="42" t="s">
        <v>904</v>
      </c>
      <c r="C75" s="34" t="s">
        <v>51</v>
      </c>
      <c r="D75" s="34" t="s">
        <v>737</v>
      </c>
      <c r="E75" s="23" t="n">
        <v>73.24</v>
      </c>
      <c r="F75" s="23" t="n">
        <f aca="false">ROUND(K75/12*6,2)</f>
        <v>45</v>
      </c>
      <c r="G75" s="23" t="n">
        <f aca="false">ROUND(E75*F75/1000,2)</f>
        <v>3.3</v>
      </c>
      <c r="H75" s="23" t="n">
        <v>210.18</v>
      </c>
      <c r="I75" s="23" t="n">
        <f aca="false">K75-F75</f>
        <v>45</v>
      </c>
      <c r="J75" s="23" t="n">
        <f aca="false">ROUND(H75*I75/1000,2)</f>
        <v>9.46</v>
      </c>
      <c r="K75" s="130" t="n">
        <v>90</v>
      </c>
      <c r="L75" s="23" t="n">
        <f aca="false">G75+J75</f>
        <v>12.76</v>
      </c>
    </row>
    <row r="76" customFormat="false" ht="67.5" hidden="false" customHeight="true" outlineLevel="0" collapsed="false">
      <c r="A76" s="41"/>
      <c r="B76" s="42" t="s">
        <v>783</v>
      </c>
      <c r="C76" s="34" t="s">
        <v>51</v>
      </c>
      <c r="D76" s="34" t="s">
        <v>737</v>
      </c>
      <c r="E76" s="23" t="n">
        <v>73.24</v>
      </c>
      <c r="F76" s="23" t="n">
        <f aca="false">ROUND(K76/12*6,2)</f>
        <v>2550</v>
      </c>
      <c r="G76" s="23" t="n">
        <f aca="false">ROUND(E76*F76/1000,2)</f>
        <v>186.76</v>
      </c>
      <c r="H76" s="23" t="n">
        <v>210.18</v>
      </c>
      <c r="I76" s="23" t="n">
        <f aca="false">K76-F76</f>
        <v>2550</v>
      </c>
      <c r="J76" s="23" t="n">
        <f aca="false">ROUND(H76*I76/1000,2)</f>
        <v>535.96</v>
      </c>
      <c r="K76" s="130" t="n">
        <v>5100</v>
      </c>
      <c r="L76" s="23" t="n">
        <f aca="false">G76+J76</f>
        <v>722.72</v>
      </c>
    </row>
    <row r="77" customFormat="false" ht="43.5" hidden="false" customHeight="true" outlineLevel="0" collapsed="false">
      <c r="A77" s="41"/>
      <c r="B77" s="42" t="s">
        <v>784</v>
      </c>
      <c r="C77" s="34" t="s">
        <v>51</v>
      </c>
      <c r="D77" s="34" t="s">
        <v>737</v>
      </c>
      <c r="E77" s="23" t="n">
        <v>73.24</v>
      </c>
      <c r="F77" s="23" t="n">
        <f aca="false">ROUND(K77/12*6,2)</f>
        <v>7918.85</v>
      </c>
      <c r="G77" s="23" t="n">
        <f aca="false">ROUND(E77*F77/1000,2)</f>
        <v>579.98</v>
      </c>
      <c r="H77" s="23" t="n">
        <v>210.18</v>
      </c>
      <c r="I77" s="23" t="n">
        <f aca="false">K77-F77</f>
        <v>7918.84</v>
      </c>
      <c r="J77" s="23" t="n">
        <f aca="false">ROUND(H77*I77/1000,2)</f>
        <v>1664.38</v>
      </c>
      <c r="K77" s="130" t="n">
        <v>15837.69</v>
      </c>
      <c r="L77" s="23" t="n">
        <f aca="false">G77+J77</f>
        <v>2244.36</v>
      </c>
    </row>
    <row r="78" customFormat="false" ht="63" hidden="false" customHeight="true" outlineLevel="0" collapsed="false">
      <c r="A78" s="41" t="s">
        <v>171</v>
      </c>
      <c r="B78" s="42" t="s">
        <v>786</v>
      </c>
      <c r="C78" s="34" t="s">
        <v>51</v>
      </c>
      <c r="D78" s="34" t="s">
        <v>737</v>
      </c>
      <c r="E78" s="23" t="n">
        <v>73.24</v>
      </c>
      <c r="F78" s="23" t="n">
        <f aca="false">ROUND(K78/12*6,2)</f>
        <v>2988.93</v>
      </c>
      <c r="G78" s="23" t="n">
        <f aca="false">ROUND(E78*F78/1000,2)</f>
        <v>218.91</v>
      </c>
      <c r="H78" s="23" t="n">
        <v>210.18</v>
      </c>
      <c r="I78" s="23" t="n">
        <f aca="false">K78-F78</f>
        <v>2988.93</v>
      </c>
      <c r="J78" s="23" t="n">
        <f aca="false">ROUND(H78*I78/1000,2)</f>
        <v>628.21</v>
      </c>
      <c r="K78" s="130" t="n">
        <v>5977.86</v>
      </c>
      <c r="L78" s="23" t="n">
        <f aca="false">G78+J78</f>
        <v>847.12</v>
      </c>
    </row>
    <row r="79" customFormat="false" ht="50.25" hidden="false" customHeight="true" outlineLevel="0" collapsed="false">
      <c r="A79" s="41" t="s">
        <v>780</v>
      </c>
      <c r="B79" s="42" t="s">
        <v>788</v>
      </c>
      <c r="C79" s="34" t="s">
        <v>51</v>
      </c>
      <c r="D79" s="34" t="s">
        <v>737</v>
      </c>
      <c r="E79" s="23" t="n">
        <v>73.24</v>
      </c>
      <c r="F79" s="23" t="n">
        <f aca="false">ROUND(K79/12*6,2)</f>
        <v>2327.88</v>
      </c>
      <c r="G79" s="23" t="n">
        <f aca="false">ROUND(E79*F79/1000,2)</f>
        <v>170.49</v>
      </c>
      <c r="H79" s="23" t="n">
        <v>210.18</v>
      </c>
      <c r="I79" s="23" t="n">
        <f aca="false">K79-F79</f>
        <v>2327.87</v>
      </c>
      <c r="J79" s="23" t="n">
        <f aca="false">ROUND(H79*I79/1000,2)</f>
        <v>489.27</v>
      </c>
      <c r="K79" s="130" t="n">
        <v>4655.75</v>
      </c>
      <c r="L79" s="23" t="n">
        <f aca="false">G79+J79</f>
        <v>659.76</v>
      </c>
    </row>
    <row r="80" customFormat="false" ht="57" hidden="false" customHeight="true" outlineLevel="0" collapsed="false">
      <c r="A80" s="41" t="s">
        <v>177</v>
      </c>
      <c r="B80" s="42" t="s">
        <v>905</v>
      </c>
      <c r="C80" s="34" t="s">
        <v>51</v>
      </c>
      <c r="D80" s="34" t="s">
        <v>737</v>
      </c>
      <c r="E80" s="23" t="n">
        <v>73.24</v>
      </c>
      <c r="F80" s="23" t="n">
        <f aca="false">ROUND(K80/12*6,2)</f>
        <v>283.6</v>
      </c>
      <c r="G80" s="23" t="n">
        <f aca="false">ROUND(E80*F80/1000,2)</f>
        <v>20.77</v>
      </c>
      <c r="H80" s="23" t="n">
        <v>210.18</v>
      </c>
      <c r="I80" s="23" t="n">
        <f aca="false">K80-F80</f>
        <v>283.59</v>
      </c>
      <c r="J80" s="23" t="n">
        <f aca="false">ROUND(H80*I80/1000,2)</f>
        <v>59.6</v>
      </c>
      <c r="K80" s="130" t="n">
        <v>567.19</v>
      </c>
      <c r="L80" s="23" t="n">
        <f aca="false">G80+J80</f>
        <v>80.37</v>
      </c>
    </row>
    <row r="81" customFormat="false" ht="64.5" hidden="false" customHeight="true" outlineLevel="0" collapsed="false">
      <c r="A81" s="41"/>
      <c r="B81" s="42" t="s">
        <v>790</v>
      </c>
      <c r="C81" s="34" t="s">
        <v>51</v>
      </c>
      <c r="D81" s="34" t="s">
        <v>737</v>
      </c>
      <c r="E81" s="23" t="n">
        <v>73.24</v>
      </c>
      <c r="F81" s="23" t="n">
        <f aca="false">ROUND(K81/12*6,2)</f>
        <v>389.05</v>
      </c>
      <c r="G81" s="23" t="n">
        <f aca="false">ROUND(E81*F81/1000,2)</f>
        <v>28.49</v>
      </c>
      <c r="H81" s="23" t="n">
        <v>210.18</v>
      </c>
      <c r="I81" s="23" t="n">
        <f aca="false">K81-F81</f>
        <v>389.04</v>
      </c>
      <c r="J81" s="23" t="n">
        <f aca="false">ROUND(H81*I81/1000,2)</f>
        <v>81.77</v>
      </c>
      <c r="K81" s="130" t="n">
        <v>778.09</v>
      </c>
      <c r="L81" s="23" t="n">
        <f aca="false">G81+J81</f>
        <v>110.26</v>
      </c>
    </row>
    <row r="82" customFormat="false" ht="55.5" hidden="false" customHeight="true" outlineLevel="0" collapsed="false">
      <c r="A82" s="41" t="s">
        <v>785</v>
      </c>
      <c r="B82" s="42" t="s">
        <v>791</v>
      </c>
      <c r="C82" s="34" t="s">
        <v>51</v>
      </c>
      <c r="D82" s="34" t="s">
        <v>737</v>
      </c>
      <c r="E82" s="23" t="n">
        <v>73.24</v>
      </c>
      <c r="F82" s="23" t="n">
        <f aca="false">ROUND(K82/12*6,2)</f>
        <v>100</v>
      </c>
      <c r="G82" s="23" t="n">
        <f aca="false">ROUND(E82*F82/1000,2)</f>
        <v>7.32</v>
      </c>
      <c r="H82" s="23" t="n">
        <v>210.18</v>
      </c>
      <c r="I82" s="23" t="n">
        <f aca="false">K82-F82</f>
        <v>100</v>
      </c>
      <c r="J82" s="23" t="n">
        <f aca="false">ROUND(H82*I82/1000,2)</f>
        <v>21.02</v>
      </c>
      <c r="K82" s="130" t="n">
        <v>200</v>
      </c>
      <c r="L82" s="23" t="n">
        <f aca="false">G82+J82</f>
        <v>28.34</v>
      </c>
    </row>
    <row r="83" customFormat="false" ht="50.25" hidden="false" customHeight="true" outlineLevel="0" collapsed="false">
      <c r="A83" s="41"/>
      <c r="B83" s="42" t="s">
        <v>503</v>
      </c>
      <c r="C83" s="34" t="s">
        <v>51</v>
      </c>
      <c r="D83" s="34" t="s">
        <v>737</v>
      </c>
      <c r="E83" s="23" t="n">
        <v>73.24</v>
      </c>
      <c r="F83" s="23" t="n">
        <f aca="false">ROUND(K83/12*6,2)</f>
        <v>3062.99</v>
      </c>
      <c r="G83" s="23" t="n">
        <f aca="false">ROUND(E83*F83/1000,2)</f>
        <v>224.33</v>
      </c>
      <c r="H83" s="23" t="n">
        <v>210.18</v>
      </c>
      <c r="I83" s="23" t="n">
        <f aca="false">K83-F83</f>
        <v>3062.99</v>
      </c>
      <c r="J83" s="23" t="n">
        <f aca="false">ROUND(H83*I83/1000,2)</f>
        <v>643.78</v>
      </c>
      <c r="K83" s="130" t="n">
        <v>6125.98</v>
      </c>
      <c r="L83" s="23" t="n">
        <f aca="false">G83+J83</f>
        <v>868.11</v>
      </c>
    </row>
    <row r="84" customFormat="false" ht="61.5" hidden="false" customHeight="true" outlineLevel="0" collapsed="false">
      <c r="A84" s="41" t="s">
        <v>183</v>
      </c>
      <c r="B84" s="42" t="s">
        <v>792</v>
      </c>
      <c r="C84" s="34" t="s">
        <v>51</v>
      </c>
      <c r="D84" s="34" t="s">
        <v>737</v>
      </c>
      <c r="E84" s="23" t="n">
        <v>73.24</v>
      </c>
      <c r="F84" s="23" t="n">
        <f aca="false">ROUND(K84/12*6,2)</f>
        <v>1398.07</v>
      </c>
      <c r="G84" s="23" t="n">
        <f aca="false">ROUND(E84*F84/1000,2)</f>
        <v>102.39</v>
      </c>
      <c r="H84" s="23" t="n">
        <v>210.18</v>
      </c>
      <c r="I84" s="23" t="n">
        <f aca="false">K84-F84</f>
        <v>1398.06</v>
      </c>
      <c r="J84" s="23" t="n">
        <f aca="false">ROUND(H84*I84/1000,2)</f>
        <v>293.84</v>
      </c>
      <c r="K84" s="130" t="n">
        <v>2796.13</v>
      </c>
      <c r="L84" s="23" t="n">
        <f aca="false">G84+J84</f>
        <v>396.23</v>
      </c>
    </row>
    <row r="85" customFormat="false" ht="65.25" hidden="false" customHeight="true" outlineLevel="0" collapsed="false">
      <c r="A85" s="41" t="s">
        <v>185</v>
      </c>
      <c r="B85" s="42" t="s">
        <v>793</v>
      </c>
      <c r="C85" s="34" t="s">
        <v>51</v>
      </c>
      <c r="D85" s="34" t="s">
        <v>737</v>
      </c>
      <c r="E85" s="23" t="n">
        <v>73.24</v>
      </c>
      <c r="F85" s="23" t="n">
        <f aca="false">ROUND(K85/12*6,2)</f>
        <v>1840.85</v>
      </c>
      <c r="G85" s="23" t="n">
        <f aca="false">ROUND(E85*F85/1000,2)</f>
        <v>134.82</v>
      </c>
      <c r="H85" s="23" t="n">
        <v>210.18</v>
      </c>
      <c r="I85" s="23" t="n">
        <f aca="false">K85-F85</f>
        <v>1840.841</v>
      </c>
      <c r="J85" s="23" t="n">
        <f aca="false">ROUND(H85*I85/1000,2)</f>
        <v>386.91</v>
      </c>
      <c r="K85" s="130" t="n">
        <v>3681.691</v>
      </c>
      <c r="L85" s="23" t="n">
        <f aca="false">G85+J85</f>
        <v>521.73</v>
      </c>
    </row>
    <row r="86" customFormat="false" ht="57" hidden="false" customHeight="true" outlineLevel="0" collapsed="false">
      <c r="A86" s="41" t="s">
        <v>504</v>
      </c>
      <c r="B86" s="42" t="s">
        <v>794</v>
      </c>
      <c r="C86" s="34" t="s">
        <v>51</v>
      </c>
      <c r="D86" s="34" t="s">
        <v>737</v>
      </c>
      <c r="E86" s="23" t="n">
        <v>73.24</v>
      </c>
      <c r="F86" s="23" t="n">
        <f aca="false">ROUND(K86/12*6,2)</f>
        <v>408.89</v>
      </c>
      <c r="G86" s="23" t="n">
        <f aca="false">ROUND(E86*F86/1000,2)</f>
        <v>29.95</v>
      </c>
      <c r="H86" s="23" t="n">
        <v>210.18</v>
      </c>
      <c r="I86" s="23" t="n">
        <f aca="false">K86-F86</f>
        <v>408.89</v>
      </c>
      <c r="J86" s="23" t="n">
        <f aca="false">ROUND(H86*I86/1000,2)</f>
        <v>85.94</v>
      </c>
      <c r="K86" s="130" t="n">
        <v>817.78</v>
      </c>
      <c r="L86" s="23" t="n">
        <f aca="false">G86+J86</f>
        <v>115.89</v>
      </c>
    </row>
    <row r="87" customFormat="false" ht="49.5" hidden="false" customHeight="true" outlineLevel="0" collapsed="false">
      <c r="A87" s="41" t="s">
        <v>190</v>
      </c>
      <c r="B87" s="42" t="s">
        <v>906</v>
      </c>
      <c r="C87" s="34" t="s">
        <v>907</v>
      </c>
      <c r="D87" s="34" t="s">
        <v>797</v>
      </c>
      <c r="E87" s="23" t="n">
        <v>230.71</v>
      </c>
      <c r="F87" s="23" t="n">
        <f aca="false">ROUND(K87/12*6,2)</f>
        <v>800</v>
      </c>
      <c r="G87" s="23" t="n">
        <f aca="false">ROUND(E87*F87/1000,2)</f>
        <v>184.57</v>
      </c>
      <c r="H87" s="23" t="n">
        <v>418.74</v>
      </c>
      <c r="I87" s="23" t="n">
        <f aca="false">K87-F87</f>
        <v>800</v>
      </c>
      <c r="J87" s="23" t="n">
        <f aca="false">ROUND(H87*I87/1000,2)</f>
        <v>334.99</v>
      </c>
      <c r="K87" s="130" t="n">
        <v>1600</v>
      </c>
      <c r="L87" s="23" t="n">
        <f aca="false">G87+J87</f>
        <v>519.56</v>
      </c>
    </row>
    <row r="88" customFormat="false" ht="49.5" hidden="false" customHeight="true" outlineLevel="0" collapsed="false">
      <c r="A88" s="41"/>
      <c r="B88" s="42" t="s">
        <v>908</v>
      </c>
      <c r="C88" s="34" t="s">
        <v>907</v>
      </c>
      <c r="D88" s="34" t="s">
        <v>797</v>
      </c>
      <c r="E88" s="23" t="n">
        <v>230.71</v>
      </c>
      <c r="F88" s="23" t="n">
        <f aca="false">ROUND(K88/12*6,2)</f>
        <v>1563.31</v>
      </c>
      <c r="G88" s="23" t="n">
        <f aca="false">ROUND(E88*F88/1000,2)</f>
        <v>360.67</v>
      </c>
      <c r="H88" s="23" t="n">
        <v>418.74</v>
      </c>
      <c r="I88" s="23" t="n">
        <f aca="false">K88-F88</f>
        <v>1563.3</v>
      </c>
      <c r="J88" s="23" t="n">
        <f aca="false">ROUND(H88*I88/1000,2)</f>
        <v>654.62</v>
      </c>
      <c r="K88" s="130" t="n">
        <v>3126.61</v>
      </c>
      <c r="L88" s="23" t="n">
        <f aca="false">G88+J88</f>
        <v>1015.29</v>
      </c>
    </row>
    <row r="89" customFormat="false" ht="58.5" hidden="false" customHeight="true" outlineLevel="0" collapsed="false">
      <c r="A89" s="41" t="s">
        <v>193</v>
      </c>
      <c r="B89" s="42" t="s">
        <v>806</v>
      </c>
      <c r="C89" s="34" t="s">
        <v>51</v>
      </c>
      <c r="D89" s="34" t="s">
        <v>737</v>
      </c>
      <c r="E89" s="23" t="n">
        <v>73.24</v>
      </c>
      <c r="F89" s="23" t="n">
        <f aca="false">ROUND(K89/12*6,2)</f>
        <v>25.3</v>
      </c>
      <c r="G89" s="23" t="n">
        <f aca="false">ROUND(E89*F89/1000,2)</f>
        <v>1.85</v>
      </c>
      <c r="H89" s="23" t="n">
        <v>210.18</v>
      </c>
      <c r="I89" s="23" t="n">
        <f aca="false">K89-F89</f>
        <v>25.3</v>
      </c>
      <c r="J89" s="23" t="n">
        <f aca="false">ROUND(H89*I89/1000,2)</f>
        <v>5.32</v>
      </c>
      <c r="K89" s="130" t="n">
        <v>50.6</v>
      </c>
      <c r="L89" s="23" t="n">
        <f aca="false">G89+J89</f>
        <v>7.17</v>
      </c>
    </row>
    <row r="90" customFormat="false" ht="64.5" hidden="false" customHeight="true" outlineLevel="0" collapsed="false">
      <c r="A90" s="41"/>
      <c r="B90" s="42" t="s">
        <v>807</v>
      </c>
      <c r="C90" s="34" t="s">
        <v>51</v>
      </c>
      <c r="D90" s="34" t="s">
        <v>737</v>
      </c>
      <c r="E90" s="23" t="n">
        <v>73.24</v>
      </c>
      <c r="F90" s="23" t="n">
        <f aca="false">ROUND(K90/12*6,2)</f>
        <v>290.45</v>
      </c>
      <c r="G90" s="23" t="n">
        <f aca="false">ROUND(E90*F90/1000,2)</f>
        <v>21.27</v>
      </c>
      <c r="H90" s="23" t="n">
        <v>210.18</v>
      </c>
      <c r="I90" s="23" t="n">
        <f aca="false">K90-F90</f>
        <v>290.45</v>
      </c>
      <c r="J90" s="23" t="n">
        <f aca="false">ROUND(H90*I90/1000,2)</f>
        <v>61.05</v>
      </c>
      <c r="K90" s="130" t="n">
        <v>580.9</v>
      </c>
      <c r="L90" s="23" t="n">
        <f aca="false">G90+J90</f>
        <v>82.32</v>
      </c>
    </row>
    <row r="91" customFormat="false" ht="51" hidden="false" customHeight="true" outlineLevel="0" collapsed="false">
      <c r="A91" s="55" t="s">
        <v>195</v>
      </c>
      <c r="B91" s="43" t="s">
        <v>209</v>
      </c>
      <c r="C91" s="44"/>
      <c r="D91" s="44"/>
      <c r="E91" s="30"/>
      <c r="F91" s="30" t="n">
        <f aca="false">SUM(F92:F94)</f>
        <v>754</v>
      </c>
      <c r="G91" s="30" t="n">
        <f aca="false">SUM(G92:G94)</f>
        <v>68.11</v>
      </c>
      <c r="H91" s="30"/>
      <c r="I91" s="30" t="n">
        <f aca="false">SUM(I92:I94)</f>
        <v>754</v>
      </c>
      <c r="J91" s="30" t="n">
        <f aca="false">SUM(J92:J94)</f>
        <v>81.62</v>
      </c>
      <c r="K91" s="44" t="n">
        <f aca="false">SUM(K92:K94)</f>
        <v>1508</v>
      </c>
      <c r="L91" s="30" t="n">
        <f aca="false">SUM(L92:L94)</f>
        <v>149.73</v>
      </c>
    </row>
    <row r="92" customFormat="false" ht="48" hidden="false" customHeight="true" outlineLevel="0" collapsed="false">
      <c r="A92" s="55"/>
      <c r="B92" s="33" t="s">
        <v>517</v>
      </c>
      <c r="C92" s="34" t="s">
        <v>211</v>
      </c>
      <c r="D92" s="34" t="s">
        <v>909</v>
      </c>
      <c r="E92" s="23" t="n">
        <v>85.15</v>
      </c>
      <c r="F92" s="23" t="n">
        <f aca="false">ROUND(K92/12*6,2)</f>
        <v>450</v>
      </c>
      <c r="G92" s="23" t="n">
        <f aca="false">ROUND(E92*F92/1000,2)</f>
        <v>38.32</v>
      </c>
      <c r="H92" s="23" t="n">
        <v>93.37</v>
      </c>
      <c r="I92" s="23" t="n">
        <f aca="false">K92-F92</f>
        <v>450</v>
      </c>
      <c r="J92" s="23" t="n">
        <f aca="false">ROUND(H92*I92/1000,2)</f>
        <v>42.02</v>
      </c>
      <c r="K92" s="130" t="n">
        <v>900</v>
      </c>
      <c r="L92" s="23" t="n">
        <f aca="false">G92+J92</f>
        <v>80.34</v>
      </c>
    </row>
    <row r="93" customFormat="false" ht="65.25" hidden="false" customHeight="true" outlineLevel="0" collapsed="false">
      <c r="A93" s="55"/>
      <c r="B93" s="42" t="s">
        <v>812</v>
      </c>
      <c r="C93" s="34" t="s">
        <v>213</v>
      </c>
      <c r="D93" s="93" t="s">
        <v>910</v>
      </c>
      <c r="E93" s="23" t="n">
        <v>97.95</v>
      </c>
      <c r="F93" s="23" t="n">
        <f aca="false">ROUND(K93/12*6,2)</f>
        <v>300</v>
      </c>
      <c r="G93" s="23" t="n">
        <f aca="false">ROUND(E93*F93/1000,2)</f>
        <v>29.39</v>
      </c>
      <c r="H93" s="23" t="n">
        <v>130.28</v>
      </c>
      <c r="I93" s="23" t="n">
        <f aca="false">K93-F93</f>
        <v>300</v>
      </c>
      <c r="J93" s="23" t="n">
        <f aca="false">ROUND(H93*I93/1000,2)</f>
        <v>39.08</v>
      </c>
      <c r="K93" s="130" t="n">
        <v>600</v>
      </c>
      <c r="L93" s="23" t="n">
        <f aca="false">G93+J93</f>
        <v>68.47</v>
      </c>
    </row>
    <row r="94" customFormat="false" ht="64.5" hidden="false" customHeight="true" outlineLevel="0" collapsed="false">
      <c r="A94" s="55"/>
      <c r="B94" s="42" t="s">
        <v>815</v>
      </c>
      <c r="C94" s="34" t="s">
        <v>215</v>
      </c>
      <c r="D94" s="93" t="s">
        <v>910</v>
      </c>
      <c r="E94" s="23" t="n">
        <v>99.47</v>
      </c>
      <c r="F94" s="23" t="n">
        <f aca="false">ROUND(K94/12*6,2)</f>
        <v>4</v>
      </c>
      <c r="G94" s="23" t="n">
        <f aca="false">ROUND(E94*F94/1000,2)</f>
        <v>0.4</v>
      </c>
      <c r="H94" s="23" t="n">
        <v>130.78</v>
      </c>
      <c r="I94" s="23" t="n">
        <f aca="false">K94-F94</f>
        <v>4</v>
      </c>
      <c r="J94" s="23" t="n">
        <f aca="false">ROUND(H94*I94/1000,2)</f>
        <v>0.52</v>
      </c>
      <c r="K94" s="130" t="n">
        <v>8</v>
      </c>
      <c r="L94" s="23" t="n">
        <f aca="false">G94+J94</f>
        <v>0.92</v>
      </c>
    </row>
    <row r="95" customFormat="false" ht="66" hidden="false" customHeight="true" outlineLevel="0" collapsed="false">
      <c r="A95" s="55"/>
      <c r="B95" s="51" t="s">
        <v>216</v>
      </c>
      <c r="C95" s="44"/>
      <c r="D95" s="44"/>
      <c r="E95" s="30"/>
      <c r="F95" s="44" t="n">
        <f aca="false">SUM(F96:F99)</f>
        <v>1067.73</v>
      </c>
      <c r="G95" s="44" t="n">
        <f aca="false">SUM(G96:G99)</f>
        <v>95.85</v>
      </c>
      <c r="H95" s="30"/>
      <c r="I95" s="44" t="n">
        <f aca="false">SUM(I96:I99)</f>
        <v>1067.73</v>
      </c>
      <c r="J95" s="44" t="n">
        <f aca="false">SUM(J96:J99)</f>
        <v>113.93</v>
      </c>
      <c r="K95" s="44" t="n">
        <f aca="false">SUM(K96:K99)</f>
        <v>2135.46</v>
      </c>
      <c r="L95" s="44" t="n">
        <f aca="false">SUM(L96:L99)</f>
        <v>209.78</v>
      </c>
    </row>
    <row r="96" customFormat="false" ht="53.25" hidden="false" customHeight="true" outlineLevel="0" collapsed="false">
      <c r="A96" s="55"/>
      <c r="B96" s="33" t="s">
        <v>517</v>
      </c>
      <c r="C96" s="34" t="s">
        <v>211</v>
      </c>
      <c r="D96" s="93" t="s">
        <v>909</v>
      </c>
      <c r="E96" s="23" t="n">
        <v>85.15</v>
      </c>
      <c r="F96" s="23" t="n">
        <f aca="false">ROUND(K96/12*6,2)</f>
        <v>682.03</v>
      </c>
      <c r="G96" s="23" t="n">
        <f aca="false">ROUND(E96*F96/1000,2)</f>
        <v>58.07</v>
      </c>
      <c r="H96" s="23" t="n">
        <v>93.37</v>
      </c>
      <c r="I96" s="23" t="n">
        <f aca="false">K96-F96</f>
        <v>682.03</v>
      </c>
      <c r="J96" s="23" t="n">
        <f aca="false">ROUND(H96*I96/1000,2)</f>
        <v>63.68</v>
      </c>
      <c r="K96" s="130" t="n">
        <v>1364.06</v>
      </c>
      <c r="L96" s="23" t="n">
        <f aca="false">G96+J96</f>
        <v>121.75</v>
      </c>
    </row>
    <row r="97" customFormat="false" ht="45" hidden="false" customHeight="true" outlineLevel="0" collapsed="false">
      <c r="A97" s="55"/>
      <c r="B97" s="42" t="s">
        <v>911</v>
      </c>
      <c r="C97" s="34" t="s">
        <v>213</v>
      </c>
      <c r="D97" s="93" t="s">
        <v>910</v>
      </c>
      <c r="E97" s="23" t="n">
        <v>97.95</v>
      </c>
      <c r="F97" s="23" t="n">
        <f aca="false">ROUND(K97/12*6,2)</f>
        <v>334.5</v>
      </c>
      <c r="G97" s="23" t="n">
        <f aca="false">ROUND(E97*F97/1000,2)</f>
        <v>32.76</v>
      </c>
      <c r="H97" s="23" t="n">
        <v>130.28</v>
      </c>
      <c r="I97" s="23" t="n">
        <f aca="false">K97-F97</f>
        <v>334.5</v>
      </c>
      <c r="J97" s="23" t="n">
        <f aca="false">ROUND(H97*I97/1000,2)</f>
        <v>43.58</v>
      </c>
      <c r="K97" s="130" t="n">
        <v>669</v>
      </c>
      <c r="L97" s="23" t="n">
        <f aca="false">G97+J97</f>
        <v>76.34</v>
      </c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  <c r="BI97" s="121"/>
      <c r="BJ97" s="121"/>
      <c r="BK97" s="121"/>
      <c r="BL97" s="121"/>
      <c r="BM97" s="121"/>
      <c r="BN97" s="121"/>
      <c r="BO97" s="121"/>
      <c r="BP97" s="121"/>
      <c r="BQ97" s="121"/>
      <c r="BR97" s="121"/>
      <c r="BS97" s="121"/>
      <c r="BT97" s="121"/>
      <c r="BU97" s="121"/>
      <c r="BV97" s="121"/>
      <c r="BW97" s="121"/>
      <c r="BX97" s="121"/>
      <c r="BY97" s="121"/>
      <c r="BZ97" s="121"/>
      <c r="CA97" s="121"/>
      <c r="CB97" s="121"/>
      <c r="CC97" s="121"/>
      <c r="CD97" s="121"/>
      <c r="CE97" s="121"/>
      <c r="CF97" s="121"/>
      <c r="CG97" s="121"/>
      <c r="CH97" s="121"/>
      <c r="CI97" s="121"/>
      <c r="CJ97" s="121"/>
      <c r="CK97" s="121"/>
      <c r="CL97" s="121"/>
      <c r="CM97" s="121"/>
      <c r="CN97" s="121"/>
      <c r="CO97" s="121"/>
      <c r="CP97" s="121"/>
      <c r="CQ97" s="121"/>
      <c r="CR97" s="121"/>
      <c r="CS97" s="121"/>
      <c r="CT97" s="121"/>
      <c r="CU97" s="121"/>
      <c r="CV97" s="121"/>
      <c r="CW97" s="121"/>
      <c r="CX97" s="121"/>
      <c r="CY97" s="121"/>
      <c r="CZ97" s="121"/>
      <c r="DA97" s="121"/>
      <c r="DB97" s="121"/>
      <c r="DC97" s="121"/>
      <c r="DD97" s="121"/>
      <c r="DE97" s="121"/>
      <c r="DF97" s="121"/>
      <c r="DG97" s="121"/>
      <c r="DH97" s="121"/>
      <c r="DI97" s="121"/>
      <c r="DJ97" s="121"/>
      <c r="DK97" s="121"/>
      <c r="DL97" s="121"/>
      <c r="DM97" s="121"/>
      <c r="DN97" s="121"/>
      <c r="DO97" s="121"/>
      <c r="DP97" s="121"/>
      <c r="DQ97" s="121"/>
      <c r="DR97" s="121"/>
      <c r="DS97" s="121"/>
      <c r="DT97" s="121"/>
      <c r="DU97" s="121"/>
      <c r="DV97" s="121"/>
      <c r="DW97" s="121"/>
      <c r="DX97" s="121"/>
      <c r="DY97" s="121"/>
      <c r="DZ97" s="121"/>
      <c r="EA97" s="121"/>
      <c r="EB97" s="121"/>
      <c r="EC97" s="121"/>
      <c r="ED97" s="121"/>
      <c r="EE97" s="121"/>
      <c r="EF97" s="121"/>
      <c r="EG97" s="121"/>
      <c r="EH97" s="121"/>
      <c r="EI97" s="121"/>
      <c r="EJ97" s="121"/>
      <c r="EK97" s="121"/>
      <c r="EL97" s="121"/>
      <c r="EM97" s="121"/>
      <c r="EN97" s="121"/>
      <c r="EO97" s="121"/>
      <c r="EP97" s="121"/>
      <c r="EQ97" s="121"/>
      <c r="ER97" s="121"/>
      <c r="ES97" s="121"/>
      <c r="ET97" s="121"/>
      <c r="EU97" s="121"/>
      <c r="EV97" s="121"/>
      <c r="EW97" s="121"/>
      <c r="EX97" s="121"/>
      <c r="EY97" s="121"/>
      <c r="EZ97" s="121"/>
      <c r="FA97" s="121"/>
      <c r="FB97" s="121"/>
      <c r="FC97" s="121"/>
      <c r="FD97" s="121"/>
      <c r="FE97" s="121"/>
      <c r="FF97" s="121"/>
      <c r="FG97" s="121"/>
      <c r="FH97" s="121"/>
      <c r="FI97" s="121"/>
      <c r="FJ97" s="121"/>
      <c r="FK97" s="121"/>
      <c r="FL97" s="121"/>
      <c r="FM97" s="121"/>
      <c r="FN97" s="121"/>
      <c r="FO97" s="121"/>
      <c r="FP97" s="121"/>
      <c r="FQ97" s="121"/>
      <c r="FR97" s="121"/>
      <c r="FS97" s="121"/>
      <c r="FT97" s="121"/>
      <c r="FU97" s="121"/>
      <c r="FV97" s="121"/>
      <c r="FW97" s="121"/>
      <c r="FX97" s="121"/>
      <c r="FY97" s="121"/>
      <c r="FZ97" s="121"/>
      <c r="GA97" s="121"/>
      <c r="GB97" s="121"/>
      <c r="GC97" s="121"/>
      <c r="GD97" s="121"/>
      <c r="GE97" s="121"/>
      <c r="GF97" s="121"/>
      <c r="GG97" s="121"/>
      <c r="GH97" s="121"/>
      <c r="GI97" s="121"/>
      <c r="GJ97" s="121"/>
      <c r="GK97" s="121"/>
      <c r="GL97" s="121"/>
      <c r="GM97" s="121"/>
      <c r="GN97" s="121"/>
      <c r="GO97" s="121"/>
      <c r="GP97" s="121"/>
      <c r="GQ97" s="121"/>
      <c r="GR97" s="121"/>
      <c r="GS97" s="121"/>
      <c r="GT97" s="121"/>
      <c r="GU97" s="121"/>
      <c r="GV97" s="121"/>
      <c r="GW97" s="121"/>
      <c r="GX97" s="121"/>
      <c r="GY97" s="121"/>
      <c r="GZ97" s="121"/>
      <c r="HA97" s="121"/>
      <c r="HB97" s="121"/>
      <c r="HC97" s="121"/>
      <c r="HD97" s="121"/>
      <c r="HE97" s="121"/>
      <c r="HF97" s="121"/>
      <c r="HG97" s="121"/>
      <c r="HH97" s="121"/>
      <c r="HI97" s="121"/>
      <c r="HJ97" s="121"/>
      <c r="HK97" s="121"/>
      <c r="HL97" s="121"/>
      <c r="HM97" s="121"/>
      <c r="HN97" s="121"/>
      <c r="HO97" s="121"/>
      <c r="HP97" s="121"/>
      <c r="HQ97" s="121"/>
      <c r="HR97" s="121"/>
      <c r="HS97" s="121"/>
      <c r="HT97" s="121"/>
      <c r="HU97" s="121"/>
      <c r="HV97" s="121"/>
      <c r="HW97" s="121"/>
      <c r="HX97" s="121"/>
      <c r="HY97" s="121"/>
      <c r="HZ97" s="121"/>
      <c r="IA97" s="121"/>
      <c r="IB97" s="121"/>
      <c r="IC97" s="121"/>
      <c r="ID97" s="121"/>
      <c r="IE97" s="121"/>
      <c r="IF97" s="121"/>
      <c r="IG97" s="121"/>
      <c r="IH97" s="121"/>
      <c r="II97" s="121"/>
      <c r="IJ97" s="121"/>
      <c r="IK97" s="121"/>
      <c r="IL97" s="121"/>
      <c r="IM97" s="121"/>
      <c r="IN97" s="121"/>
      <c r="IO97" s="121"/>
      <c r="IP97" s="121"/>
      <c r="IQ97" s="121"/>
      <c r="IR97" s="121"/>
      <c r="IS97" s="121"/>
      <c r="IT97" s="121"/>
      <c r="IU97" s="121"/>
      <c r="IV97" s="121"/>
      <c r="IW97" s="121"/>
    </row>
    <row r="98" customFormat="false" ht="54" hidden="false" customHeight="true" outlineLevel="0" collapsed="false">
      <c r="A98" s="55"/>
      <c r="B98" s="42" t="s">
        <v>219</v>
      </c>
      <c r="C98" s="34" t="s">
        <v>215</v>
      </c>
      <c r="D98" s="93" t="s">
        <v>910</v>
      </c>
      <c r="E98" s="23" t="n">
        <v>99.47</v>
      </c>
      <c r="F98" s="23" t="n">
        <f aca="false">ROUND(K98/12*6,2)</f>
        <v>4</v>
      </c>
      <c r="G98" s="23" t="n">
        <f aca="false">ROUND(E98*F98/1000,2)</f>
        <v>0.4</v>
      </c>
      <c r="H98" s="23" t="n">
        <v>130.78</v>
      </c>
      <c r="I98" s="23" t="n">
        <f aca="false">K98-F98</f>
        <v>4</v>
      </c>
      <c r="J98" s="23" t="n">
        <f aca="false">ROUND(H98*I98/1000,2)</f>
        <v>0.52</v>
      </c>
      <c r="K98" s="130" t="n">
        <v>8</v>
      </c>
      <c r="L98" s="23" t="n">
        <f aca="false">G98+J98</f>
        <v>0.92</v>
      </c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  <c r="BI98" s="121"/>
      <c r="BJ98" s="121"/>
      <c r="BK98" s="121"/>
      <c r="BL98" s="121"/>
      <c r="BM98" s="121"/>
      <c r="BN98" s="121"/>
      <c r="BO98" s="121"/>
      <c r="BP98" s="121"/>
      <c r="BQ98" s="121"/>
      <c r="BR98" s="121"/>
      <c r="BS98" s="121"/>
      <c r="BT98" s="121"/>
      <c r="BU98" s="121"/>
      <c r="BV98" s="121"/>
      <c r="BW98" s="121"/>
      <c r="BX98" s="121"/>
      <c r="BY98" s="121"/>
      <c r="BZ98" s="121"/>
      <c r="CA98" s="121"/>
      <c r="CB98" s="121"/>
      <c r="CC98" s="121"/>
      <c r="CD98" s="121"/>
      <c r="CE98" s="121"/>
      <c r="CF98" s="121"/>
      <c r="CG98" s="121"/>
      <c r="CH98" s="121"/>
      <c r="CI98" s="121"/>
      <c r="CJ98" s="121"/>
      <c r="CK98" s="121"/>
      <c r="CL98" s="121"/>
      <c r="CM98" s="121"/>
      <c r="CN98" s="121"/>
      <c r="CO98" s="121"/>
      <c r="CP98" s="121"/>
      <c r="CQ98" s="121"/>
      <c r="CR98" s="121"/>
      <c r="CS98" s="121"/>
      <c r="CT98" s="121"/>
      <c r="CU98" s="121"/>
      <c r="CV98" s="121"/>
      <c r="CW98" s="121"/>
      <c r="CX98" s="121"/>
      <c r="CY98" s="121"/>
      <c r="CZ98" s="121"/>
      <c r="DA98" s="121"/>
      <c r="DB98" s="121"/>
      <c r="DC98" s="121"/>
      <c r="DD98" s="121"/>
      <c r="DE98" s="121"/>
      <c r="DF98" s="121"/>
      <c r="DG98" s="121"/>
      <c r="DH98" s="121"/>
      <c r="DI98" s="121"/>
      <c r="DJ98" s="121"/>
      <c r="DK98" s="121"/>
      <c r="DL98" s="121"/>
      <c r="DM98" s="121"/>
      <c r="DN98" s="121"/>
      <c r="DO98" s="121"/>
      <c r="DP98" s="121"/>
      <c r="DQ98" s="121"/>
      <c r="DR98" s="121"/>
      <c r="DS98" s="121"/>
      <c r="DT98" s="121"/>
      <c r="DU98" s="121"/>
      <c r="DV98" s="121"/>
      <c r="DW98" s="121"/>
      <c r="DX98" s="121"/>
      <c r="DY98" s="121"/>
      <c r="DZ98" s="121"/>
      <c r="EA98" s="121"/>
      <c r="EB98" s="121"/>
      <c r="EC98" s="121"/>
      <c r="ED98" s="121"/>
      <c r="EE98" s="121"/>
      <c r="EF98" s="121"/>
      <c r="EG98" s="121"/>
      <c r="EH98" s="121"/>
      <c r="EI98" s="121"/>
      <c r="EJ98" s="121"/>
      <c r="EK98" s="121"/>
      <c r="EL98" s="121"/>
      <c r="EM98" s="121"/>
      <c r="EN98" s="121"/>
      <c r="EO98" s="121"/>
      <c r="EP98" s="121"/>
      <c r="EQ98" s="121"/>
      <c r="ER98" s="121"/>
      <c r="ES98" s="121"/>
      <c r="ET98" s="121"/>
      <c r="EU98" s="121"/>
      <c r="EV98" s="121"/>
      <c r="EW98" s="121"/>
      <c r="EX98" s="121"/>
      <c r="EY98" s="121"/>
      <c r="EZ98" s="121"/>
      <c r="FA98" s="121"/>
      <c r="FB98" s="121"/>
      <c r="FC98" s="121"/>
      <c r="FD98" s="121"/>
      <c r="FE98" s="121"/>
      <c r="FF98" s="121"/>
      <c r="FG98" s="121"/>
      <c r="FH98" s="121"/>
      <c r="FI98" s="121"/>
      <c r="FJ98" s="121"/>
      <c r="FK98" s="121"/>
      <c r="FL98" s="121"/>
      <c r="FM98" s="121"/>
      <c r="FN98" s="121"/>
      <c r="FO98" s="121"/>
      <c r="FP98" s="121"/>
      <c r="FQ98" s="121"/>
      <c r="FR98" s="121"/>
      <c r="FS98" s="121"/>
      <c r="FT98" s="121"/>
      <c r="FU98" s="121"/>
      <c r="FV98" s="121"/>
      <c r="FW98" s="121"/>
      <c r="FX98" s="121"/>
      <c r="FY98" s="121"/>
      <c r="FZ98" s="121"/>
      <c r="GA98" s="121"/>
      <c r="GB98" s="121"/>
      <c r="GC98" s="121"/>
      <c r="GD98" s="121"/>
      <c r="GE98" s="121"/>
      <c r="GF98" s="121"/>
      <c r="GG98" s="121"/>
      <c r="GH98" s="121"/>
      <c r="GI98" s="121"/>
      <c r="GJ98" s="121"/>
      <c r="GK98" s="121"/>
      <c r="GL98" s="121"/>
      <c r="GM98" s="121"/>
      <c r="GN98" s="121"/>
      <c r="GO98" s="121"/>
      <c r="GP98" s="121"/>
      <c r="GQ98" s="121"/>
      <c r="GR98" s="121"/>
      <c r="GS98" s="121"/>
      <c r="GT98" s="121"/>
      <c r="GU98" s="121"/>
      <c r="GV98" s="121"/>
      <c r="GW98" s="121"/>
      <c r="GX98" s="121"/>
      <c r="GY98" s="121"/>
      <c r="GZ98" s="121"/>
      <c r="HA98" s="121"/>
      <c r="HB98" s="121"/>
      <c r="HC98" s="121"/>
      <c r="HD98" s="121"/>
      <c r="HE98" s="121"/>
      <c r="HF98" s="121"/>
      <c r="HG98" s="121"/>
      <c r="HH98" s="121"/>
      <c r="HI98" s="121"/>
      <c r="HJ98" s="121"/>
      <c r="HK98" s="121"/>
      <c r="HL98" s="121"/>
      <c r="HM98" s="121"/>
      <c r="HN98" s="121"/>
      <c r="HO98" s="121"/>
      <c r="HP98" s="121"/>
      <c r="HQ98" s="121"/>
      <c r="HR98" s="121"/>
      <c r="HS98" s="121"/>
      <c r="HT98" s="121"/>
      <c r="HU98" s="121"/>
      <c r="HV98" s="121"/>
      <c r="HW98" s="121"/>
      <c r="HX98" s="121"/>
      <c r="HY98" s="121"/>
      <c r="HZ98" s="121"/>
      <c r="IA98" s="121"/>
      <c r="IB98" s="121"/>
      <c r="IC98" s="121"/>
      <c r="ID98" s="121"/>
      <c r="IE98" s="121"/>
      <c r="IF98" s="121"/>
      <c r="IG98" s="121"/>
      <c r="IH98" s="121"/>
      <c r="II98" s="121"/>
      <c r="IJ98" s="121"/>
      <c r="IK98" s="121"/>
      <c r="IL98" s="121"/>
      <c r="IM98" s="121"/>
      <c r="IN98" s="121"/>
      <c r="IO98" s="121"/>
      <c r="IP98" s="121"/>
      <c r="IQ98" s="121"/>
      <c r="IR98" s="121"/>
      <c r="IS98" s="121"/>
      <c r="IT98" s="121"/>
      <c r="IU98" s="121"/>
      <c r="IV98" s="121"/>
      <c r="IW98" s="121"/>
    </row>
    <row r="99" customFormat="false" ht="54" hidden="false" customHeight="true" outlineLevel="0" collapsed="false">
      <c r="A99" s="55"/>
      <c r="B99" s="42" t="s">
        <v>716</v>
      </c>
      <c r="C99" s="34" t="s">
        <v>221</v>
      </c>
      <c r="D99" s="93" t="s">
        <v>910</v>
      </c>
      <c r="E99" s="23" t="n">
        <v>97.95</v>
      </c>
      <c r="F99" s="23" t="n">
        <f aca="false">ROUND(K99/12*6,2)</f>
        <v>47.2</v>
      </c>
      <c r="G99" s="23" t="n">
        <f aca="false">ROUND(E99*F99/1000,2)</f>
        <v>4.62</v>
      </c>
      <c r="H99" s="23" t="n">
        <v>130.28</v>
      </c>
      <c r="I99" s="23" t="n">
        <f aca="false">K99-F99</f>
        <v>47.2</v>
      </c>
      <c r="J99" s="23" t="n">
        <f aca="false">ROUND(H99*I99/1000,2)</f>
        <v>6.15</v>
      </c>
      <c r="K99" s="130" t="n">
        <v>94.4</v>
      </c>
      <c r="L99" s="23" t="n">
        <f aca="false">G99+J99</f>
        <v>10.77</v>
      </c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  <c r="BI99" s="121"/>
      <c r="BJ99" s="121"/>
      <c r="BK99" s="121"/>
      <c r="BL99" s="121"/>
      <c r="BM99" s="121"/>
      <c r="BN99" s="121"/>
      <c r="BO99" s="121"/>
      <c r="BP99" s="121"/>
      <c r="BQ99" s="121"/>
      <c r="BR99" s="121"/>
      <c r="BS99" s="121"/>
      <c r="BT99" s="121"/>
      <c r="BU99" s="121"/>
      <c r="BV99" s="121"/>
      <c r="BW99" s="121"/>
      <c r="BX99" s="121"/>
      <c r="BY99" s="121"/>
      <c r="BZ99" s="121"/>
      <c r="CA99" s="121"/>
      <c r="CB99" s="121"/>
      <c r="CC99" s="121"/>
      <c r="CD99" s="121"/>
      <c r="CE99" s="121"/>
      <c r="CF99" s="121"/>
      <c r="CG99" s="121"/>
      <c r="CH99" s="121"/>
      <c r="CI99" s="121"/>
      <c r="CJ99" s="121"/>
      <c r="CK99" s="121"/>
      <c r="CL99" s="121"/>
      <c r="CM99" s="121"/>
      <c r="CN99" s="121"/>
      <c r="CO99" s="121"/>
      <c r="CP99" s="121"/>
      <c r="CQ99" s="121"/>
      <c r="CR99" s="121"/>
      <c r="CS99" s="121"/>
      <c r="CT99" s="121"/>
      <c r="CU99" s="121"/>
      <c r="CV99" s="121"/>
      <c r="CW99" s="121"/>
      <c r="CX99" s="121"/>
      <c r="CY99" s="121"/>
      <c r="CZ99" s="121"/>
      <c r="DA99" s="121"/>
      <c r="DB99" s="121"/>
      <c r="DC99" s="121"/>
      <c r="DD99" s="121"/>
      <c r="DE99" s="121"/>
      <c r="DF99" s="121"/>
      <c r="DG99" s="121"/>
      <c r="DH99" s="121"/>
      <c r="DI99" s="121"/>
      <c r="DJ99" s="121"/>
      <c r="DK99" s="121"/>
      <c r="DL99" s="121"/>
      <c r="DM99" s="121"/>
      <c r="DN99" s="121"/>
      <c r="DO99" s="121"/>
      <c r="DP99" s="121"/>
      <c r="DQ99" s="121"/>
      <c r="DR99" s="121"/>
      <c r="DS99" s="121"/>
      <c r="DT99" s="121"/>
      <c r="DU99" s="121"/>
      <c r="DV99" s="121"/>
      <c r="DW99" s="121"/>
      <c r="DX99" s="121"/>
      <c r="DY99" s="121"/>
      <c r="DZ99" s="121"/>
      <c r="EA99" s="121"/>
      <c r="EB99" s="121"/>
      <c r="EC99" s="121"/>
      <c r="ED99" s="121"/>
      <c r="EE99" s="121"/>
      <c r="EF99" s="121"/>
      <c r="EG99" s="121"/>
      <c r="EH99" s="121"/>
      <c r="EI99" s="121"/>
      <c r="EJ99" s="121"/>
      <c r="EK99" s="121"/>
      <c r="EL99" s="121"/>
      <c r="EM99" s="121"/>
      <c r="EN99" s="121"/>
      <c r="EO99" s="121"/>
      <c r="EP99" s="121"/>
      <c r="EQ99" s="121"/>
      <c r="ER99" s="121"/>
      <c r="ES99" s="121"/>
      <c r="ET99" s="121"/>
      <c r="EU99" s="121"/>
      <c r="EV99" s="121"/>
      <c r="EW99" s="121"/>
      <c r="EX99" s="121"/>
      <c r="EY99" s="121"/>
      <c r="EZ99" s="121"/>
      <c r="FA99" s="121"/>
      <c r="FB99" s="121"/>
      <c r="FC99" s="121"/>
      <c r="FD99" s="121"/>
      <c r="FE99" s="121"/>
      <c r="FF99" s="121"/>
      <c r="FG99" s="121"/>
      <c r="FH99" s="121"/>
      <c r="FI99" s="121"/>
      <c r="FJ99" s="121"/>
      <c r="FK99" s="121"/>
      <c r="FL99" s="121"/>
      <c r="FM99" s="121"/>
      <c r="FN99" s="121"/>
      <c r="FO99" s="121"/>
      <c r="FP99" s="121"/>
      <c r="FQ99" s="121"/>
      <c r="FR99" s="121"/>
      <c r="FS99" s="121"/>
      <c r="FT99" s="121"/>
      <c r="FU99" s="121"/>
      <c r="FV99" s="121"/>
      <c r="FW99" s="121"/>
      <c r="FX99" s="121"/>
      <c r="FY99" s="121"/>
      <c r="FZ99" s="121"/>
      <c r="GA99" s="121"/>
      <c r="GB99" s="121"/>
      <c r="GC99" s="121"/>
      <c r="GD99" s="121"/>
      <c r="GE99" s="121"/>
      <c r="GF99" s="121"/>
      <c r="GG99" s="121"/>
      <c r="GH99" s="121"/>
      <c r="GI99" s="121"/>
      <c r="GJ99" s="121"/>
      <c r="GK99" s="121"/>
      <c r="GL99" s="121"/>
      <c r="GM99" s="121"/>
      <c r="GN99" s="121"/>
      <c r="GO99" s="121"/>
      <c r="GP99" s="121"/>
      <c r="GQ99" s="121"/>
      <c r="GR99" s="121"/>
      <c r="GS99" s="121"/>
      <c r="GT99" s="121"/>
      <c r="GU99" s="121"/>
      <c r="GV99" s="121"/>
      <c r="GW99" s="121"/>
      <c r="GX99" s="121"/>
      <c r="GY99" s="121"/>
      <c r="GZ99" s="121"/>
      <c r="HA99" s="121"/>
      <c r="HB99" s="121"/>
      <c r="HC99" s="121"/>
      <c r="HD99" s="121"/>
      <c r="HE99" s="121"/>
      <c r="HF99" s="121"/>
      <c r="HG99" s="121"/>
      <c r="HH99" s="121"/>
      <c r="HI99" s="121"/>
      <c r="HJ99" s="121"/>
      <c r="HK99" s="121"/>
      <c r="HL99" s="121"/>
      <c r="HM99" s="121"/>
      <c r="HN99" s="121"/>
      <c r="HO99" s="121"/>
      <c r="HP99" s="121"/>
      <c r="HQ99" s="121"/>
      <c r="HR99" s="121"/>
      <c r="HS99" s="121"/>
      <c r="HT99" s="121"/>
      <c r="HU99" s="121"/>
      <c r="HV99" s="121"/>
      <c r="HW99" s="121"/>
      <c r="HX99" s="121"/>
      <c r="HY99" s="121"/>
      <c r="HZ99" s="121"/>
      <c r="IA99" s="121"/>
      <c r="IB99" s="121"/>
      <c r="IC99" s="121"/>
      <c r="ID99" s="121"/>
      <c r="IE99" s="121"/>
      <c r="IF99" s="121"/>
      <c r="IG99" s="121"/>
      <c r="IH99" s="121"/>
      <c r="II99" s="121"/>
      <c r="IJ99" s="121"/>
      <c r="IK99" s="121"/>
      <c r="IL99" s="121"/>
      <c r="IM99" s="121"/>
      <c r="IN99" s="121"/>
      <c r="IO99" s="121"/>
      <c r="IP99" s="121"/>
      <c r="IQ99" s="121"/>
      <c r="IR99" s="121"/>
      <c r="IS99" s="121"/>
      <c r="IT99" s="121"/>
      <c r="IU99" s="121"/>
      <c r="IV99" s="121"/>
      <c r="IW99" s="121"/>
    </row>
    <row r="100" customFormat="false" ht="42.75" hidden="false" customHeight="true" outlineLevel="0" collapsed="false">
      <c r="A100" s="41" t="s">
        <v>197</v>
      </c>
      <c r="B100" s="43" t="s">
        <v>818</v>
      </c>
      <c r="C100" s="44"/>
      <c r="D100" s="44"/>
      <c r="E100" s="30"/>
      <c r="F100" s="30" t="n">
        <f aca="false">SUM(F101:F101)</f>
        <v>20</v>
      </c>
      <c r="G100" s="30" t="n">
        <f aca="false">SUM(G101:G101)</f>
        <v>4.12</v>
      </c>
      <c r="H100" s="30"/>
      <c r="I100" s="30" t="n">
        <f aca="false">SUM(I101:I101)</f>
        <v>20</v>
      </c>
      <c r="J100" s="30" t="n">
        <f aca="false">SUM(J101:J101)</f>
        <v>4.69</v>
      </c>
      <c r="K100" s="30" t="n">
        <f aca="false">SUM(K101:K101)</f>
        <v>40</v>
      </c>
      <c r="L100" s="30" t="n">
        <f aca="false">SUM(L101:L101)</f>
        <v>8.81</v>
      </c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  <c r="BI100" s="121"/>
      <c r="BJ100" s="121"/>
      <c r="BK100" s="121"/>
      <c r="BL100" s="121"/>
      <c r="BM100" s="121"/>
      <c r="BN100" s="121"/>
      <c r="BO100" s="121"/>
      <c r="BP100" s="121"/>
      <c r="BQ100" s="121"/>
      <c r="BR100" s="121"/>
      <c r="BS100" s="121"/>
      <c r="BT100" s="121"/>
      <c r="BU100" s="121"/>
      <c r="BV100" s="121"/>
      <c r="BW100" s="121"/>
      <c r="BX100" s="121"/>
      <c r="BY100" s="121"/>
      <c r="BZ100" s="121"/>
      <c r="CA100" s="121"/>
      <c r="CB100" s="121"/>
      <c r="CC100" s="121"/>
      <c r="CD100" s="121"/>
      <c r="CE100" s="121"/>
      <c r="CF100" s="121"/>
      <c r="CG100" s="121"/>
      <c r="CH100" s="121"/>
      <c r="CI100" s="121"/>
      <c r="CJ100" s="121"/>
      <c r="CK100" s="121"/>
      <c r="CL100" s="121"/>
      <c r="CM100" s="121"/>
      <c r="CN100" s="121"/>
      <c r="CO100" s="121"/>
      <c r="CP100" s="121"/>
      <c r="CQ100" s="121"/>
      <c r="CR100" s="121"/>
      <c r="CS100" s="121"/>
      <c r="CT100" s="121"/>
      <c r="CU100" s="121"/>
      <c r="CV100" s="121"/>
      <c r="CW100" s="121"/>
      <c r="CX100" s="121"/>
      <c r="CY100" s="121"/>
      <c r="CZ100" s="121"/>
      <c r="DA100" s="121"/>
      <c r="DB100" s="121"/>
      <c r="DC100" s="121"/>
      <c r="DD100" s="121"/>
      <c r="DE100" s="121"/>
      <c r="DF100" s="121"/>
      <c r="DG100" s="121"/>
      <c r="DH100" s="121"/>
      <c r="DI100" s="121"/>
      <c r="DJ100" s="121"/>
      <c r="DK100" s="121"/>
      <c r="DL100" s="121"/>
      <c r="DM100" s="121"/>
      <c r="DN100" s="121"/>
      <c r="DO100" s="121"/>
      <c r="DP100" s="121"/>
      <c r="DQ100" s="121"/>
      <c r="DR100" s="121"/>
      <c r="DS100" s="121"/>
      <c r="DT100" s="121"/>
      <c r="DU100" s="121"/>
      <c r="DV100" s="121"/>
      <c r="DW100" s="121"/>
      <c r="DX100" s="121"/>
      <c r="DY100" s="121"/>
      <c r="DZ100" s="121"/>
      <c r="EA100" s="121"/>
      <c r="EB100" s="121"/>
      <c r="EC100" s="121"/>
      <c r="ED100" s="121"/>
      <c r="EE100" s="121"/>
      <c r="EF100" s="121"/>
      <c r="EG100" s="121"/>
      <c r="EH100" s="121"/>
      <c r="EI100" s="121"/>
      <c r="EJ100" s="121"/>
      <c r="EK100" s="121"/>
      <c r="EL100" s="121"/>
      <c r="EM100" s="121"/>
      <c r="EN100" s="121"/>
      <c r="EO100" s="121"/>
      <c r="EP100" s="121"/>
      <c r="EQ100" s="121"/>
      <c r="ER100" s="121"/>
      <c r="ES100" s="121"/>
      <c r="ET100" s="121"/>
      <c r="EU100" s="121"/>
      <c r="EV100" s="121"/>
      <c r="EW100" s="121"/>
      <c r="EX100" s="121"/>
      <c r="EY100" s="121"/>
      <c r="EZ100" s="121"/>
      <c r="FA100" s="121"/>
      <c r="FB100" s="121"/>
      <c r="FC100" s="121"/>
      <c r="FD100" s="121"/>
      <c r="FE100" s="121"/>
      <c r="FF100" s="121"/>
      <c r="FG100" s="121"/>
      <c r="FH100" s="121"/>
      <c r="FI100" s="121"/>
      <c r="FJ100" s="121"/>
      <c r="FK100" s="121"/>
      <c r="FL100" s="121"/>
      <c r="FM100" s="121"/>
      <c r="FN100" s="121"/>
      <c r="FO100" s="121"/>
      <c r="FP100" s="121"/>
      <c r="FQ100" s="121"/>
      <c r="FR100" s="121"/>
      <c r="FS100" s="121"/>
      <c r="FT100" s="121"/>
      <c r="FU100" s="121"/>
      <c r="FV100" s="121"/>
      <c r="FW100" s="121"/>
      <c r="FX100" s="121"/>
      <c r="FY100" s="121"/>
      <c r="FZ100" s="121"/>
      <c r="GA100" s="121"/>
      <c r="GB100" s="121"/>
      <c r="GC100" s="121"/>
      <c r="GD100" s="121"/>
      <c r="GE100" s="121"/>
      <c r="GF100" s="121"/>
      <c r="GG100" s="121"/>
      <c r="GH100" s="121"/>
      <c r="GI100" s="121"/>
      <c r="GJ100" s="121"/>
      <c r="GK100" s="121"/>
      <c r="GL100" s="121"/>
      <c r="GM100" s="121"/>
      <c r="GN100" s="121"/>
      <c r="GO100" s="121"/>
      <c r="GP100" s="121"/>
      <c r="GQ100" s="121"/>
      <c r="GR100" s="121"/>
      <c r="GS100" s="121"/>
      <c r="GT100" s="121"/>
      <c r="GU100" s="121"/>
      <c r="GV100" s="121"/>
      <c r="GW100" s="121"/>
      <c r="GX100" s="121"/>
      <c r="GY100" s="121"/>
      <c r="GZ100" s="121"/>
      <c r="HA100" s="121"/>
      <c r="HB100" s="121"/>
      <c r="HC100" s="121"/>
      <c r="HD100" s="121"/>
      <c r="HE100" s="121"/>
      <c r="HF100" s="121"/>
      <c r="HG100" s="121"/>
      <c r="HH100" s="121"/>
      <c r="HI100" s="121"/>
      <c r="HJ100" s="121"/>
      <c r="HK100" s="121"/>
      <c r="HL100" s="121"/>
      <c r="HM100" s="121"/>
      <c r="HN100" s="121"/>
      <c r="HO100" s="121"/>
      <c r="HP100" s="121"/>
      <c r="HQ100" s="121"/>
      <c r="HR100" s="121"/>
      <c r="HS100" s="121"/>
      <c r="HT100" s="121"/>
      <c r="HU100" s="121"/>
      <c r="HV100" s="121"/>
      <c r="HW100" s="121"/>
      <c r="HX100" s="121"/>
      <c r="HY100" s="121"/>
      <c r="HZ100" s="121"/>
      <c r="IA100" s="121"/>
      <c r="IB100" s="121"/>
      <c r="IC100" s="121"/>
      <c r="ID100" s="121"/>
      <c r="IE100" s="121"/>
      <c r="IF100" s="121"/>
      <c r="IG100" s="121"/>
      <c r="IH100" s="121"/>
      <c r="II100" s="121"/>
      <c r="IJ100" s="121"/>
      <c r="IK100" s="121"/>
      <c r="IL100" s="121"/>
      <c r="IM100" s="121"/>
      <c r="IN100" s="121"/>
      <c r="IO100" s="121"/>
      <c r="IP100" s="121"/>
      <c r="IQ100" s="121"/>
      <c r="IR100" s="121"/>
      <c r="IS100" s="121"/>
      <c r="IT100" s="121"/>
      <c r="IU100" s="121"/>
      <c r="IV100" s="121"/>
      <c r="IW100" s="121"/>
    </row>
    <row r="101" customFormat="false" ht="48.75" hidden="false" customHeight="true" outlineLevel="0" collapsed="false">
      <c r="A101" s="41"/>
      <c r="B101" s="33" t="s">
        <v>224</v>
      </c>
      <c r="C101" s="34" t="s">
        <v>225</v>
      </c>
      <c r="D101" s="34" t="s">
        <v>737</v>
      </c>
      <c r="E101" s="23" t="n">
        <v>205.82</v>
      </c>
      <c r="F101" s="23" t="n">
        <f aca="false">ROUND(K101/12*6,2)</f>
        <v>20</v>
      </c>
      <c r="G101" s="23" t="n">
        <f aca="false">ROUND(E101*F101/1000,2)</f>
        <v>4.12</v>
      </c>
      <c r="H101" s="161" t="n">
        <v>234.44</v>
      </c>
      <c r="I101" s="23" t="n">
        <f aca="false">K101-F101</f>
        <v>20</v>
      </c>
      <c r="J101" s="23" t="n">
        <f aca="false">ROUND(H101*I101/1000,2)</f>
        <v>4.69</v>
      </c>
      <c r="K101" s="49" t="n">
        <v>40</v>
      </c>
      <c r="L101" s="23" t="n">
        <f aca="false">G101+J101</f>
        <v>8.81</v>
      </c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  <c r="BI101" s="121"/>
      <c r="BJ101" s="121"/>
      <c r="BK101" s="121"/>
      <c r="BL101" s="121"/>
      <c r="BM101" s="121"/>
      <c r="BN101" s="121"/>
      <c r="BO101" s="121"/>
      <c r="BP101" s="121"/>
      <c r="BQ101" s="121"/>
      <c r="BR101" s="121"/>
      <c r="BS101" s="121"/>
      <c r="BT101" s="121"/>
      <c r="BU101" s="121"/>
      <c r="BV101" s="121"/>
      <c r="BW101" s="121"/>
      <c r="BX101" s="121"/>
      <c r="BY101" s="121"/>
      <c r="BZ101" s="121"/>
      <c r="CA101" s="121"/>
      <c r="CB101" s="121"/>
      <c r="CC101" s="121"/>
      <c r="CD101" s="121"/>
      <c r="CE101" s="121"/>
      <c r="CF101" s="121"/>
      <c r="CG101" s="121"/>
      <c r="CH101" s="121"/>
      <c r="CI101" s="121"/>
      <c r="CJ101" s="121"/>
      <c r="CK101" s="121"/>
      <c r="CL101" s="121"/>
      <c r="CM101" s="121"/>
      <c r="CN101" s="121"/>
      <c r="CO101" s="121"/>
      <c r="CP101" s="121"/>
      <c r="CQ101" s="121"/>
      <c r="CR101" s="121"/>
      <c r="CS101" s="121"/>
      <c r="CT101" s="121"/>
      <c r="CU101" s="121"/>
      <c r="CV101" s="121"/>
      <c r="CW101" s="121"/>
      <c r="CX101" s="121"/>
      <c r="CY101" s="121"/>
      <c r="CZ101" s="121"/>
      <c r="DA101" s="121"/>
      <c r="DB101" s="121"/>
      <c r="DC101" s="121"/>
      <c r="DD101" s="121"/>
      <c r="DE101" s="121"/>
      <c r="DF101" s="121"/>
      <c r="DG101" s="121"/>
      <c r="DH101" s="121"/>
      <c r="DI101" s="121"/>
      <c r="DJ101" s="121"/>
      <c r="DK101" s="121"/>
      <c r="DL101" s="121"/>
      <c r="DM101" s="121"/>
      <c r="DN101" s="121"/>
      <c r="DO101" s="121"/>
      <c r="DP101" s="121"/>
      <c r="DQ101" s="121"/>
      <c r="DR101" s="121"/>
      <c r="DS101" s="121"/>
      <c r="DT101" s="121"/>
      <c r="DU101" s="121"/>
      <c r="DV101" s="121"/>
      <c r="DW101" s="121"/>
      <c r="DX101" s="121"/>
      <c r="DY101" s="121"/>
      <c r="DZ101" s="121"/>
      <c r="EA101" s="121"/>
      <c r="EB101" s="121"/>
      <c r="EC101" s="121"/>
      <c r="ED101" s="121"/>
      <c r="EE101" s="121"/>
      <c r="EF101" s="121"/>
      <c r="EG101" s="121"/>
      <c r="EH101" s="121"/>
      <c r="EI101" s="121"/>
      <c r="EJ101" s="121"/>
      <c r="EK101" s="121"/>
      <c r="EL101" s="121"/>
      <c r="EM101" s="121"/>
      <c r="EN101" s="121"/>
      <c r="EO101" s="121"/>
      <c r="EP101" s="121"/>
      <c r="EQ101" s="121"/>
      <c r="ER101" s="121"/>
      <c r="ES101" s="121"/>
      <c r="ET101" s="121"/>
      <c r="EU101" s="121"/>
      <c r="EV101" s="121"/>
      <c r="EW101" s="121"/>
      <c r="EX101" s="121"/>
      <c r="EY101" s="121"/>
      <c r="EZ101" s="121"/>
      <c r="FA101" s="121"/>
      <c r="FB101" s="121"/>
      <c r="FC101" s="121"/>
      <c r="FD101" s="121"/>
      <c r="FE101" s="121"/>
      <c r="FF101" s="121"/>
      <c r="FG101" s="121"/>
      <c r="FH101" s="121"/>
      <c r="FI101" s="121"/>
      <c r="FJ101" s="121"/>
      <c r="FK101" s="121"/>
      <c r="FL101" s="121"/>
      <c r="FM101" s="121"/>
      <c r="FN101" s="121"/>
      <c r="FO101" s="121"/>
      <c r="FP101" s="121"/>
      <c r="FQ101" s="121"/>
      <c r="FR101" s="121"/>
      <c r="FS101" s="121"/>
      <c r="FT101" s="121"/>
      <c r="FU101" s="121"/>
      <c r="FV101" s="121"/>
      <c r="FW101" s="121"/>
      <c r="FX101" s="121"/>
      <c r="FY101" s="121"/>
      <c r="FZ101" s="121"/>
      <c r="GA101" s="121"/>
      <c r="GB101" s="121"/>
      <c r="GC101" s="121"/>
      <c r="GD101" s="121"/>
      <c r="GE101" s="121"/>
      <c r="GF101" s="121"/>
      <c r="GG101" s="121"/>
      <c r="GH101" s="121"/>
      <c r="GI101" s="121"/>
      <c r="GJ101" s="121"/>
      <c r="GK101" s="121"/>
      <c r="GL101" s="121"/>
      <c r="GM101" s="121"/>
      <c r="GN101" s="121"/>
      <c r="GO101" s="121"/>
      <c r="GP101" s="121"/>
      <c r="GQ101" s="121"/>
      <c r="GR101" s="121"/>
      <c r="GS101" s="121"/>
      <c r="GT101" s="121"/>
      <c r="GU101" s="121"/>
      <c r="GV101" s="121"/>
      <c r="GW101" s="121"/>
      <c r="GX101" s="121"/>
      <c r="GY101" s="121"/>
      <c r="GZ101" s="121"/>
      <c r="HA101" s="121"/>
      <c r="HB101" s="121"/>
      <c r="HC101" s="121"/>
      <c r="HD101" s="121"/>
      <c r="HE101" s="121"/>
      <c r="HF101" s="121"/>
      <c r="HG101" s="121"/>
      <c r="HH101" s="121"/>
      <c r="HI101" s="121"/>
      <c r="HJ101" s="121"/>
      <c r="HK101" s="121"/>
      <c r="HL101" s="121"/>
      <c r="HM101" s="121"/>
      <c r="HN101" s="121"/>
      <c r="HO101" s="121"/>
      <c r="HP101" s="121"/>
      <c r="HQ101" s="121"/>
      <c r="HR101" s="121"/>
      <c r="HS101" s="121"/>
      <c r="HT101" s="121"/>
      <c r="HU101" s="121"/>
      <c r="HV101" s="121"/>
      <c r="HW101" s="121"/>
      <c r="HX101" s="121"/>
      <c r="HY101" s="121"/>
      <c r="HZ101" s="121"/>
      <c r="IA101" s="121"/>
      <c r="IB101" s="121"/>
      <c r="IC101" s="121"/>
      <c r="ID101" s="121"/>
      <c r="IE101" s="121"/>
      <c r="IF101" s="121"/>
      <c r="IG101" s="121"/>
      <c r="IH101" s="121"/>
      <c r="II101" s="121"/>
      <c r="IJ101" s="121"/>
      <c r="IK101" s="121"/>
      <c r="IL101" s="121"/>
      <c r="IM101" s="121"/>
      <c r="IN101" s="121"/>
      <c r="IO101" s="121"/>
      <c r="IP101" s="121"/>
      <c r="IQ101" s="121"/>
      <c r="IR101" s="121"/>
      <c r="IS101" s="121"/>
      <c r="IT101" s="121"/>
      <c r="IU101" s="121"/>
      <c r="IV101" s="121"/>
      <c r="IW101" s="121"/>
    </row>
    <row r="102" customFormat="false" ht="50.25" hidden="false" customHeight="true" outlineLevel="0" collapsed="false">
      <c r="A102" s="41"/>
      <c r="B102" s="51" t="s">
        <v>912</v>
      </c>
      <c r="C102" s="44"/>
      <c r="D102" s="44"/>
      <c r="E102" s="30"/>
      <c r="F102" s="30" t="n">
        <f aca="false">SUM(F103:F107)</f>
        <v>2500.28</v>
      </c>
      <c r="G102" s="30" t="n">
        <f aca="false">SUM(G103:G107)</f>
        <v>514.6</v>
      </c>
      <c r="H102" s="30"/>
      <c r="I102" s="30" t="n">
        <f aca="false">SUM(I103:I107)</f>
        <v>2500.28</v>
      </c>
      <c r="J102" s="30" t="n">
        <f aca="false">SUM(J103:J107)</f>
        <v>586.16</v>
      </c>
      <c r="K102" s="30" t="n">
        <f aca="false">SUM(K103:K107)</f>
        <v>5000.56</v>
      </c>
      <c r="L102" s="30" t="n">
        <f aca="false">SUM(L103:L107)</f>
        <v>1100.76</v>
      </c>
    </row>
    <row r="103" customFormat="false" ht="43.5" hidden="false" customHeight="true" outlineLevel="0" collapsed="false">
      <c r="A103" s="41"/>
      <c r="B103" s="33" t="s">
        <v>224</v>
      </c>
      <c r="C103" s="34" t="s">
        <v>225</v>
      </c>
      <c r="D103" s="34" t="s">
        <v>737</v>
      </c>
      <c r="E103" s="23" t="n">
        <v>205.82</v>
      </c>
      <c r="F103" s="23" t="n">
        <f aca="false">ROUND(K103/12*6,2)</f>
        <v>2484.28</v>
      </c>
      <c r="G103" s="23" t="n">
        <f aca="false">ROUND(E103*F103/1000,2)</f>
        <v>511.31</v>
      </c>
      <c r="H103" s="161" t="n">
        <v>234.44</v>
      </c>
      <c r="I103" s="23" t="n">
        <f aca="false">K103-F103</f>
        <v>2484.28</v>
      </c>
      <c r="J103" s="23" t="n">
        <f aca="false">ROUND(H103*I103/1000,2)</f>
        <v>582.41</v>
      </c>
      <c r="K103" s="130" t="n">
        <v>4968.56</v>
      </c>
      <c r="L103" s="23" t="n">
        <f aca="false">G103+J103</f>
        <v>1093.72</v>
      </c>
    </row>
    <row r="104" customFormat="false" ht="33.75" hidden="false" customHeight="true" outlineLevel="0" collapsed="false">
      <c r="A104" s="41"/>
      <c r="B104" s="33" t="s">
        <v>227</v>
      </c>
      <c r="C104" s="34" t="s">
        <v>913</v>
      </c>
      <c r="D104" s="34" t="s">
        <v>737</v>
      </c>
      <c r="E104" s="23" t="n">
        <v>205.82</v>
      </c>
      <c r="F104" s="23" t="n">
        <f aca="false">ROUND(K104/12*6,2)</f>
        <v>3</v>
      </c>
      <c r="G104" s="23" t="n">
        <f aca="false">ROUND(E104*F104/1000,2)</f>
        <v>0.62</v>
      </c>
      <c r="H104" s="161" t="n">
        <v>234.44</v>
      </c>
      <c r="I104" s="23" t="n">
        <f aca="false">K104-F104</f>
        <v>3</v>
      </c>
      <c r="J104" s="23" t="n">
        <f aca="false">ROUND(H104*I104/1000,2)</f>
        <v>0.7</v>
      </c>
      <c r="K104" s="130" t="n">
        <v>6</v>
      </c>
      <c r="L104" s="23" t="n">
        <f aca="false">G104+J104</f>
        <v>1.32</v>
      </c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  <c r="BL104" s="121"/>
      <c r="BM104" s="121"/>
      <c r="BN104" s="121"/>
      <c r="BO104" s="121"/>
      <c r="BP104" s="121"/>
      <c r="BQ104" s="121"/>
      <c r="BR104" s="121"/>
      <c r="BS104" s="121"/>
      <c r="BT104" s="121"/>
      <c r="BU104" s="121"/>
      <c r="BV104" s="121"/>
      <c r="BW104" s="121"/>
      <c r="BX104" s="121"/>
      <c r="BY104" s="121"/>
      <c r="BZ104" s="121"/>
      <c r="CA104" s="121"/>
      <c r="CB104" s="121"/>
      <c r="CC104" s="121"/>
      <c r="CD104" s="121"/>
      <c r="CE104" s="121"/>
      <c r="CF104" s="121"/>
      <c r="CG104" s="121"/>
      <c r="CH104" s="121"/>
      <c r="CI104" s="121"/>
      <c r="CJ104" s="121"/>
      <c r="CK104" s="121"/>
      <c r="CL104" s="121"/>
      <c r="CM104" s="121"/>
      <c r="CN104" s="121"/>
      <c r="CO104" s="121"/>
      <c r="CP104" s="121"/>
      <c r="CQ104" s="121"/>
      <c r="CR104" s="121"/>
      <c r="CS104" s="121"/>
      <c r="CT104" s="121"/>
      <c r="CU104" s="121"/>
      <c r="CV104" s="121"/>
      <c r="CW104" s="121"/>
      <c r="CX104" s="121"/>
      <c r="CY104" s="121"/>
      <c r="CZ104" s="121"/>
      <c r="DA104" s="121"/>
      <c r="DB104" s="121"/>
      <c r="DC104" s="121"/>
      <c r="DD104" s="121"/>
      <c r="DE104" s="121"/>
      <c r="DF104" s="121"/>
      <c r="DG104" s="121"/>
      <c r="DH104" s="121"/>
      <c r="DI104" s="121"/>
      <c r="DJ104" s="121"/>
      <c r="DK104" s="121"/>
      <c r="DL104" s="121"/>
      <c r="DM104" s="121"/>
      <c r="DN104" s="121"/>
      <c r="DO104" s="121"/>
      <c r="DP104" s="121"/>
      <c r="DQ104" s="121"/>
      <c r="DR104" s="121"/>
      <c r="DS104" s="121"/>
      <c r="DT104" s="121"/>
      <c r="DU104" s="121"/>
      <c r="DV104" s="121"/>
      <c r="DW104" s="121"/>
      <c r="DX104" s="121"/>
      <c r="DY104" s="121"/>
      <c r="DZ104" s="121"/>
      <c r="EA104" s="121"/>
      <c r="EB104" s="121"/>
      <c r="EC104" s="121"/>
      <c r="ED104" s="121"/>
      <c r="EE104" s="121"/>
      <c r="EF104" s="121"/>
      <c r="EG104" s="121"/>
      <c r="EH104" s="121"/>
      <c r="EI104" s="121"/>
      <c r="EJ104" s="121"/>
      <c r="EK104" s="121"/>
      <c r="EL104" s="121"/>
      <c r="EM104" s="121"/>
      <c r="EN104" s="121"/>
      <c r="EO104" s="121"/>
      <c r="EP104" s="121"/>
      <c r="EQ104" s="121"/>
      <c r="ER104" s="121"/>
      <c r="ES104" s="121"/>
      <c r="ET104" s="121"/>
      <c r="EU104" s="121"/>
      <c r="EV104" s="121"/>
      <c r="EW104" s="121"/>
      <c r="EX104" s="121"/>
      <c r="EY104" s="121"/>
      <c r="EZ104" s="121"/>
      <c r="FA104" s="121"/>
      <c r="FB104" s="121"/>
      <c r="FC104" s="121"/>
      <c r="FD104" s="121"/>
      <c r="FE104" s="121"/>
      <c r="FF104" s="121"/>
      <c r="FG104" s="121"/>
      <c r="FH104" s="121"/>
      <c r="FI104" s="121"/>
      <c r="FJ104" s="121"/>
      <c r="FK104" s="121"/>
      <c r="FL104" s="121"/>
      <c r="FM104" s="121"/>
      <c r="FN104" s="121"/>
      <c r="FO104" s="121"/>
      <c r="FP104" s="121"/>
      <c r="FQ104" s="121"/>
      <c r="FR104" s="121"/>
      <c r="FS104" s="121"/>
      <c r="FT104" s="121"/>
      <c r="FU104" s="121"/>
      <c r="FV104" s="121"/>
      <c r="FW104" s="121"/>
      <c r="FX104" s="121"/>
      <c r="FY104" s="121"/>
      <c r="FZ104" s="121"/>
      <c r="GA104" s="121"/>
      <c r="GB104" s="121"/>
      <c r="GC104" s="121"/>
      <c r="GD104" s="121"/>
      <c r="GE104" s="121"/>
      <c r="GF104" s="121"/>
      <c r="GG104" s="121"/>
      <c r="GH104" s="121"/>
      <c r="GI104" s="121"/>
      <c r="GJ104" s="121"/>
      <c r="GK104" s="121"/>
      <c r="GL104" s="121"/>
      <c r="GM104" s="121"/>
      <c r="GN104" s="121"/>
      <c r="GO104" s="121"/>
      <c r="GP104" s="121"/>
      <c r="GQ104" s="121"/>
      <c r="GR104" s="121"/>
      <c r="GS104" s="121"/>
      <c r="GT104" s="121"/>
      <c r="GU104" s="121"/>
      <c r="GV104" s="121"/>
      <c r="GW104" s="121"/>
      <c r="GX104" s="121"/>
      <c r="GY104" s="121"/>
      <c r="GZ104" s="121"/>
      <c r="HA104" s="121"/>
      <c r="HB104" s="121"/>
      <c r="HC104" s="121"/>
      <c r="HD104" s="121"/>
      <c r="HE104" s="121"/>
      <c r="HF104" s="121"/>
      <c r="HG104" s="121"/>
      <c r="HH104" s="121"/>
      <c r="HI104" s="121"/>
      <c r="HJ104" s="121"/>
      <c r="HK104" s="121"/>
      <c r="HL104" s="121"/>
      <c r="HM104" s="121"/>
      <c r="HN104" s="121"/>
      <c r="HO104" s="121"/>
      <c r="HP104" s="121"/>
      <c r="HQ104" s="121"/>
      <c r="HR104" s="121"/>
      <c r="HS104" s="121"/>
      <c r="HT104" s="121"/>
      <c r="HU104" s="121"/>
      <c r="HV104" s="121"/>
      <c r="HW104" s="121"/>
      <c r="HX104" s="121"/>
      <c r="HY104" s="121"/>
      <c r="HZ104" s="121"/>
      <c r="IA104" s="121"/>
      <c r="IB104" s="121"/>
      <c r="IC104" s="121"/>
      <c r="ID104" s="121"/>
      <c r="IE104" s="121"/>
      <c r="IF104" s="121"/>
      <c r="IG104" s="121"/>
      <c r="IH104" s="121"/>
      <c r="II104" s="121"/>
      <c r="IJ104" s="121"/>
      <c r="IK104" s="121"/>
      <c r="IL104" s="121"/>
      <c r="IM104" s="121"/>
      <c r="IN104" s="121"/>
      <c r="IO104" s="121"/>
      <c r="IP104" s="121"/>
      <c r="IQ104" s="121"/>
      <c r="IR104" s="121"/>
      <c r="IS104" s="121"/>
      <c r="IT104" s="121"/>
      <c r="IU104" s="121"/>
      <c r="IV104" s="121"/>
      <c r="IW104" s="121"/>
    </row>
    <row r="105" customFormat="false" ht="36.75" hidden="false" customHeight="true" outlineLevel="0" collapsed="false">
      <c r="A105" s="41"/>
      <c r="B105" s="33" t="s">
        <v>229</v>
      </c>
      <c r="C105" s="34" t="s">
        <v>914</v>
      </c>
      <c r="D105" s="34" t="s">
        <v>737</v>
      </c>
      <c r="E105" s="23" t="n">
        <v>205.82</v>
      </c>
      <c r="F105" s="23" t="n">
        <f aca="false">ROUND(K105/12*6,2)</f>
        <v>7.5</v>
      </c>
      <c r="G105" s="23" t="n">
        <f aca="false">ROUND(E105*F105/1000,2)</f>
        <v>1.54</v>
      </c>
      <c r="H105" s="161" t="n">
        <v>234.44</v>
      </c>
      <c r="I105" s="23" t="n">
        <f aca="false">K105-F105</f>
        <v>7.5</v>
      </c>
      <c r="J105" s="23" t="n">
        <f aca="false">ROUND(H105*I105/1000,2)</f>
        <v>1.76</v>
      </c>
      <c r="K105" s="130" t="n">
        <v>15</v>
      </c>
      <c r="L105" s="23" t="n">
        <f aca="false">G105+J105</f>
        <v>3.3</v>
      </c>
    </row>
    <row r="106" customFormat="false" ht="29.85" hidden="false" customHeight="true" outlineLevel="0" collapsed="false">
      <c r="A106" s="41"/>
      <c r="B106" s="33" t="s">
        <v>231</v>
      </c>
      <c r="C106" s="34" t="s">
        <v>915</v>
      </c>
      <c r="D106" s="34" t="s">
        <v>737</v>
      </c>
      <c r="E106" s="23" t="n">
        <v>205.82</v>
      </c>
      <c r="F106" s="23" t="n">
        <f aca="false">ROUND(K106/12*6,2)</f>
        <v>2.5</v>
      </c>
      <c r="G106" s="23" t="n">
        <f aca="false">ROUND(E106*F106/1000,2)</f>
        <v>0.51</v>
      </c>
      <c r="H106" s="161" t="n">
        <v>234.44</v>
      </c>
      <c r="I106" s="23" t="n">
        <f aca="false">K106-F106</f>
        <v>2.5</v>
      </c>
      <c r="J106" s="23" t="n">
        <f aca="false">ROUND(H106*I106/1000,2)</f>
        <v>0.59</v>
      </c>
      <c r="K106" s="130" t="n">
        <v>5</v>
      </c>
      <c r="L106" s="23" t="n">
        <f aca="false">G106+J106</f>
        <v>1.1</v>
      </c>
    </row>
    <row r="107" customFormat="false" ht="43.5" hidden="false" customHeight="true" outlineLevel="0" collapsed="false">
      <c r="A107" s="41"/>
      <c r="B107" s="33" t="s">
        <v>233</v>
      </c>
      <c r="C107" s="34" t="s">
        <v>524</v>
      </c>
      <c r="D107" s="34" t="s">
        <v>737</v>
      </c>
      <c r="E107" s="23" t="n">
        <v>205.82</v>
      </c>
      <c r="F107" s="23" t="n">
        <f aca="false">ROUND(K107/12*6,2)</f>
        <v>3</v>
      </c>
      <c r="G107" s="23" t="n">
        <f aca="false">ROUND(E107*F107/1000,2)</f>
        <v>0.62</v>
      </c>
      <c r="H107" s="161" t="n">
        <v>234.44</v>
      </c>
      <c r="I107" s="23" t="n">
        <f aca="false">K107-F107</f>
        <v>3</v>
      </c>
      <c r="J107" s="23" t="n">
        <f aca="false">ROUND(H107*I107/1000,2)</f>
        <v>0.7</v>
      </c>
      <c r="K107" s="130" t="n">
        <v>6</v>
      </c>
      <c r="L107" s="23" t="n">
        <f aca="false">G107+J107</f>
        <v>1.32</v>
      </c>
    </row>
    <row r="108" customFormat="false" ht="45" hidden="false" customHeight="true" outlineLevel="0" collapsed="false">
      <c r="A108" s="41" t="s">
        <v>200</v>
      </c>
      <c r="B108" s="42" t="s">
        <v>916</v>
      </c>
      <c r="C108" s="34" t="s">
        <v>62</v>
      </c>
      <c r="D108" s="34" t="s">
        <v>739</v>
      </c>
      <c r="E108" s="23" t="n">
        <v>85.27</v>
      </c>
      <c r="F108" s="23" t="n">
        <f aca="false">ROUND(K108/12*6,2)</f>
        <v>242</v>
      </c>
      <c r="G108" s="23" t="n">
        <f aca="false">ROUND(E108*F108/1000,2)</f>
        <v>20.64</v>
      </c>
      <c r="H108" s="23" t="n">
        <v>180.19</v>
      </c>
      <c r="I108" s="23" t="n">
        <f aca="false">K108-F108</f>
        <v>242</v>
      </c>
      <c r="J108" s="23" t="n">
        <f aca="false">ROUND(H108*I108/1000,2)</f>
        <v>43.61</v>
      </c>
      <c r="K108" s="130" t="n">
        <v>484</v>
      </c>
      <c r="L108" s="23" t="n">
        <f aca="false">G108+J108</f>
        <v>64.25</v>
      </c>
    </row>
    <row r="109" customFormat="false" ht="39.75" hidden="false" customHeight="true" outlineLevel="0" collapsed="false">
      <c r="A109" s="41"/>
      <c r="B109" s="42" t="s">
        <v>835</v>
      </c>
      <c r="C109" s="34" t="s">
        <v>62</v>
      </c>
      <c r="D109" s="34" t="s">
        <v>739</v>
      </c>
      <c r="E109" s="23" t="n">
        <v>85.27</v>
      </c>
      <c r="F109" s="23" t="n">
        <f aca="false">ROUND(K109/12*6,2)</f>
        <v>3779.31</v>
      </c>
      <c r="G109" s="23" t="n">
        <f aca="false">ROUND(E109*F109/1000,2)</f>
        <v>322.26</v>
      </c>
      <c r="H109" s="23" t="n">
        <v>180.19</v>
      </c>
      <c r="I109" s="23" t="n">
        <f aca="false">K109-F109</f>
        <v>3779.31</v>
      </c>
      <c r="J109" s="23" t="n">
        <f aca="false">ROUND(H109*I109/1000,2)</f>
        <v>680.99</v>
      </c>
      <c r="K109" s="130" t="n">
        <v>7558.62</v>
      </c>
      <c r="L109" s="23" t="n">
        <f aca="false">G109+J109</f>
        <v>1003.25</v>
      </c>
    </row>
    <row r="110" customFormat="false" ht="43.5" hidden="false" customHeight="true" outlineLevel="0" collapsed="false">
      <c r="A110" s="41" t="s">
        <v>203</v>
      </c>
      <c r="B110" s="42" t="s">
        <v>917</v>
      </c>
      <c r="C110" s="34" t="s">
        <v>44</v>
      </c>
      <c r="D110" s="34" t="s">
        <v>737</v>
      </c>
      <c r="E110" s="23" t="n">
        <v>85.91</v>
      </c>
      <c r="F110" s="23" t="n">
        <f aca="false">ROUND(K110/12*6,2)</f>
        <v>250</v>
      </c>
      <c r="G110" s="23" t="n">
        <f aca="false">ROUND(E110*F110/1000,2)</f>
        <v>21.48</v>
      </c>
      <c r="H110" s="23" t="n">
        <v>136.84</v>
      </c>
      <c r="I110" s="23" t="n">
        <f aca="false">K110-F110</f>
        <v>250</v>
      </c>
      <c r="J110" s="23" t="n">
        <f aca="false">ROUND(H110*I110/1000,2)</f>
        <v>34.21</v>
      </c>
      <c r="K110" s="130" t="n">
        <v>500</v>
      </c>
      <c r="L110" s="23" t="n">
        <f aca="false">G110+J110</f>
        <v>55.69</v>
      </c>
    </row>
    <row r="111" customFormat="false" ht="63.75" hidden="false" customHeight="true" outlineLevel="0" collapsed="false">
      <c r="A111" s="41"/>
      <c r="B111" s="42" t="s">
        <v>837</v>
      </c>
      <c r="C111" s="34" t="s">
        <v>44</v>
      </c>
      <c r="D111" s="34" t="s">
        <v>737</v>
      </c>
      <c r="E111" s="23" t="n">
        <v>85.91</v>
      </c>
      <c r="F111" s="23" t="n">
        <f aca="false">ROUND(K111/12*6,2)</f>
        <v>528.25</v>
      </c>
      <c r="G111" s="23" t="n">
        <f aca="false">ROUND(E111*F111/1000,2)</f>
        <v>45.38</v>
      </c>
      <c r="H111" s="23" t="n">
        <v>136.84</v>
      </c>
      <c r="I111" s="23" t="n">
        <f aca="false">K111-F111</f>
        <v>528.24</v>
      </c>
      <c r="J111" s="23" t="n">
        <f aca="false">ROUND(H111*I111/1000,2)</f>
        <v>72.28</v>
      </c>
      <c r="K111" s="130" t="n">
        <v>1056.49</v>
      </c>
      <c r="L111" s="23" t="n">
        <f aca="false">G111+J111</f>
        <v>117.66</v>
      </c>
    </row>
    <row r="112" customFormat="false" ht="55.5" hidden="false" customHeight="true" outlineLevel="0" collapsed="false">
      <c r="A112" s="41" t="s">
        <v>208</v>
      </c>
      <c r="B112" s="42" t="s">
        <v>569</v>
      </c>
      <c r="C112" s="34" t="s">
        <v>44</v>
      </c>
      <c r="D112" s="34" t="s">
        <v>737</v>
      </c>
      <c r="E112" s="23" t="n">
        <v>85.91</v>
      </c>
      <c r="F112" s="23" t="n">
        <f aca="false">ROUND(K112/12*6,2)</f>
        <v>748.84</v>
      </c>
      <c r="G112" s="23" t="n">
        <f aca="false">ROUND(E112*F112/1000,2)</f>
        <v>64.33</v>
      </c>
      <c r="H112" s="23" t="n">
        <v>136.84</v>
      </c>
      <c r="I112" s="23" t="n">
        <f aca="false">K112-F112</f>
        <v>748.83</v>
      </c>
      <c r="J112" s="23" t="n">
        <f aca="false">ROUND(H112*I112/1000,2)</f>
        <v>102.47</v>
      </c>
      <c r="K112" s="130" t="n">
        <v>1497.67</v>
      </c>
      <c r="L112" s="23" t="n">
        <f aca="false">G112+J112</f>
        <v>166.8</v>
      </c>
    </row>
    <row r="113" customFormat="false" ht="65.25" hidden="false" customHeight="true" outlineLevel="0" collapsed="false">
      <c r="A113" s="41" t="s">
        <v>222</v>
      </c>
      <c r="B113" s="42" t="s">
        <v>918</v>
      </c>
      <c r="C113" s="34" t="s">
        <v>44</v>
      </c>
      <c r="D113" s="34" t="s">
        <v>737</v>
      </c>
      <c r="E113" s="23" t="n">
        <v>85.91</v>
      </c>
      <c r="F113" s="23" t="n">
        <f aca="false">ROUND(K113/12*6,2)</f>
        <v>150</v>
      </c>
      <c r="G113" s="23" t="n">
        <f aca="false">ROUND(E113*F113/1000,2)</f>
        <v>12.89</v>
      </c>
      <c r="H113" s="23" t="n">
        <v>136.84</v>
      </c>
      <c r="I113" s="23" t="n">
        <f aca="false">K113-F113</f>
        <v>150</v>
      </c>
      <c r="J113" s="23" t="n">
        <f aca="false">ROUND(H113*I113/1000,2)</f>
        <v>20.53</v>
      </c>
      <c r="K113" s="130" t="n">
        <v>300</v>
      </c>
      <c r="L113" s="23" t="n">
        <f aca="false">G113+J113</f>
        <v>33.42</v>
      </c>
    </row>
    <row r="114" customFormat="false" ht="69.75" hidden="false" customHeight="true" outlineLevel="0" collapsed="false">
      <c r="A114" s="41"/>
      <c r="B114" s="42" t="s">
        <v>839</v>
      </c>
      <c r="C114" s="34" t="s">
        <v>51</v>
      </c>
      <c r="D114" s="34" t="s">
        <v>737</v>
      </c>
      <c r="E114" s="23" t="n">
        <v>73.24</v>
      </c>
      <c r="F114" s="23" t="n">
        <f aca="false">ROUND(K114/12*6,2)</f>
        <v>4559.09</v>
      </c>
      <c r="G114" s="23" t="n">
        <f aca="false">ROUND(E114*F114/1000,2)</f>
        <v>333.91</v>
      </c>
      <c r="H114" s="23" t="n">
        <v>210.18</v>
      </c>
      <c r="I114" s="23" t="n">
        <f aca="false">K114-F114</f>
        <v>4559.08</v>
      </c>
      <c r="J114" s="23" t="n">
        <f aca="false">ROUND(H114*I114/1000,2)</f>
        <v>958.23</v>
      </c>
      <c r="K114" s="130" t="n">
        <v>9118.17</v>
      </c>
      <c r="L114" s="23" t="n">
        <f aca="false">G114+J114</f>
        <v>1292.14</v>
      </c>
    </row>
    <row r="115" customFormat="false" ht="42" hidden="false" customHeight="true" outlineLevel="0" collapsed="false">
      <c r="A115" s="41" t="s">
        <v>235</v>
      </c>
      <c r="B115" s="42" t="s">
        <v>919</v>
      </c>
      <c r="C115" s="34" t="s">
        <v>841</v>
      </c>
      <c r="D115" s="93" t="s">
        <v>910</v>
      </c>
      <c r="E115" s="23" t="n">
        <v>98.47</v>
      </c>
      <c r="F115" s="23" t="n">
        <f aca="false">ROUND(K115/12*6,2)</f>
        <v>15</v>
      </c>
      <c r="G115" s="23" t="n">
        <f aca="false">ROUND(E115*F115/1000,2)</f>
        <v>1.48</v>
      </c>
      <c r="H115" s="23" t="n">
        <v>113.4</v>
      </c>
      <c r="I115" s="23" t="n">
        <f aca="false">K115-F115</f>
        <v>15</v>
      </c>
      <c r="J115" s="23" t="n">
        <f aca="false">ROUND(H115*I115/1000,2)</f>
        <v>1.7</v>
      </c>
      <c r="K115" s="130" t="n">
        <v>30</v>
      </c>
      <c r="L115" s="23" t="n">
        <f aca="false">G115+J115</f>
        <v>3.18</v>
      </c>
    </row>
    <row r="116" customFormat="false" ht="48" hidden="false" customHeight="true" outlineLevel="0" collapsed="false">
      <c r="A116" s="41"/>
      <c r="B116" s="42" t="s">
        <v>842</v>
      </c>
      <c r="C116" s="34" t="s">
        <v>841</v>
      </c>
      <c r="D116" s="93" t="s">
        <v>910</v>
      </c>
      <c r="E116" s="23" t="n">
        <v>98.47</v>
      </c>
      <c r="F116" s="23" t="n">
        <f aca="false">ROUND(K116/12*6,2)</f>
        <v>454.2</v>
      </c>
      <c r="G116" s="23" t="n">
        <f aca="false">ROUND(E116*F116/1000,2)</f>
        <v>44.73</v>
      </c>
      <c r="H116" s="23" t="n">
        <v>113.4</v>
      </c>
      <c r="I116" s="23" t="n">
        <f aca="false">K116-F116</f>
        <v>454.2</v>
      </c>
      <c r="J116" s="23" t="n">
        <f aca="false">ROUND(H116*I116/1000,2)</f>
        <v>51.51</v>
      </c>
      <c r="K116" s="130" t="n">
        <v>908.4</v>
      </c>
      <c r="L116" s="23" t="n">
        <f aca="false">G116+J116</f>
        <v>96.24</v>
      </c>
    </row>
    <row r="117" customFormat="false" ht="58.5" hidden="false" customHeight="true" outlineLevel="0" collapsed="false">
      <c r="A117" s="41"/>
      <c r="B117" s="42" t="s">
        <v>843</v>
      </c>
      <c r="C117" s="34" t="s">
        <v>537</v>
      </c>
      <c r="D117" s="93" t="s">
        <v>910</v>
      </c>
      <c r="E117" s="23" t="n">
        <v>74.1</v>
      </c>
      <c r="F117" s="23" t="n">
        <f aca="false">ROUND(K117/12*6,2)</f>
        <v>7.2</v>
      </c>
      <c r="G117" s="23" t="n">
        <f aca="false">ROUND(E117*F117/1000,2)</f>
        <v>0.53</v>
      </c>
      <c r="H117" s="23" t="n">
        <v>113.45</v>
      </c>
      <c r="I117" s="23" t="n">
        <f aca="false">K117-F117</f>
        <v>7.19</v>
      </c>
      <c r="J117" s="23" t="n">
        <f aca="false">ROUND(H117*I117/1000,2)</f>
        <v>0.82</v>
      </c>
      <c r="K117" s="130" t="n">
        <v>14.39</v>
      </c>
      <c r="L117" s="23" t="n">
        <f aca="false">G117+J117</f>
        <v>1.35</v>
      </c>
    </row>
    <row r="118" customFormat="false" ht="41.25" hidden="false" customHeight="true" outlineLevel="0" collapsed="false">
      <c r="A118" s="41" t="s">
        <v>255</v>
      </c>
      <c r="B118" s="42" t="s">
        <v>271</v>
      </c>
      <c r="C118" s="20" t="s">
        <v>272</v>
      </c>
      <c r="D118" s="34" t="s">
        <v>844</v>
      </c>
      <c r="E118" s="23" t="n">
        <v>88.42</v>
      </c>
      <c r="F118" s="23" t="n">
        <f aca="false">ROUND(K118/12*6,2)</f>
        <v>137.5</v>
      </c>
      <c r="G118" s="23" t="n">
        <f aca="false">ROUND(E118*F118/1000,2)</f>
        <v>12.16</v>
      </c>
      <c r="H118" s="23" t="n">
        <v>104.43</v>
      </c>
      <c r="I118" s="23" t="n">
        <f aca="false">K118-F118</f>
        <v>137.5</v>
      </c>
      <c r="J118" s="23" t="n">
        <f aca="false">ROUND(H118*I118/1000,2)</f>
        <v>14.36</v>
      </c>
      <c r="K118" s="130" t="n">
        <v>275</v>
      </c>
      <c r="L118" s="23" t="n">
        <f aca="false">G118+J118</f>
        <v>26.52</v>
      </c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  <c r="BI118" s="137"/>
      <c r="BJ118" s="137"/>
      <c r="BK118" s="137"/>
      <c r="BL118" s="137"/>
      <c r="BM118" s="137"/>
      <c r="BN118" s="137"/>
      <c r="BO118" s="137"/>
      <c r="BP118" s="137"/>
      <c r="BQ118" s="137"/>
      <c r="BR118" s="137"/>
      <c r="BS118" s="137"/>
      <c r="BT118" s="137"/>
      <c r="BU118" s="137"/>
      <c r="BV118" s="137"/>
      <c r="BW118" s="137"/>
      <c r="BX118" s="137"/>
      <c r="BY118" s="137"/>
      <c r="BZ118" s="137"/>
      <c r="CA118" s="137"/>
      <c r="CB118" s="137"/>
      <c r="CC118" s="137"/>
      <c r="CD118" s="137"/>
      <c r="CE118" s="137"/>
      <c r="CF118" s="137"/>
      <c r="CG118" s="137"/>
      <c r="CH118" s="137"/>
      <c r="CI118" s="137"/>
      <c r="CJ118" s="137"/>
      <c r="CK118" s="137"/>
      <c r="CL118" s="137"/>
      <c r="CM118" s="137"/>
      <c r="CN118" s="137"/>
      <c r="CO118" s="137"/>
      <c r="CP118" s="137"/>
      <c r="CQ118" s="137"/>
      <c r="CR118" s="137"/>
      <c r="CS118" s="137"/>
      <c r="CT118" s="137"/>
      <c r="CU118" s="137"/>
      <c r="CV118" s="137"/>
      <c r="CW118" s="137"/>
      <c r="CX118" s="137"/>
      <c r="CY118" s="137"/>
      <c r="CZ118" s="137"/>
      <c r="DA118" s="137"/>
      <c r="DB118" s="137"/>
      <c r="DC118" s="137"/>
      <c r="DD118" s="137"/>
      <c r="DE118" s="137"/>
      <c r="DF118" s="137"/>
      <c r="DG118" s="137"/>
      <c r="DH118" s="137"/>
      <c r="DI118" s="137"/>
      <c r="DJ118" s="137"/>
      <c r="DK118" s="137"/>
      <c r="DL118" s="137"/>
      <c r="DM118" s="137"/>
      <c r="DN118" s="137"/>
      <c r="DO118" s="137"/>
      <c r="DP118" s="137"/>
      <c r="DQ118" s="137"/>
      <c r="DR118" s="137"/>
      <c r="DS118" s="137"/>
      <c r="DT118" s="137"/>
      <c r="DU118" s="137"/>
      <c r="DV118" s="137"/>
      <c r="DW118" s="137"/>
      <c r="DX118" s="137"/>
      <c r="DY118" s="137"/>
      <c r="DZ118" s="137"/>
      <c r="EA118" s="137"/>
      <c r="EB118" s="137"/>
      <c r="EC118" s="137"/>
      <c r="ED118" s="137"/>
      <c r="EE118" s="137"/>
      <c r="EF118" s="137"/>
      <c r="EG118" s="137"/>
      <c r="EH118" s="137"/>
      <c r="EI118" s="137"/>
      <c r="EJ118" s="137"/>
      <c r="EK118" s="137"/>
      <c r="EL118" s="137"/>
      <c r="EM118" s="137"/>
      <c r="EN118" s="137"/>
      <c r="EO118" s="137"/>
      <c r="EP118" s="137"/>
      <c r="EQ118" s="137"/>
      <c r="ER118" s="137"/>
      <c r="ES118" s="137"/>
      <c r="ET118" s="137"/>
      <c r="EU118" s="137"/>
      <c r="EV118" s="137"/>
      <c r="EW118" s="137"/>
      <c r="EX118" s="137"/>
      <c r="EY118" s="137"/>
      <c r="EZ118" s="137"/>
      <c r="FA118" s="137"/>
      <c r="FB118" s="137"/>
      <c r="FC118" s="137"/>
      <c r="FD118" s="137"/>
      <c r="FE118" s="137"/>
      <c r="FF118" s="137"/>
      <c r="FG118" s="137"/>
      <c r="FH118" s="137"/>
      <c r="FI118" s="137"/>
      <c r="FJ118" s="137"/>
      <c r="FK118" s="137"/>
      <c r="FL118" s="137"/>
      <c r="FM118" s="137"/>
      <c r="FN118" s="137"/>
      <c r="FO118" s="137"/>
      <c r="FP118" s="137"/>
      <c r="FQ118" s="137"/>
      <c r="FR118" s="137"/>
      <c r="FS118" s="137"/>
      <c r="FT118" s="137"/>
      <c r="FU118" s="137"/>
      <c r="FV118" s="137"/>
      <c r="FW118" s="137"/>
      <c r="FX118" s="137"/>
      <c r="FY118" s="137"/>
      <c r="FZ118" s="137"/>
      <c r="GA118" s="137"/>
      <c r="GB118" s="137"/>
      <c r="GC118" s="137"/>
      <c r="GD118" s="137"/>
      <c r="GE118" s="137"/>
      <c r="GF118" s="137"/>
      <c r="GG118" s="137"/>
      <c r="GH118" s="137"/>
      <c r="GI118" s="137"/>
      <c r="GJ118" s="137"/>
      <c r="GK118" s="137"/>
      <c r="GL118" s="137"/>
      <c r="GM118" s="137"/>
      <c r="GN118" s="137"/>
      <c r="GO118" s="137"/>
      <c r="GP118" s="137"/>
      <c r="GQ118" s="137"/>
      <c r="GR118" s="137"/>
      <c r="GS118" s="137"/>
      <c r="GT118" s="137"/>
      <c r="GU118" s="137"/>
      <c r="GV118" s="137"/>
      <c r="GW118" s="137"/>
      <c r="GX118" s="137"/>
      <c r="GY118" s="137"/>
      <c r="GZ118" s="137"/>
      <c r="HA118" s="137"/>
      <c r="HB118" s="137"/>
      <c r="HC118" s="137"/>
      <c r="HD118" s="137"/>
      <c r="HE118" s="137"/>
      <c r="HF118" s="137"/>
      <c r="HG118" s="137"/>
      <c r="HH118" s="137"/>
      <c r="HI118" s="137"/>
      <c r="HJ118" s="137"/>
      <c r="HK118" s="137"/>
      <c r="HL118" s="137"/>
      <c r="HM118" s="137"/>
      <c r="HN118" s="137"/>
      <c r="HO118" s="137"/>
      <c r="HP118" s="137"/>
      <c r="HQ118" s="137"/>
      <c r="HR118" s="137"/>
      <c r="HS118" s="137"/>
      <c r="HT118" s="137"/>
      <c r="HU118" s="137"/>
      <c r="HV118" s="137"/>
      <c r="HW118" s="137"/>
      <c r="HX118" s="137"/>
      <c r="HY118" s="137"/>
      <c r="HZ118" s="137"/>
      <c r="IA118" s="137"/>
      <c r="IB118" s="137"/>
      <c r="IC118" s="137"/>
      <c r="ID118" s="137"/>
      <c r="IE118" s="137"/>
      <c r="IF118" s="137"/>
      <c r="IG118" s="137"/>
      <c r="IH118" s="137"/>
      <c r="II118" s="137"/>
      <c r="IJ118" s="137"/>
      <c r="IK118" s="137"/>
      <c r="IL118" s="137"/>
      <c r="IM118" s="137"/>
      <c r="IN118" s="137"/>
      <c r="IO118" s="137"/>
      <c r="IP118" s="137"/>
      <c r="IQ118" s="137"/>
      <c r="IR118" s="137"/>
      <c r="IS118" s="137"/>
      <c r="IT118" s="137"/>
      <c r="IU118" s="137"/>
      <c r="IV118" s="137"/>
      <c r="IW118" s="137"/>
    </row>
    <row r="119" customFormat="false" ht="37.5" hidden="false" customHeight="true" outlineLevel="0" collapsed="false">
      <c r="A119" s="41"/>
      <c r="B119" s="42" t="s">
        <v>541</v>
      </c>
      <c r="C119" s="20"/>
      <c r="D119" s="34" t="s">
        <v>844</v>
      </c>
      <c r="E119" s="23" t="n">
        <v>88.42</v>
      </c>
      <c r="F119" s="23" t="n">
        <f aca="false">ROUND(K119/12*6,2)</f>
        <v>113.4</v>
      </c>
      <c r="G119" s="23" t="n">
        <f aca="false">ROUND(E119*F119/1000,2)</f>
        <v>10.03</v>
      </c>
      <c r="H119" s="23" t="n">
        <v>104.43</v>
      </c>
      <c r="I119" s="23" t="n">
        <f aca="false">K119-F119</f>
        <v>113.4</v>
      </c>
      <c r="J119" s="23" t="n">
        <f aca="false">ROUND(H119*I119/1000,2)</f>
        <v>11.84</v>
      </c>
      <c r="K119" s="130" t="n">
        <v>226.8</v>
      </c>
      <c r="L119" s="23" t="n">
        <f aca="false">G119+J119</f>
        <v>21.87</v>
      </c>
    </row>
    <row r="120" customFormat="false" ht="48" hidden="false" customHeight="true" outlineLevel="0" collapsed="false">
      <c r="A120" s="41" t="s">
        <v>259</v>
      </c>
      <c r="B120" s="43" t="s">
        <v>920</v>
      </c>
      <c r="C120" s="34" t="s">
        <v>277</v>
      </c>
      <c r="D120" s="34" t="s">
        <v>287</v>
      </c>
      <c r="E120" s="23" t="n">
        <v>165.79</v>
      </c>
      <c r="F120" s="23" t="n">
        <f aca="false">ROUND(K120/12*6,2)</f>
        <v>2601.67</v>
      </c>
      <c r="G120" s="23" t="n">
        <f aca="false">ROUND(E120*F120/1000,2)</f>
        <v>431.33</v>
      </c>
      <c r="H120" s="23" t="n">
        <v>215.08</v>
      </c>
      <c r="I120" s="23" t="n">
        <f aca="false">K120-F120</f>
        <v>2601.66</v>
      </c>
      <c r="J120" s="23" t="n">
        <f aca="false">ROUND(H120*I120/1000,2)</f>
        <v>559.57</v>
      </c>
      <c r="K120" s="130" t="n">
        <v>5203.33</v>
      </c>
      <c r="L120" s="23" t="n">
        <f aca="false">G120+J120</f>
        <v>990.9</v>
      </c>
    </row>
    <row r="121" customFormat="false" ht="43.5" hidden="false" customHeight="true" outlineLevel="0" collapsed="false">
      <c r="A121" s="41" t="s">
        <v>262</v>
      </c>
      <c r="B121" s="42" t="s">
        <v>921</v>
      </c>
      <c r="C121" s="34" t="s">
        <v>295</v>
      </c>
      <c r="D121" s="34" t="s">
        <v>740</v>
      </c>
      <c r="E121" s="23" t="n">
        <v>86.93</v>
      </c>
      <c r="F121" s="23" t="n">
        <f aca="false">ROUND(K121/12*6,2)</f>
        <v>110.25</v>
      </c>
      <c r="G121" s="23" t="n">
        <f aca="false">ROUND(E121*F121/1000,2)</f>
        <v>9.58</v>
      </c>
      <c r="H121" s="23" t="n">
        <v>92.52</v>
      </c>
      <c r="I121" s="23" t="n">
        <f aca="false">K121-F121</f>
        <v>110.25</v>
      </c>
      <c r="J121" s="23" t="n">
        <f aca="false">ROUND(H121*I121/1000,2)</f>
        <v>10.2</v>
      </c>
      <c r="K121" s="130" t="n">
        <v>220.5</v>
      </c>
      <c r="L121" s="23" t="n">
        <f aca="false">G121+J121</f>
        <v>19.78</v>
      </c>
    </row>
    <row r="122" customFormat="false" ht="42.75" hidden="false" customHeight="true" outlineLevel="0" collapsed="false">
      <c r="A122" s="41"/>
      <c r="B122" s="42" t="s">
        <v>547</v>
      </c>
      <c r="C122" s="34" t="s">
        <v>295</v>
      </c>
      <c r="D122" s="34" t="s">
        <v>740</v>
      </c>
      <c r="E122" s="23" t="n">
        <v>86.93</v>
      </c>
      <c r="F122" s="23" t="n">
        <f aca="false">ROUND(K122/12*6,2)</f>
        <v>1036.22</v>
      </c>
      <c r="G122" s="23" t="n">
        <f aca="false">ROUND(E122*F122/1000,2)</f>
        <v>90.08</v>
      </c>
      <c r="H122" s="23" t="n">
        <v>92.52</v>
      </c>
      <c r="I122" s="23" t="n">
        <f aca="false">K122-F122</f>
        <v>1036.221</v>
      </c>
      <c r="J122" s="23" t="n">
        <f aca="false">ROUND(H122*I122/1000,2)</f>
        <v>95.87</v>
      </c>
      <c r="K122" s="130" t="n">
        <v>2072.441</v>
      </c>
      <c r="L122" s="23" t="n">
        <f aca="false">G122+J122</f>
        <v>185.95</v>
      </c>
    </row>
    <row r="123" customFormat="false" ht="42.75" hidden="false" customHeight="true" outlineLevel="0" collapsed="false">
      <c r="A123" s="41"/>
      <c r="B123" s="42" t="s">
        <v>297</v>
      </c>
      <c r="C123" s="85" t="s">
        <v>298</v>
      </c>
      <c r="D123" s="85" t="s">
        <v>740</v>
      </c>
      <c r="E123" s="23" t="n">
        <v>86.93</v>
      </c>
      <c r="F123" s="23" t="n">
        <f aca="false">ROUND(K123/12*6,2)</f>
        <v>35</v>
      </c>
      <c r="G123" s="23" t="n">
        <f aca="false">ROUND(E123*F123/1000,2)</f>
        <v>3.04</v>
      </c>
      <c r="H123" s="23" t="n">
        <v>92.52</v>
      </c>
      <c r="I123" s="23" t="n">
        <f aca="false">K123-F123</f>
        <v>35</v>
      </c>
      <c r="J123" s="23" t="n">
        <f aca="false">ROUND(H123*I123/1000,2)</f>
        <v>3.24</v>
      </c>
      <c r="K123" s="130" t="n">
        <v>70</v>
      </c>
      <c r="L123" s="23" t="n">
        <f aca="false">G123+J123</f>
        <v>6.28</v>
      </c>
    </row>
    <row r="124" customFormat="false" ht="59.25" hidden="false" customHeight="true" outlineLevel="0" collapsed="false">
      <c r="A124" s="41" t="s">
        <v>265</v>
      </c>
      <c r="B124" s="53" t="s">
        <v>305</v>
      </c>
      <c r="C124" s="44"/>
      <c r="D124" s="44"/>
      <c r="E124" s="30"/>
      <c r="F124" s="30" t="n">
        <f aca="false">SUM(F125:F126)</f>
        <v>1285</v>
      </c>
      <c r="G124" s="30" t="n">
        <f aca="false">SUM(G125:G126)</f>
        <v>110.09</v>
      </c>
      <c r="H124" s="30"/>
      <c r="I124" s="30" t="n">
        <f aca="false">SUM(I125:I126)</f>
        <v>1285</v>
      </c>
      <c r="J124" s="30" t="n">
        <f aca="false">SUM(J125:J126)</f>
        <v>174.49</v>
      </c>
      <c r="K124" s="30" t="n">
        <f aca="false">SUM(K125:K126)</f>
        <v>2570</v>
      </c>
      <c r="L124" s="30" t="n">
        <f aca="false">SUM(L125:L126)</f>
        <v>284.58</v>
      </c>
    </row>
    <row r="125" customFormat="false" ht="40.5" hidden="false" customHeight="true" outlineLevel="0" collapsed="false">
      <c r="A125" s="41"/>
      <c r="B125" s="52" t="s">
        <v>850</v>
      </c>
      <c r="C125" s="34" t="s">
        <v>44</v>
      </c>
      <c r="D125" s="34" t="s">
        <v>737</v>
      </c>
      <c r="E125" s="23" t="n">
        <v>85.91</v>
      </c>
      <c r="F125" s="23" t="n">
        <f aca="false">ROUND(K125/12*6,2)</f>
        <v>1250</v>
      </c>
      <c r="G125" s="23" t="n">
        <f aca="false">ROUND(E125*F125/1000,2)</f>
        <v>107.39</v>
      </c>
      <c r="H125" s="23" t="n">
        <v>136.84</v>
      </c>
      <c r="I125" s="23" t="n">
        <f aca="false">K125-F125</f>
        <v>1250</v>
      </c>
      <c r="J125" s="23" t="n">
        <f aca="false">ROUND(H125*I125/1000,2)</f>
        <v>171.05</v>
      </c>
      <c r="K125" s="130" t="n">
        <v>2500</v>
      </c>
      <c r="L125" s="23" t="n">
        <f aca="false">G125+J125</f>
        <v>278.44</v>
      </c>
    </row>
    <row r="126" customFormat="false" ht="32.25" hidden="false" customHeight="true" outlineLevel="0" collapsed="false">
      <c r="A126" s="41"/>
      <c r="B126" s="52" t="s">
        <v>555</v>
      </c>
      <c r="C126" s="34" t="s">
        <v>851</v>
      </c>
      <c r="D126" s="34" t="s">
        <v>852</v>
      </c>
      <c r="E126" s="23" t="n">
        <v>77.07</v>
      </c>
      <c r="F126" s="23" t="n">
        <f aca="false">ROUND(K126/12*6,2)</f>
        <v>35</v>
      </c>
      <c r="G126" s="23" t="n">
        <f aca="false">ROUND(E126*F126/1000,2)</f>
        <v>2.7</v>
      </c>
      <c r="H126" s="23" t="n">
        <v>98.18</v>
      </c>
      <c r="I126" s="23" t="n">
        <f aca="false">K126-F126</f>
        <v>35</v>
      </c>
      <c r="J126" s="23" t="n">
        <f aca="false">ROUND(H126*I126/1000,2)</f>
        <v>3.44</v>
      </c>
      <c r="K126" s="130" t="n">
        <v>70</v>
      </c>
      <c r="L126" s="23" t="n">
        <f aca="false">G126+J126</f>
        <v>6.14</v>
      </c>
    </row>
    <row r="127" customFormat="false" ht="64.05" hidden="false" customHeight="true" outlineLevel="0" collapsed="false">
      <c r="A127" s="41"/>
      <c r="B127" s="51" t="s">
        <v>308</v>
      </c>
      <c r="C127" s="44"/>
      <c r="D127" s="44"/>
      <c r="E127" s="23"/>
      <c r="F127" s="44" t="n">
        <f aca="false">SUM(F128:F134)</f>
        <v>31026.59</v>
      </c>
      <c r="G127" s="44" t="n">
        <f aca="false">SUM(G128:G134)</f>
        <v>2647.57</v>
      </c>
      <c r="H127" s="23"/>
      <c r="I127" s="44" t="n">
        <f aca="false">SUM(I128:I134)</f>
        <v>31026.58</v>
      </c>
      <c r="J127" s="44" t="n">
        <f aca="false">SUM(J128:J134)</f>
        <v>4126.98</v>
      </c>
      <c r="K127" s="44" t="n">
        <f aca="false">SUM(K128:K134)</f>
        <v>62053.17</v>
      </c>
      <c r="L127" s="44" t="n">
        <f aca="false">SUM(L128:L134)</f>
        <v>6774.55</v>
      </c>
    </row>
    <row r="128" customFormat="false" ht="36.1" hidden="false" customHeight="true" outlineLevel="0" collapsed="false">
      <c r="A128" s="41"/>
      <c r="B128" s="52" t="s">
        <v>850</v>
      </c>
      <c r="C128" s="34" t="s">
        <v>44</v>
      </c>
      <c r="D128" s="34" t="s">
        <v>737</v>
      </c>
      <c r="E128" s="23" t="n">
        <v>85.91</v>
      </c>
      <c r="F128" s="23" t="n">
        <f aca="false">ROUND(K128/12*6,2)</f>
        <v>28643.09</v>
      </c>
      <c r="G128" s="23" t="n">
        <f aca="false">ROUND(E128*F128/1000,2)</f>
        <v>2460.73</v>
      </c>
      <c r="H128" s="23" t="n">
        <v>136.84</v>
      </c>
      <c r="I128" s="23" t="n">
        <f aca="false">K128-F128</f>
        <v>28643.08</v>
      </c>
      <c r="J128" s="23" t="n">
        <f aca="false">ROUND(H128*I128/1000,2)</f>
        <v>3919.52</v>
      </c>
      <c r="K128" s="130" t="n">
        <v>57286.17</v>
      </c>
      <c r="L128" s="23" t="n">
        <f aca="false">G128+J128</f>
        <v>6380.25</v>
      </c>
    </row>
    <row r="129" customFormat="false" ht="42" hidden="false" customHeight="true" outlineLevel="0" collapsed="false">
      <c r="A129" s="41"/>
      <c r="B129" s="52" t="s">
        <v>853</v>
      </c>
      <c r="C129" s="34" t="s">
        <v>854</v>
      </c>
      <c r="D129" s="20" t="s">
        <v>855</v>
      </c>
      <c r="E129" s="23" t="n">
        <v>368</v>
      </c>
      <c r="F129" s="23" t="n">
        <f aca="false">ROUND(K129/12*6,2)</f>
        <v>120</v>
      </c>
      <c r="G129" s="23" t="n">
        <f aca="false">ROUND(E129*F129/1000,2)</f>
        <v>44.16</v>
      </c>
      <c r="H129" s="23" t="n">
        <v>408.28</v>
      </c>
      <c r="I129" s="23" t="n">
        <f aca="false">K129-F129</f>
        <v>120</v>
      </c>
      <c r="J129" s="23" t="n">
        <f aca="false">ROUND(H129*I129/1000,2)</f>
        <v>48.99</v>
      </c>
      <c r="K129" s="130" t="n">
        <v>240</v>
      </c>
      <c r="L129" s="23" t="n">
        <f aca="false">G129+J129</f>
        <v>93.15</v>
      </c>
    </row>
    <row r="130" customFormat="false" ht="31.5" hidden="false" customHeight="true" outlineLevel="0" collapsed="false">
      <c r="A130" s="41"/>
      <c r="B130" s="52" t="s">
        <v>856</v>
      </c>
      <c r="C130" s="34" t="s">
        <v>851</v>
      </c>
      <c r="D130" s="34" t="s">
        <v>852</v>
      </c>
      <c r="E130" s="23" t="n">
        <v>77.07</v>
      </c>
      <c r="F130" s="23" t="n">
        <f aca="false">ROUND(K130/12*6,2)</f>
        <v>300</v>
      </c>
      <c r="G130" s="23" t="n">
        <f aca="false">ROUND(E130*F130/1000,2)</f>
        <v>23.12</v>
      </c>
      <c r="H130" s="23" t="n">
        <v>98.18</v>
      </c>
      <c r="I130" s="23" t="n">
        <f aca="false">K130-F130</f>
        <v>300</v>
      </c>
      <c r="J130" s="23" t="n">
        <f aca="false">ROUND(H130*I130/1000,2)</f>
        <v>29.45</v>
      </c>
      <c r="K130" s="130" t="n">
        <v>600</v>
      </c>
      <c r="L130" s="23" t="n">
        <f aca="false">G130+J130</f>
        <v>52.57</v>
      </c>
    </row>
    <row r="131" s="14" customFormat="true" ht="32.95" hidden="false" customHeight="true" outlineLevel="0" collapsed="false">
      <c r="A131" s="41"/>
      <c r="B131" s="52" t="s">
        <v>857</v>
      </c>
      <c r="C131" s="34" t="s">
        <v>922</v>
      </c>
      <c r="D131" s="34" t="s">
        <v>859</v>
      </c>
      <c r="E131" s="23" t="n">
        <v>100.53</v>
      </c>
      <c r="F131" s="23" t="n">
        <f aca="false">ROUND(K131/12*6,2)</f>
        <v>50</v>
      </c>
      <c r="G131" s="23" t="n">
        <f aca="false">ROUND(E131*F131/1000,2)</f>
        <v>5.03</v>
      </c>
      <c r="H131" s="23" t="n">
        <v>115.7</v>
      </c>
      <c r="I131" s="23" t="n">
        <f aca="false">K131-F131</f>
        <v>50</v>
      </c>
      <c r="J131" s="23" t="n">
        <f aca="false">ROUND(H131*I131/1000,2)</f>
        <v>5.79</v>
      </c>
      <c r="K131" s="130" t="n">
        <v>100</v>
      </c>
      <c r="L131" s="23" t="n">
        <f aca="false">G131+J131</f>
        <v>10.82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customFormat="false" ht="33.75" hidden="false" customHeight="true" outlineLevel="0" collapsed="false">
      <c r="A132" s="41"/>
      <c r="B132" s="52" t="s">
        <v>860</v>
      </c>
      <c r="C132" s="34" t="s">
        <v>742</v>
      </c>
      <c r="D132" s="34" t="s">
        <v>743</v>
      </c>
      <c r="E132" s="23" t="n">
        <v>97.18</v>
      </c>
      <c r="F132" s="28" t="n">
        <f aca="false">ROUND(K132/12*6,2)</f>
        <v>750</v>
      </c>
      <c r="G132" s="28" t="n">
        <f aca="false">ROUND(E132*F132/1000,2)</f>
        <v>72.89</v>
      </c>
      <c r="H132" s="23" t="n">
        <v>104.07</v>
      </c>
      <c r="I132" s="28" t="n">
        <f aca="false">K132-F132</f>
        <v>750</v>
      </c>
      <c r="J132" s="28" t="n">
        <f aca="false">ROUND(H132*I132/1000,2)</f>
        <v>78.05</v>
      </c>
      <c r="K132" s="130" t="n">
        <v>1500</v>
      </c>
      <c r="L132" s="28" t="n">
        <f aca="false">G132+J132</f>
        <v>150.94</v>
      </c>
    </row>
    <row r="133" customFormat="false" ht="36.9" hidden="false" customHeight="true" outlineLevel="0" collapsed="false">
      <c r="A133" s="41"/>
      <c r="B133" s="52" t="s">
        <v>864</v>
      </c>
      <c r="C133" s="34" t="s">
        <v>923</v>
      </c>
      <c r="D133" s="34" t="s">
        <v>866</v>
      </c>
      <c r="E133" s="28" t="n">
        <v>33.81</v>
      </c>
      <c r="F133" s="28" t="n">
        <f aca="false">ROUND(K133/12*6,2)</f>
        <v>850</v>
      </c>
      <c r="G133" s="28" t="n">
        <f aca="false">ROUND(E133*F133/1000,2)</f>
        <v>28.74</v>
      </c>
      <c r="H133" s="28" t="n">
        <v>33.81</v>
      </c>
      <c r="I133" s="28" t="n">
        <f aca="false">K133-F133</f>
        <v>850</v>
      </c>
      <c r="J133" s="28" t="n">
        <f aca="false">ROUND(H133*I133/1000,2)</f>
        <v>28.74</v>
      </c>
      <c r="K133" s="130" t="n">
        <v>1700</v>
      </c>
      <c r="L133" s="28" t="n">
        <f aca="false">G133+J133</f>
        <v>57.48</v>
      </c>
    </row>
    <row r="134" customFormat="false" ht="36.9" hidden="false" customHeight="true" outlineLevel="0" collapsed="false">
      <c r="A134" s="164"/>
      <c r="B134" s="42" t="s">
        <v>924</v>
      </c>
      <c r="C134" s="85" t="s">
        <v>925</v>
      </c>
      <c r="D134" s="165" t="s">
        <v>926</v>
      </c>
      <c r="E134" s="28" t="n">
        <v>41.15</v>
      </c>
      <c r="F134" s="28" t="n">
        <f aca="false">ROUND(K134/12*6,2)</f>
        <v>313.5</v>
      </c>
      <c r="G134" s="28" t="n">
        <f aca="false">ROUND(E134*F134/1000,2)</f>
        <v>12.9</v>
      </c>
      <c r="H134" s="28" t="n">
        <v>52.45</v>
      </c>
      <c r="I134" s="28" t="n">
        <f aca="false">K134-F134</f>
        <v>313.5</v>
      </c>
      <c r="J134" s="28" t="n">
        <f aca="false">ROUND(H134*I134/1000,2)</f>
        <v>16.44</v>
      </c>
      <c r="K134" s="130" t="n">
        <v>627</v>
      </c>
      <c r="L134" s="28" t="n">
        <f aca="false">G134+J134</f>
        <v>29.34</v>
      </c>
    </row>
    <row r="135" customFormat="false" ht="31.5" hidden="false" customHeight="true" outlineLevel="0" collapsed="false">
      <c r="A135" s="18" t="s">
        <v>317</v>
      </c>
      <c r="B135" s="19" t="s">
        <v>318</v>
      </c>
      <c r="C135" s="31"/>
      <c r="D135" s="31"/>
      <c r="E135" s="31"/>
      <c r="F135" s="31" t="n">
        <f aca="false">SUM(F136:F146)</f>
        <v>3328.56</v>
      </c>
      <c r="G135" s="31" t="n">
        <f aca="false">SUM(G136:G146)</f>
        <v>266.23</v>
      </c>
      <c r="H135" s="31"/>
      <c r="I135" s="31" t="n">
        <f aca="false">SUM(I136:I146)</f>
        <v>3328.51</v>
      </c>
      <c r="J135" s="31" t="n">
        <f aca="false">SUM(J136:J146)</f>
        <v>706.55</v>
      </c>
      <c r="K135" s="31" t="n">
        <f aca="false">SUM(K136:K146)</f>
        <v>6657.07</v>
      </c>
      <c r="L135" s="31" t="n">
        <f aca="false">G135+J135</f>
        <v>972.78</v>
      </c>
    </row>
    <row r="136" customFormat="false" ht="83.25" hidden="false" customHeight="true" outlineLevel="0" collapsed="false">
      <c r="A136" s="20" t="s">
        <v>319</v>
      </c>
      <c r="B136" s="33" t="s">
        <v>577</v>
      </c>
      <c r="C136" s="34" t="s">
        <v>39</v>
      </c>
      <c r="D136" s="45" t="s">
        <v>737</v>
      </c>
      <c r="E136" s="23" t="n">
        <v>73.24</v>
      </c>
      <c r="F136" s="22" t="n">
        <f aca="false">ROUND(K136/12*6,2)</f>
        <v>46.05</v>
      </c>
      <c r="G136" s="22" t="n">
        <f aca="false">ROUND(E136*F136/1000,2)</f>
        <v>3.37</v>
      </c>
      <c r="H136" s="23" t="n">
        <v>210.18</v>
      </c>
      <c r="I136" s="22" t="n">
        <f aca="false">K136-F136</f>
        <v>46.05</v>
      </c>
      <c r="J136" s="22" t="n">
        <f aca="false">ROUND(H136*I136/1000,2)</f>
        <v>9.68</v>
      </c>
      <c r="K136" s="130" t="n">
        <v>92.1</v>
      </c>
      <c r="L136" s="22" t="n">
        <f aca="false">G136+J136</f>
        <v>13.05</v>
      </c>
    </row>
    <row r="137" customFormat="false" ht="58.5" hidden="false" customHeight="true" outlineLevel="0" collapsed="false">
      <c r="A137" s="20" t="s">
        <v>321</v>
      </c>
      <c r="B137" s="33" t="s">
        <v>578</v>
      </c>
      <c r="C137" s="34" t="s">
        <v>39</v>
      </c>
      <c r="D137" s="45" t="s">
        <v>737</v>
      </c>
      <c r="E137" s="23" t="n">
        <v>73.24</v>
      </c>
      <c r="F137" s="23" t="n">
        <f aca="false">ROUND(K137/12*6,2)</f>
        <v>134.53</v>
      </c>
      <c r="G137" s="23" t="n">
        <f aca="false">ROUND(E137*F137/1000,2)</f>
        <v>9.85</v>
      </c>
      <c r="H137" s="23" t="n">
        <v>210.18</v>
      </c>
      <c r="I137" s="23" t="n">
        <f aca="false">K137-F137</f>
        <v>134.52</v>
      </c>
      <c r="J137" s="23" t="n">
        <f aca="false">ROUND(H137*I137/1000,2)</f>
        <v>28.27</v>
      </c>
      <c r="K137" s="130" t="n">
        <v>269.05</v>
      </c>
      <c r="L137" s="23" t="n">
        <f aca="false">G137+J137</f>
        <v>38.12</v>
      </c>
    </row>
    <row r="138" customFormat="false" ht="66.75" hidden="false" customHeight="true" outlineLevel="0" collapsed="false">
      <c r="A138" s="20" t="s">
        <v>324</v>
      </c>
      <c r="B138" s="33" t="s">
        <v>325</v>
      </c>
      <c r="C138" s="34" t="s">
        <v>39</v>
      </c>
      <c r="D138" s="45" t="s">
        <v>737</v>
      </c>
      <c r="E138" s="23" t="n">
        <v>73.24</v>
      </c>
      <c r="F138" s="23" t="n">
        <f aca="false">ROUND(K138/12*6,2)</f>
        <v>1816.04</v>
      </c>
      <c r="G138" s="23" t="n">
        <f aca="false">ROUND(E138*F138/1000,2)</f>
        <v>133.01</v>
      </c>
      <c r="H138" s="23" t="n">
        <v>210.18</v>
      </c>
      <c r="I138" s="23" t="n">
        <f aca="false">K138-F138</f>
        <v>1816.03</v>
      </c>
      <c r="J138" s="23" t="n">
        <f aca="false">ROUND(H138*I138/1000,2)</f>
        <v>381.69</v>
      </c>
      <c r="K138" s="130" t="n">
        <v>3632.07</v>
      </c>
      <c r="L138" s="23" t="n">
        <f aca="false">G138+J138</f>
        <v>514.7</v>
      </c>
    </row>
    <row r="139" customFormat="false" ht="50.25" hidden="false" customHeight="true" outlineLevel="0" collapsed="false">
      <c r="A139" s="20" t="s">
        <v>328</v>
      </c>
      <c r="B139" s="33" t="s">
        <v>329</v>
      </c>
      <c r="C139" s="34" t="s">
        <v>39</v>
      </c>
      <c r="D139" s="45" t="s">
        <v>737</v>
      </c>
      <c r="E139" s="23" t="n">
        <v>73.24</v>
      </c>
      <c r="F139" s="23" t="n">
        <f aca="false">ROUND(K139/12*6,2)</f>
        <v>247.11</v>
      </c>
      <c r="G139" s="23" t="n">
        <f aca="false">ROUND(E139*F139/1000,2)</f>
        <v>18.1</v>
      </c>
      <c r="H139" s="23" t="n">
        <v>210.18</v>
      </c>
      <c r="I139" s="23" t="n">
        <f aca="false">K139-F139</f>
        <v>247.1</v>
      </c>
      <c r="J139" s="23" t="n">
        <f aca="false">ROUND(H139*I139/1000,2)</f>
        <v>51.94</v>
      </c>
      <c r="K139" s="130" t="n">
        <v>494.21</v>
      </c>
      <c r="L139" s="23" t="n">
        <f aca="false">G139+J139</f>
        <v>70.04</v>
      </c>
    </row>
    <row r="140" customFormat="false" ht="50.25" hidden="false" customHeight="true" outlineLevel="0" collapsed="false">
      <c r="A140" s="20" t="s">
        <v>721</v>
      </c>
      <c r="B140" s="33" t="s">
        <v>331</v>
      </c>
      <c r="C140" s="34" t="s">
        <v>39</v>
      </c>
      <c r="D140" s="45" t="s">
        <v>737</v>
      </c>
      <c r="E140" s="23" t="n">
        <v>73.24</v>
      </c>
      <c r="F140" s="23" t="n">
        <f aca="false">ROUND(K140/12*6,2)</f>
        <v>855.16</v>
      </c>
      <c r="G140" s="23" t="n">
        <f aca="false">ROUND(E140*F140/1000,2)</f>
        <v>62.63</v>
      </c>
      <c r="H140" s="23" t="n">
        <v>210.18</v>
      </c>
      <c r="I140" s="23" t="n">
        <f aca="false">K140-F140</f>
        <v>855.16</v>
      </c>
      <c r="J140" s="23" t="n">
        <f aca="false">ROUND(H140*I140/1000,2)</f>
        <v>179.74</v>
      </c>
      <c r="K140" s="130" t="n">
        <v>1710.32</v>
      </c>
      <c r="L140" s="23" t="n">
        <f aca="false">G140+J140</f>
        <v>242.37</v>
      </c>
    </row>
    <row r="141" customFormat="false" ht="53.25" hidden="false" customHeight="true" outlineLevel="0" collapsed="false">
      <c r="A141" s="20" t="s">
        <v>330</v>
      </c>
      <c r="B141" s="33" t="s">
        <v>333</v>
      </c>
      <c r="C141" s="34" t="s">
        <v>39</v>
      </c>
      <c r="D141" s="45" t="s">
        <v>737</v>
      </c>
      <c r="E141" s="23" t="n">
        <v>73.24</v>
      </c>
      <c r="F141" s="23" t="n">
        <f aca="false">ROUND(K141/12*6,2)</f>
        <v>8.27</v>
      </c>
      <c r="G141" s="23" t="n">
        <f aca="false">ROUND(E141*F141/1000,2)</f>
        <v>0.61</v>
      </c>
      <c r="H141" s="23" t="n">
        <v>210.18</v>
      </c>
      <c r="I141" s="23" t="n">
        <f aca="false">K141-F141</f>
        <v>8.27</v>
      </c>
      <c r="J141" s="23" t="n">
        <f aca="false">ROUND(H141*I141/1000,2)</f>
        <v>1.74</v>
      </c>
      <c r="K141" s="130" t="n">
        <v>16.54</v>
      </c>
      <c r="L141" s="23" t="n">
        <f aca="false">G141+J141</f>
        <v>2.35</v>
      </c>
    </row>
    <row r="142" customFormat="false" ht="48.75" hidden="false" customHeight="true" outlineLevel="0" collapsed="false">
      <c r="A142" s="20" t="s">
        <v>332</v>
      </c>
      <c r="B142" s="33" t="s">
        <v>335</v>
      </c>
      <c r="C142" s="34" t="s">
        <v>39</v>
      </c>
      <c r="D142" s="34" t="s">
        <v>737</v>
      </c>
      <c r="E142" s="23" t="n">
        <v>73.24</v>
      </c>
      <c r="F142" s="23" t="n">
        <f aca="false">ROUND(K142/12*6,2)</f>
        <v>39.94</v>
      </c>
      <c r="G142" s="23" t="n">
        <f aca="false">ROUND(E142*F142/1000,2)</f>
        <v>2.93</v>
      </c>
      <c r="H142" s="23" t="n">
        <v>210.18</v>
      </c>
      <c r="I142" s="23" t="n">
        <f aca="false">K142-F142</f>
        <v>39.94</v>
      </c>
      <c r="J142" s="23" t="n">
        <f aca="false">ROUND(H142*I142/1000,2)</f>
        <v>8.39</v>
      </c>
      <c r="K142" s="130" t="n">
        <v>79.88</v>
      </c>
      <c r="L142" s="23" t="n">
        <f aca="false">G142+J142</f>
        <v>11.32</v>
      </c>
    </row>
    <row r="143" customFormat="false" ht="52.5" hidden="false" customHeight="true" outlineLevel="0" collapsed="false">
      <c r="A143" s="20" t="s">
        <v>334</v>
      </c>
      <c r="B143" s="33" t="s">
        <v>337</v>
      </c>
      <c r="C143" s="20" t="s">
        <v>124</v>
      </c>
      <c r="D143" s="34" t="s">
        <v>434</v>
      </c>
      <c r="E143" s="23" t="n">
        <v>196.94</v>
      </c>
      <c r="F143" s="23" t="n">
        <f aca="false">ROUND(K143/12*6,2)</f>
        <v>41.86</v>
      </c>
      <c r="G143" s="23" t="n">
        <f aca="false">ROUND(E143*F143/1000,2)</f>
        <v>8.24</v>
      </c>
      <c r="H143" s="23" t="n">
        <v>248.58</v>
      </c>
      <c r="I143" s="23" t="n">
        <f aca="false">K143-F143</f>
        <v>41.86</v>
      </c>
      <c r="J143" s="23" t="n">
        <f aca="false">ROUND(H143*I143/1000,2)</f>
        <v>10.41</v>
      </c>
      <c r="K143" s="130" t="n">
        <v>83.72</v>
      </c>
      <c r="L143" s="23" t="n">
        <f aca="false">G143+J143</f>
        <v>18.65</v>
      </c>
    </row>
    <row r="144" s="63" customFormat="true" ht="81.75" hidden="false" customHeight="true" outlineLevel="0" collapsed="false">
      <c r="A144" s="20" t="s">
        <v>336</v>
      </c>
      <c r="B144" s="33" t="s">
        <v>339</v>
      </c>
      <c r="C144" s="20" t="s">
        <v>124</v>
      </c>
      <c r="D144" s="34" t="s">
        <v>434</v>
      </c>
      <c r="E144" s="23" t="n">
        <v>196.94</v>
      </c>
      <c r="F144" s="23" t="n">
        <f aca="false">ROUND(K144/12*6,2)</f>
        <v>29.35</v>
      </c>
      <c r="G144" s="23" t="n">
        <f aca="false">ROUND(E144*F144/1000,2)</f>
        <v>5.78</v>
      </c>
      <c r="H144" s="23" t="n">
        <v>248.58</v>
      </c>
      <c r="I144" s="23" t="n">
        <f aca="false">K144-F144</f>
        <v>29.34</v>
      </c>
      <c r="J144" s="23" t="n">
        <f aca="false">ROUND(H144*I144/1000,2)</f>
        <v>7.29</v>
      </c>
      <c r="K144" s="130" t="n">
        <v>58.69</v>
      </c>
      <c r="L144" s="23" t="n">
        <f aca="false">G144+J144</f>
        <v>13.07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customFormat="false" ht="60.75" hidden="false" customHeight="true" outlineLevel="0" collapsed="false">
      <c r="A145" s="20" t="s">
        <v>338</v>
      </c>
      <c r="B145" s="33" t="s">
        <v>341</v>
      </c>
      <c r="C145" s="20" t="s">
        <v>124</v>
      </c>
      <c r="D145" s="34" t="s">
        <v>434</v>
      </c>
      <c r="E145" s="23" t="n">
        <v>196.94</v>
      </c>
      <c r="F145" s="23" t="n">
        <f aca="false">ROUND(K145/12*6,2)</f>
        <v>27.68</v>
      </c>
      <c r="G145" s="23" t="n">
        <f aca="false">ROUND(E145*F145/1000,2)</f>
        <v>5.45</v>
      </c>
      <c r="H145" s="23" t="n">
        <v>248.58</v>
      </c>
      <c r="I145" s="23" t="n">
        <f aca="false">K145-F145</f>
        <v>27.68</v>
      </c>
      <c r="J145" s="23" t="n">
        <f aca="false">ROUND(H145*I145/1000,2)</f>
        <v>6.88</v>
      </c>
      <c r="K145" s="130" t="n">
        <v>55.36</v>
      </c>
      <c r="L145" s="23" t="n">
        <f aca="false">G145+J145</f>
        <v>12.33</v>
      </c>
    </row>
    <row r="146" customFormat="false" ht="55.5" hidden="false" customHeight="true" outlineLevel="0" collapsed="false">
      <c r="A146" s="20" t="s">
        <v>579</v>
      </c>
      <c r="B146" s="33" t="s">
        <v>343</v>
      </c>
      <c r="C146" s="34" t="s">
        <v>354</v>
      </c>
      <c r="D146" s="34" t="s">
        <v>434</v>
      </c>
      <c r="E146" s="23" t="n">
        <v>196.94</v>
      </c>
      <c r="F146" s="23" t="n">
        <f aca="false">ROUND(K146/12*6,2)</f>
        <v>82.57</v>
      </c>
      <c r="G146" s="23" t="n">
        <f aca="false">ROUND(E146*F146/1000,2)</f>
        <v>16.26</v>
      </c>
      <c r="H146" s="23" t="n">
        <v>248.58</v>
      </c>
      <c r="I146" s="23" t="n">
        <f aca="false">K146-F146</f>
        <v>82.56</v>
      </c>
      <c r="J146" s="23" t="n">
        <f aca="false">ROUND(H146*I146/1000,2)</f>
        <v>20.52</v>
      </c>
      <c r="K146" s="130" t="n">
        <v>165.13</v>
      </c>
      <c r="L146" s="23" t="n">
        <f aca="false">G146+J146</f>
        <v>36.78</v>
      </c>
    </row>
    <row r="147" customFormat="false" ht="39" hidden="false" customHeight="true" outlineLevel="0" collapsed="false">
      <c r="A147" s="18" t="s">
        <v>344</v>
      </c>
      <c r="B147" s="19" t="s">
        <v>345</v>
      </c>
      <c r="C147" s="31"/>
      <c r="D147" s="31"/>
      <c r="E147" s="31"/>
      <c r="F147" s="31" t="n">
        <f aca="false">SUM(F148:F148)</f>
        <v>53.02</v>
      </c>
      <c r="G147" s="31" t="n">
        <f aca="false">SUM(G148:G148)</f>
        <v>3.88</v>
      </c>
      <c r="H147" s="31"/>
      <c r="I147" s="31" t="n">
        <f aca="false">SUM(I148:I148)</f>
        <v>53.01</v>
      </c>
      <c r="J147" s="31" t="n">
        <f aca="false">SUM(J148:J148)</f>
        <v>11.14</v>
      </c>
      <c r="K147" s="31" t="n">
        <f aca="false">SUM(K148:K148)</f>
        <v>106.03</v>
      </c>
      <c r="L147" s="31" t="n">
        <f aca="false">G147+J147</f>
        <v>15.02</v>
      </c>
    </row>
    <row r="148" customFormat="false" ht="77.25" hidden="false" customHeight="true" outlineLevel="0" collapsed="false">
      <c r="A148" s="140" t="s">
        <v>346</v>
      </c>
      <c r="B148" s="60" t="s">
        <v>347</v>
      </c>
      <c r="C148" s="59" t="s">
        <v>51</v>
      </c>
      <c r="D148" s="59" t="s">
        <v>737</v>
      </c>
      <c r="E148" s="23" t="n">
        <v>73.24</v>
      </c>
      <c r="F148" s="78" t="n">
        <f aca="false">ROUND(K148/12*6,2)</f>
        <v>53.02</v>
      </c>
      <c r="G148" s="78" t="n">
        <f aca="false">ROUND(E148*F148/1000,2)</f>
        <v>3.88</v>
      </c>
      <c r="H148" s="23" t="n">
        <v>210.18</v>
      </c>
      <c r="I148" s="78" t="n">
        <f aca="false">K148-F148</f>
        <v>53.01</v>
      </c>
      <c r="J148" s="78" t="n">
        <f aca="false">ROUND(H148*I148/1000,2)</f>
        <v>11.14</v>
      </c>
      <c r="K148" s="78" t="n">
        <v>106.03</v>
      </c>
      <c r="L148" s="78" t="n">
        <f aca="false">G148+J148</f>
        <v>15.02</v>
      </c>
    </row>
    <row r="149" customFormat="false" ht="29.25" hidden="false" customHeight="true" outlineLevel="0" collapsed="false">
      <c r="A149" s="18" t="s">
        <v>348</v>
      </c>
      <c r="B149" s="19" t="s">
        <v>349</v>
      </c>
      <c r="C149" s="31"/>
      <c r="D149" s="31"/>
      <c r="E149" s="31"/>
      <c r="F149" s="31" t="n">
        <f aca="false">SUM(F150:F152)</f>
        <v>3412.4</v>
      </c>
      <c r="G149" s="31" t="n">
        <f aca="false">SUM(G150:G152)</f>
        <v>252.53</v>
      </c>
      <c r="H149" s="31"/>
      <c r="I149" s="31" t="n">
        <f aca="false">SUM(I150:I152)</f>
        <v>2582.39</v>
      </c>
      <c r="J149" s="31" t="n">
        <f aca="false">SUM(J150:J152)</f>
        <v>543.58</v>
      </c>
      <c r="K149" s="31" t="n">
        <f aca="false">SUM(K150:K152)</f>
        <v>6824.79</v>
      </c>
      <c r="L149" s="31" t="n">
        <f aca="false">SUM(L150:L152)</f>
        <v>796.11</v>
      </c>
    </row>
    <row r="150" customFormat="false" ht="50.25" hidden="false" customHeight="true" outlineLevel="0" collapsed="false">
      <c r="A150" s="20" t="s">
        <v>350</v>
      </c>
      <c r="B150" s="33" t="s">
        <v>351</v>
      </c>
      <c r="C150" s="34" t="s">
        <v>51</v>
      </c>
      <c r="D150" s="34" t="s">
        <v>737</v>
      </c>
      <c r="E150" s="23" t="n">
        <v>73.24</v>
      </c>
      <c r="F150" s="23" t="n">
        <f aca="false">ROUND(K150/12*6,2)</f>
        <v>1641.31</v>
      </c>
      <c r="G150" s="23" t="n">
        <f aca="false">ROUND(E150*F150/1000,2)</f>
        <v>120.21</v>
      </c>
      <c r="H150" s="23" t="n">
        <v>210.18</v>
      </c>
      <c r="I150" s="23" t="n">
        <f aca="false">K150-F150</f>
        <v>1641.3</v>
      </c>
      <c r="J150" s="23" t="n">
        <f aca="false">ROUND(H150*I150/1000,2)</f>
        <v>344.97</v>
      </c>
      <c r="K150" s="132" t="n">
        <v>3282.61</v>
      </c>
      <c r="L150" s="133" t="n">
        <f aca="false">G150+J150</f>
        <v>465.18</v>
      </c>
    </row>
    <row r="151" customFormat="false" ht="40.5" hidden="false" customHeight="true" outlineLevel="0" collapsed="false">
      <c r="A151" s="82" t="s">
        <v>352</v>
      </c>
      <c r="B151" s="33" t="s">
        <v>353</v>
      </c>
      <c r="C151" s="20" t="s">
        <v>354</v>
      </c>
      <c r="D151" s="34" t="s">
        <v>434</v>
      </c>
      <c r="E151" s="23" t="n">
        <v>196.94</v>
      </c>
      <c r="F151" s="23" t="n">
        <f aca="false">ROUND(K151/12*6,2)</f>
        <v>21.09</v>
      </c>
      <c r="G151" s="23" t="n">
        <f aca="false">ROUND(E151*F151/1000,2)</f>
        <v>4.15</v>
      </c>
      <c r="H151" s="23" t="n">
        <v>248.58</v>
      </c>
      <c r="I151" s="23" t="n">
        <f aca="false">K151-F151</f>
        <v>21.09</v>
      </c>
      <c r="J151" s="23" t="n">
        <f aca="false">ROUND(H151*I151/1000,2)</f>
        <v>5.24</v>
      </c>
      <c r="K151" s="130" t="n">
        <v>42.18</v>
      </c>
      <c r="L151" s="23" t="n">
        <f aca="false">G151+J151</f>
        <v>9.39</v>
      </c>
    </row>
    <row r="152" customFormat="false" ht="54" hidden="false" customHeight="true" outlineLevel="0" collapsed="false">
      <c r="A152" s="82" t="s">
        <v>357</v>
      </c>
      <c r="B152" s="33" t="s">
        <v>358</v>
      </c>
      <c r="C152" s="34" t="s">
        <v>51</v>
      </c>
      <c r="D152" s="34" t="s">
        <v>737</v>
      </c>
      <c r="E152" s="23" t="n">
        <v>73.24</v>
      </c>
      <c r="F152" s="28" t="n">
        <f aca="false">ROUND(K152/12*6,2)</f>
        <v>1750</v>
      </c>
      <c r="G152" s="28" t="n">
        <f aca="false">ROUND(E152*F152/1000,2)</f>
        <v>128.17</v>
      </c>
      <c r="H152" s="23" t="n">
        <v>210.18</v>
      </c>
      <c r="I152" s="28" t="n">
        <v>920</v>
      </c>
      <c r="J152" s="28" t="n">
        <f aca="false">ROUND(H152*I152/1000,2)</f>
        <v>193.37</v>
      </c>
      <c r="K152" s="130" t="n">
        <v>3500</v>
      </c>
      <c r="L152" s="28" t="n">
        <f aca="false">G152+J152</f>
        <v>321.54</v>
      </c>
    </row>
    <row r="153" customFormat="false" ht="42.75" hidden="false" customHeight="true" outlineLevel="0" collapsed="false">
      <c r="A153" s="18" t="s">
        <v>359</v>
      </c>
      <c r="B153" s="19" t="s">
        <v>360</v>
      </c>
      <c r="C153" s="31"/>
      <c r="D153" s="31"/>
      <c r="E153" s="31"/>
      <c r="F153" s="31" t="n">
        <f aca="false">SUM(F154:F160)</f>
        <v>295.18</v>
      </c>
      <c r="G153" s="31" t="n">
        <f aca="false">SUM(G154:G160)</f>
        <v>22.99</v>
      </c>
      <c r="H153" s="31"/>
      <c r="I153" s="31" t="n">
        <f aca="false">SUM(I154:I160)</f>
        <v>295.17</v>
      </c>
      <c r="J153" s="31" t="n">
        <f aca="false">SUM(J154:J160)</f>
        <v>59.93</v>
      </c>
      <c r="K153" s="31" t="n">
        <f aca="false">SUM(K154:K160)</f>
        <v>590.35</v>
      </c>
      <c r="L153" s="31" t="n">
        <f aca="false">SUM(L154:L160)</f>
        <v>82.92</v>
      </c>
    </row>
    <row r="154" customFormat="false" ht="46.5" hidden="false" customHeight="true" outlineLevel="0" collapsed="false">
      <c r="A154" s="20" t="s">
        <v>361</v>
      </c>
      <c r="B154" s="21" t="s">
        <v>364</v>
      </c>
      <c r="C154" s="20" t="s">
        <v>62</v>
      </c>
      <c r="D154" s="20" t="s">
        <v>739</v>
      </c>
      <c r="E154" s="23" t="n">
        <v>85.27</v>
      </c>
      <c r="F154" s="23" t="n">
        <f aca="false">ROUND(K154/12*6,2)</f>
        <v>26.16</v>
      </c>
      <c r="G154" s="23" t="n">
        <f aca="false">ROUND(E154*F154/1000,2)</f>
        <v>2.23</v>
      </c>
      <c r="H154" s="23" t="n">
        <v>180.19</v>
      </c>
      <c r="I154" s="23" t="n">
        <f aca="false">K154-F154</f>
        <v>26.16</v>
      </c>
      <c r="J154" s="23" t="n">
        <f aca="false">ROUND(H154*I154/1000,2)</f>
        <v>4.71</v>
      </c>
      <c r="K154" s="130" t="n">
        <v>52.32</v>
      </c>
      <c r="L154" s="23" t="n">
        <f aca="false">G154+J154</f>
        <v>6.94</v>
      </c>
    </row>
    <row r="155" customFormat="false" ht="30.75" hidden="false" customHeight="true" outlineLevel="0" collapsed="false">
      <c r="A155" s="20"/>
      <c r="B155" s="21"/>
      <c r="C155" s="20" t="s">
        <v>854</v>
      </c>
      <c r="D155" s="20" t="s">
        <v>855</v>
      </c>
      <c r="E155" s="23" t="n">
        <v>368</v>
      </c>
      <c r="F155" s="23" t="n">
        <f aca="false">ROUND(K155/12*6,2)</f>
        <v>2.46</v>
      </c>
      <c r="G155" s="23" t="n">
        <f aca="false">ROUND(E155*F155/1000,2)</f>
        <v>0.91</v>
      </c>
      <c r="H155" s="23" t="n">
        <v>408.28</v>
      </c>
      <c r="I155" s="23" t="n">
        <f aca="false">K155-F155</f>
        <v>2.46</v>
      </c>
      <c r="J155" s="23" t="n">
        <f aca="false">ROUND(H155*I155/1000,2)</f>
        <v>1</v>
      </c>
      <c r="K155" s="130" t="n">
        <v>4.92</v>
      </c>
      <c r="L155" s="23" t="n">
        <f aca="false">G155+J155</f>
        <v>1.91</v>
      </c>
    </row>
    <row r="156" customFormat="false" ht="54.75" hidden="false" customHeight="true" outlineLevel="0" collapsed="false">
      <c r="A156" s="154" t="s">
        <v>726</v>
      </c>
      <c r="B156" s="21" t="s">
        <v>373</v>
      </c>
      <c r="C156" s="20" t="s">
        <v>51</v>
      </c>
      <c r="D156" s="20" t="s">
        <v>737</v>
      </c>
      <c r="E156" s="23" t="n">
        <v>73.24</v>
      </c>
      <c r="F156" s="23" t="n">
        <f aca="false">ROUND(K156/12*6,2)</f>
        <v>57.02</v>
      </c>
      <c r="G156" s="23" t="n">
        <f aca="false">ROUND(E156*F156/1000,2)</f>
        <v>4.18</v>
      </c>
      <c r="H156" s="23" t="n">
        <v>210.18</v>
      </c>
      <c r="I156" s="23" t="n">
        <f aca="false">K156-F156</f>
        <v>57.02</v>
      </c>
      <c r="J156" s="23" t="n">
        <f aca="false">ROUND(H156*I156/1000,2)</f>
        <v>11.98</v>
      </c>
      <c r="K156" s="130" t="n">
        <v>114.04</v>
      </c>
      <c r="L156" s="23" t="n">
        <f aca="false">G156+J156</f>
        <v>16.16</v>
      </c>
    </row>
    <row r="157" customFormat="false" ht="50.25" hidden="false" customHeight="true" outlineLevel="0" collapsed="false">
      <c r="A157" s="154" t="s">
        <v>927</v>
      </c>
      <c r="B157" s="134" t="s">
        <v>875</v>
      </c>
      <c r="C157" s="20" t="s">
        <v>841</v>
      </c>
      <c r="D157" s="93" t="s">
        <v>910</v>
      </c>
      <c r="E157" s="23" t="n">
        <v>98.47</v>
      </c>
      <c r="F157" s="23" t="n">
        <f aca="false">ROUND(K157/12*6,2)</f>
        <v>7.5</v>
      </c>
      <c r="G157" s="23" t="n">
        <f aca="false">ROUND(E157*F157/1000,2)</f>
        <v>0.74</v>
      </c>
      <c r="H157" s="23" t="n">
        <v>113.4</v>
      </c>
      <c r="I157" s="23" t="n">
        <f aca="false">K157-F157</f>
        <v>7.5</v>
      </c>
      <c r="J157" s="23" t="n">
        <f aca="false">ROUND(H157*I157/1000,2)</f>
        <v>0.85</v>
      </c>
      <c r="K157" s="130" t="n">
        <v>15</v>
      </c>
      <c r="L157" s="23" t="n">
        <f aca="false">G157+J157</f>
        <v>1.59</v>
      </c>
    </row>
    <row r="158" customFormat="false" ht="55.5" hidden="false" customHeight="true" outlineLevel="0" collapsed="false">
      <c r="A158" s="154" t="s">
        <v>874</v>
      </c>
      <c r="B158" s="20" t="s">
        <v>377</v>
      </c>
      <c r="C158" s="20" t="s">
        <v>295</v>
      </c>
      <c r="D158" s="20" t="s">
        <v>740</v>
      </c>
      <c r="E158" s="23" t="n">
        <v>86.93</v>
      </c>
      <c r="F158" s="23" t="n">
        <f aca="false">ROUND(K158/12*6,2)</f>
        <v>7.05</v>
      </c>
      <c r="G158" s="23" t="n">
        <f aca="false">ROUND(E158*F158/1000,2)</f>
        <v>0.61</v>
      </c>
      <c r="H158" s="23" t="n">
        <v>92.52</v>
      </c>
      <c r="I158" s="23" t="n">
        <f aca="false">K158-F158</f>
        <v>7.05</v>
      </c>
      <c r="J158" s="23" t="n">
        <f aca="false">ROUND(H158*I158/1000,2)</f>
        <v>0.65</v>
      </c>
      <c r="K158" s="130" t="n">
        <v>14.1</v>
      </c>
      <c r="L158" s="23" t="n">
        <f aca="false">G158+J158</f>
        <v>1.26</v>
      </c>
    </row>
    <row r="159" customFormat="false" ht="39" hidden="false" customHeight="true" outlineLevel="0" collapsed="false">
      <c r="A159" s="154" t="s">
        <v>928</v>
      </c>
      <c r="B159" s="20"/>
      <c r="C159" s="20" t="s">
        <v>165</v>
      </c>
      <c r="D159" s="34" t="s">
        <v>776</v>
      </c>
      <c r="E159" s="23" t="n">
        <v>87.42</v>
      </c>
      <c r="F159" s="23" t="n">
        <f aca="false">ROUND(K159/12*6,2)</f>
        <v>2.58</v>
      </c>
      <c r="G159" s="23" t="n">
        <f aca="false">ROUND(E159*F159/1000,2)</f>
        <v>0.23</v>
      </c>
      <c r="H159" s="23" t="n">
        <v>118.18</v>
      </c>
      <c r="I159" s="23" t="n">
        <f aca="false">K159-F159</f>
        <v>2.58</v>
      </c>
      <c r="J159" s="23" t="n">
        <f aca="false">ROUND(H159*I159/1000,2)</f>
        <v>0.3</v>
      </c>
      <c r="K159" s="130" t="n">
        <v>5.16</v>
      </c>
      <c r="L159" s="23" t="n">
        <f aca="false">G159+J159</f>
        <v>0.53</v>
      </c>
    </row>
    <row r="160" customFormat="false" ht="51.75" hidden="false" customHeight="true" outlineLevel="0" collapsed="false">
      <c r="A160" s="20" t="s">
        <v>374</v>
      </c>
      <c r="B160" s="40" t="s">
        <v>877</v>
      </c>
      <c r="C160" s="30"/>
      <c r="D160" s="30"/>
      <c r="E160" s="30"/>
      <c r="F160" s="30" t="n">
        <f aca="false">SUM(F161:F161)</f>
        <v>192.41</v>
      </c>
      <c r="G160" s="30" t="n">
        <f aca="false">SUM(G161:G161)</f>
        <v>14.09</v>
      </c>
      <c r="H160" s="30"/>
      <c r="I160" s="30" t="n">
        <f aca="false">SUM(I161:I161)</f>
        <v>192.4</v>
      </c>
      <c r="J160" s="30" t="n">
        <f aca="false">SUM(J161:J161)</f>
        <v>40.44</v>
      </c>
      <c r="K160" s="30" t="n">
        <f aca="false">SUM(K161:K161)</f>
        <v>384.81</v>
      </c>
      <c r="L160" s="30" t="n">
        <f aca="false">SUM(L161:L161)</f>
        <v>54.53</v>
      </c>
    </row>
    <row r="161" customFormat="false" ht="60.75" hidden="false" customHeight="true" outlineLevel="0" collapsed="false">
      <c r="A161" s="20"/>
      <c r="B161" s="166" t="s">
        <v>877</v>
      </c>
      <c r="C161" s="20" t="s">
        <v>51</v>
      </c>
      <c r="D161" s="25" t="s">
        <v>737</v>
      </c>
      <c r="E161" s="23" t="n">
        <v>73.24</v>
      </c>
      <c r="F161" s="23" t="n">
        <f aca="false">ROUND(K161/12*6,2)</f>
        <v>192.41</v>
      </c>
      <c r="G161" s="23" t="n">
        <f aca="false">ROUND(E161*F161/1000,2)</f>
        <v>14.09</v>
      </c>
      <c r="H161" s="23" t="n">
        <v>210.18</v>
      </c>
      <c r="I161" s="22" t="n">
        <f aca="false">K161-F161</f>
        <v>192.4</v>
      </c>
      <c r="J161" s="22" t="n">
        <f aca="false">ROUND(H161*I161/1000,2)</f>
        <v>40.44</v>
      </c>
      <c r="K161" s="23" t="n">
        <v>384.81</v>
      </c>
      <c r="L161" s="22" t="n">
        <f aca="false">G161+J161</f>
        <v>54.53</v>
      </c>
    </row>
    <row r="162" customFormat="false" ht="42.75" hidden="false" customHeight="true" outlineLevel="0" collapsed="false">
      <c r="A162" s="153" t="n">
        <v>9</v>
      </c>
      <c r="B162" s="19" t="s">
        <v>682</v>
      </c>
      <c r="C162" s="31"/>
      <c r="D162" s="31"/>
      <c r="E162" s="31"/>
      <c r="F162" s="31" t="n">
        <f aca="false">F163</f>
        <v>25.79</v>
      </c>
      <c r="G162" s="31" t="n">
        <f aca="false">G163</f>
        <v>5.08</v>
      </c>
      <c r="H162" s="31"/>
      <c r="I162" s="31" t="n">
        <f aca="false">I163</f>
        <v>25.78</v>
      </c>
      <c r="J162" s="31" t="n">
        <f aca="false">J163</f>
        <v>6.41</v>
      </c>
      <c r="K162" s="31" t="n">
        <f aca="false">K163</f>
        <v>51.57</v>
      </c>
      <c r="L162" s="31" t="n">
        <f aca="false">L163</f>
        <v>11.49</v>
      </c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  <c r="EM162" s="14"/>
      <c r="EN162" s="14"/>
      <c r="EO162" s="14"/>
      <c r="EP162" s="14"/>
      <c r="EQ162" s="14"/>
      <c r="ER162" s="14"/>
      <c r="ES162" s="14"/>
      <c r="ET162" s="14"/>
      <c r="EU162" s="14"/>
      <c r="EV162" s="14"/>
      <c r="EW162" s="14"/>
      <c r="EX162" s="14"/>
      <c r="EY162" s="14"/>
      <c r="EZ162" s="14"/>
      <c r="FA162" s="14"/>
      <c r="FB162" s="14"/>
      <c r="FC162" s="14"/>
      <c r="FD162" s="14"/>
      <c r="FE162" s="14"/>
      <c r="FF162" s="14"/>
      <c r="FG162" s="14"/>
      <c r="FH162" s="14"/>
      <c r="FI162" s="14"/>
      <c r="FJ162" s="14"/>
      <c r="FK162" s="14"/>
      <c r="FL162" s="14"/>
      <c r="FM162" s="14"/>
      <c r="FN162" s="14"/>
      <c r="FO162" s="14"/>
      <c r="FP162" s="14"/>
      <c r="FQ162" s="14"/>
      <c r="FR162" s="14"/>
      <c r="FS162" s="14"/>
      <c r="FT162" s="14"/>
      <c r="FU162" s="14"/>
      <c r="FV162" s="14"/>
      <c r="FW162" s="14"/>
      <c r="FX162" s="14"/>
      <c r="FY162" s="14"/>
      <c r="FZ162" s="14"/>
      <c r="GA162" s="14"/>
      <c r="GB162" s="14"/>
      <c r="GC162" s="14"/>
      <c r="GD162" s="14"/>
      <c r="GE162" s="14"/>
      <c r="GF162" s="14"/>
      <c r="GG162" s="14"/>
      <c r="GH162" s="14"/>
      <c r="GI162" s="14"/>
      <c r="GJ162" s="14"/>
      <c r="GK162" s="14"/>
      <c r="GL162" s="14"/>
      <c r="GM162" s="14"/>
      <c r="GN162" s="14"/>
      <c r="GO162" s="14"/>
      <c r="GP162" s="14"/>
      <c r="GQ162" s="14"/>
      <c r="GR162" s="14"/>
      <c r="GS162" s="14"/>
      <c r="GT162" s="14"/>
      <c r="GU162" s="14"/>
      <c r="GV162" s="14"/>
      <c r="GW162" s="14"/>
      <c r="GX162" s="14"/>
      <c r="GY162" s="14"/>
      <c r="GZ162" s="14"/>
      <c r="HA162" s="14"/>
      <c r="HB162" s="14"/>
      <c r="HC162" s="14"/>
      <c r="HD162" s="14"/>
      <c r="HE162" s="14"/>
      <c r="HF162" s="14"/>
      <c r="HG162" s="14"/>
      <c r="HH162" s="14"/>
      <c r="HI162" s="14"/>
      <c r="HJ162" s="14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</row>
    <row r="163" customFormat="false" ht="64.5" hidden="false" customHeight="true" outlineLevel="0" collapsed="false">
      <c r="A163" s="154" t="s">
        <v>389</v>
      </c>
      <c r="B163" s="60" t="s">
        <v>390</v>
      </c>
      <c r="C163" s="20" t="s">
        <v>354</v>
      </c>
      <c r="D163" s="20" t="s">
        <v>434</v>
      </c>
      <c r="E163" s="23" t="n">
        <v>196.94</v>
      </c>
      <c r="F163" s="23" t="n">
        <f aca="false">ROUND(K163/12*6,2)</f>
        <v>25.79</v>
      </c>
      <c r="G163" s="23" t="n">
        <f aca="false">ROUND(E163*F163/1000,2)</f>
        <v>5.08</v>
      </c>
      <c r="H163" s="23" t="n">
        <v>248.58</v>
      </c>
      <c r="I163" s="28" t="n">
        <f aca="false">K163-F163</f>
        <v>25.78</v>
      </c>
      <c r="J163" s="28" t="n">
        <f aca="false">ROUND(H163*I163/1000,2)</f>
        <v>6.41</v>
      </c>
      <c r="K163" s="23" t="n">
        <v>51.57</v>
      </c>
      <c r="L163" s="28" t="n">
        <f aca="false">G163+J163</f>
        <v>11.49</v>
      </c>
    </row>
    <row r="164" customFormat="false" ht="42.75" hidden="false" customHeight="true" outlineLevel="0" collapsed="false">
      <c r="A164" s="18" t="s">
        <v>391</v>
      </c>
      <c r="B164" s="19" t="s">
        <v>589</v>
      </c>
      <c r="C164" s="31"/>
      <c r="D164" s="31"/>
      <c r="E164" s="31"/>
      <c r="F164" s="31" t="n">
        <f aca="false">F165</f>
        <v>77.35</v>
      </c>
      <c r="G164" s="31" t="n">
        <f aca="false">G165</f>
        <v>15.23</v>
      </c>
      <c r="H164" s="31"/>
      <c r="I164" s="31" t="n">
        <f aca="false">I165</f>
        <v>77.35</v>
      </c>
      <c r="J164" s="31" t="n">
        <f aca="false">J165</f>
        <v>19.23</v>
      </c>
      <c r="K164" s="31" t="n">
        <f aca="false">K165</f>
        <v>154.7</v>
      </c>
      <c r="L164" s="31" t="n">
        <f aca="false">L165</f>
        <v>34.46</v>
      </c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  <c r="EC164" s="14"/>
      <c r="ED164" s="14"/>
      <c r="EE164" s="14"/>
      <c r="EF164" s="14"/>
      <c r="EG164" s="14"/>
      <c r="EH164" s="14"/>
      <c r="EI164" s="14"/>
      <c r="EJ164" s="14"/>
      <c r="EK164" s="14"/>
      <c r="EL164" s="14"/>
      <c r="EM164" s="14"/>
      <c r="EN164" s="14"/>
      <c r="EO164" s="14"/>
      <c r="EP164" s="14"/>
      <c r="EQ164" s="14"/>
      <c r="ER164" s="14"/>
      <c r="ES164" s="14"/>
      <c r="ET164" s="14"/>
      <c r="EU164" s="14"/>
      <c r="EV164" s="14"/>
      <c r="EW164" s="14"/>
      <c r="EX164" s="14"/>
      <c r="EY164" s="14"/>
      <c r="EZ164" s="14"/>
      <c r="FA164" s="14"/>
      <c r="FB164" s="14"/>
      <c r="FC164" s="14"/>
      <c r="FD164" s="14"/>
      <c r="FE164" s="14"/>
      <c r="FF164" s="14"/>
      <c r="FG164" s="14"/>
      <c r="FH164" s="14"/>
      <c r="FI164" s="14"/>
      <c r="FJ164" s="14"/>
      <c r="FK164" s="14"/>
      <c r="FL164" s="14"/>
      <c r="FM164" s="14"/>
      <c r="FN164" s="14"/>
      <c r="FO164" s="14"/>
      <c r="FP164" s="14"/>
      <c r="FQ164" s="14"/>
      <c r="FR164" s="14"/>
      <c r="FS164" s="14"/>
      <c r="FT164" s="14"/>
      <c r="FU164" s="14"/>
      <c r="FV164" s="14"/>
      <c r="FW164" s="14"/>
      <c r="FX164" s="14"/>
      <c r="FY164" s="14"/>
      <c r="FZ164" s="14"/>
      <c r="GA164" s="14"/>
      <c r="GB164" s="14"/>
      <c r="GC164" s="14"/>
      <c r="GD164" s="14"/>
      <c r="GE164" s="14"/>
      <c r="GF164" s="14"/>
      <c r="GG164" s="14"/>
      <c r="GH164" s="14"/>
      <c r="GI164" s="14"/>
      <c r="GJ164" s="14"/>
      <c r="GK164" s="14"/>
      <c r="GL164" s="14"/>
      <c r="GM164" s="14"/>
      <c r="GN164" s="14"/>
      <c r="GO164" s="14"/>
      <c r="GP164" s="14"/>
      <c r="GQ164" s="14"/>
      <c r="GR164" s="14"/>
      <c r="GS164" s="14"/>
      <c r="GT164" s="14"/>
      <c r="GU164" s="14"/>
      <c r="GV164" s="14"/>
      <c r="GW164" s="14"/>
      <c r="GX164" s="14"/>
      <c r="GY164" s="14"/>
      <c r="GZ164" s="14"/>
      <c r="HA164" s="14"/>
      <c r="HB164" s="14"/>
      <c r="HC164" s="14"/>
      <c r="HD164" s="14"/>
      <c r="HE164" s="14"/>
      <c r="HF164" s="14"/>
      <c r="HG164" s="14"/>
      <c r="HH164" s="14"/>
      <c r="HI164" s="14"/>
      <c r="HJ164" s="14"/>
      <c r="HK164" s="14"/>
      <c r="HL164" s="14"/>
      <c r="HM164" s="14"/>
      <c r="HN164" s="14"/>
      <c r="HO164" s="14"/>
      <c r="HP164" s="14"/>
      <c r="HQ164" s="14"/>
      <c r="HR164" s="14"/>
      <c r="HS164" s="14"/>
      <c r="HT164" s="14"/>
      <c r="HU164" s="14"/>
      <c r="HV164" s="14"/>
      <c r="HW164" s="14"/>
      <c r="HX164" s="14"/>
      <c r="HY164" s="14"/>
      <c r="HZ164" s="14"/>
      <c r="IA164" s="14"/>
      <c r="IB164" s="14"/>
      <c r="IC164" s="14"/>
      <c r="ID164" s="14"/>
      <c r="IE164" s="14"/>
      <c r="IF164" s="14"/>
      <c r="IG164" s="14"/>
      <c r="IH164" s="14"/>
      <c r="II164" s="14"/>
      <c r="IJ164" s="14"/>
      <c r="IK164" s="14"/>
      <c r="IL164" s="14"/>
      <c r="IM164" s="14"/>
      <c r="IN164" s="14"/>
      <c r="IO164" s="14"/>
      <c r="IP164" s="14"/>
      <c r="IQ164" s="14"/>
      <c r="IR164" s="14"/>
      <c r="IS164" s="14"/>
      <c r="IT164" s="14"/>
      <c r="IU164" s="14"/>
      <c r="IV164" s="14"/>
      <c r="IW164" s="14"/>
    </row>
    <row r="165" customFormat="false" ht="64.5" hidden="false" customHeight="true" outlineLevel="0" collapsed="false">
      <c r="A165" s="66" t="s">
        <v>393</v>
      </c>
      <c r="B165" s="60" t="s">
        <v>390</v>
      </c>
      <c r="C165" s="20" t="s">
        <v>354</v>
      </c>
      <c r="D165" s="20" t="s">
        <v>434</v>
      </c>
      <c r="E165" s="23" t="n">
        <v>196.94</v>
      </c>
      <c r="F165" s="23" t="n">
        <f aca="false">ROUND(K165/12*6,2)</f>
        <v>77.35</v>
      </c>
      <c r="G165" s="23" t="n">
        <f aca="false">ROUND(E165*F165/1000,2)</f>
        <v>15.23</v>
      </c>
      <c r="H165" s="23" t="n">
        <v>248.58</v>
      </c>
      <c r="I165" s="28" t="n">
        <f aca="false">K165-F165</f>
        <v>77.35</v>
      </c>
      <c r="J165" s="28" t="n">
        <f aca="false">ROUND(H165*I165/1000,2)</f>
        <v>19.23</v>
      </c>
      <c r="K165" s="23" t="n">
        <v>154.7</v>
      </c>
      <c r="L165" s="28" t="n">
        <f aca="false">G165+J165</f>
        <v>34.46</v>
      </c>
    </row>
    <row r="166" customFormat="false" ht="43.5" hidden="false" customHeight="true" outlineLevel="0" collapsed="false">
      <c r="A166" s="157" t="s">
        <v>394</v>
      </c>
      <c r="B166" s="19" t="s">
        <v>395</v>
      </c>
      <c r="C166" s="31"/>
      <c r="D166" s="31"/>
      <c r="E166" s="31"/>
      <c r="F166" s="31" t="n">
        <f aca="false">SUM(F167:F169)</f>
        <v>2808.35</v>
      </c>
      <c r="G166" s="31" t="n">
        <f aca="false">SUM(G167:G169)</f>
        <v>306.36</v>
      </c>
      <c r="H166" s="31"/>
      <c r="I166" s="31" t="n">
        <f aca="false">SUM(I167:I169)</f>
        <v>2808.33</v>
      </c>
      <c r="J166" s="31" t="n">
        <f aca="false">SUM(J167:J169)</f>
        <v>621.51</v>
      </c>
      <c r="K166" s="31" t="n">
        <f aca="false">SUM(K167:K169)</f>
        <v>5616.68</v>
      </c>
      <c r="L166" s="31" t="n">
        <f aca="false">SUM(L167:L169)</f>
        <v>927.87</v>
      </c>
    </row>
    <row r="167" customFormat="false" ht="59.25" hidden="false" customHeight="true" outlineLevel="0" collapsed="false">
      <c r="A167" s="55" t="s">
        <v>396</v>
      </c>
      <c r="B167" s="167" t="s">
        <v>929</v>
      </c>
      <c r="C167" s="34" t="s">
        <v>51</v>
      </c>
      <c r="D167" s="34" t="s">
        <v>879</v>
      </c>
      <c r="E167" s="23" t="n">
        <v>73.24</v>
      </c>
      <c r="F167" s="23" t="n">
        <f aca="false">ROUND(K167/12*6,2)</f>
        <v>1028.67</v>
      </c>
      <c r="G167" s="23" t="n">
        <f aca="false">ROUND(E167*F167/1000,2)</f>
        <v>75.34</v>
      </c>
      <c r="H167" s="23" t="n">
        <v>210.18</v>
      </c>
      <c r="I167" s="22" t="n">
        <f aca="false">K167-F167</f>
        <v>1028.66</v>
      </c>
      <c r="J167" s="22" t="n">
        <f aca="false">ROUND(H167*I167/1000,2)</f>
        <v>216.2</v>
      </c>
      <c r="K167" s="23" t="n">
        <v>2057.33</v>
      </c>
      <c r="L167" s="22" t="n">
        <f aca="false">G167+J167</f>
        <v>291.54</v>
      </c>
    </row>
    <row r="168" customFormat="false" ht="49.15" hidden="false" customHeight="true" outlineLevel="0" collapsed="false">
      <c r="A168" s="55" t="s">
        <v>398</v>
      </c>
      <c r="B168" s="33" t="s">
        <v>399</v>
      </c>
      <c r="C168" s="20" t="s">
        <v>124</v>
      </c>
      <c r="D168" s="20" t="s">
        <v>434</v>
      </c>
      <c r="E168" s="23" t="n">
        <v>196.94</v>
      </c>
      <c r="F168" s="23" t="n">
        <f aca="false">ROUND(K168/12*6,2)</f>
        <v>813.89</v>
      </c>
      <c r="G168" s="23" t="n">
        <f aca="false">ROUND(E168*F168/1000,2)</f>
        <v>160.29</v>
      </c>
      <c r="H168" s="23" t="n">
        <v>248.58</v>
      </c>
      <c r="I168" s="23" t="n">
        <f aca="false">K168-F168</f>
        <v>813.89</v>
      </c>
      <c r="J168" s="23" t="n">
        <f aca="false">ROUND(H168*I168/1000,2)</f>
        <v>202.32</v>
      </c>
      <c r="K168" s="23" t="n">
        <v>1627.78</v>
      </c>
      <c r="L168" s="22" t="n">
        <f aca="false">G168+J168</f>
        <v>362.61</v>
      </c>
    </row>
    <row r="169" customFormat="false" ht="68.25" hidden="false" customHeight="true" outlineLevel="0" collapsed="false">
      <c r="A169" s="55" t="s">
        <v>401</v>
      </c>
      <c r="B169" s="33" t="s">
        <v>402</v>
      </c>
      <c r="C169" s="34" t="s">
        <v>51</v>
      </c>
      <c r="D169" s="34" t="s">
        <v>879</v>
      </c>
      <c r="E169" s="23" t="n">
        <v>73.24</v>
      </c>
      <c r="F169" s="23" t="n">
        <f aca="false">ROUND(K169/12*6,2)</f>
        <v>965.79</v>
      </c>
      <c r="G169" s="23" t="n">
        <f aca="false">ROUND(E169*F169/1000,2)</f>
        <v>70.73</v>
      </c>
      <c r="H169" s="23" t="n">
        <v>210.18</v>
      </c>
      <c r="I169" s="23" t="n">
        <f aca="false">K169-F169</f>
        <v>965.78</v>
      </c>
      <c r="J169" s="23" t="n">
        <f aca="false">ROUND(H169*I169/1000,2)</f>
        <v>202.99</v>
      </c>
      <c r="K169" s="23" t="n">
        <v>1931.57</v>
      </c>
      <c r="L169" s="22" t="n">
        <f aca="false">G169+J169</f>
        <v>273.72</v>
      </c>
    </row>
    <row r="170" customFormat="false" ht="52.5" hidden="false" customHeight="true" outlineLevel="0" collapsed="false">
      <c r="A170" s="157" t="s">
        <v>403</v>
      </c>
      <c r="B170" s="19" t="s">
        <v>404</v>
      </c>
      <c r="C170" s="31"/>
      <c r="D170" s="31"/>
      <c r="E170" s="31"/>
      <c r="F170" s="31" t="n">
        <f aca="false">F171</f>
        <v>80.02</v>
      </c>
      <c r="G170" s="31" t="n">
        <f aca="false">G171</f>
        <v>5.86</v>
      </c>
      <c r="H170" s="31"/>
      <c r="I170" s="31" t="n">
        <f aca="false">I171</f>
        <v>80.01</v>
      </c>
      <c r="J170" s="31" t="n">
        <f aca="false">J171</f>
        <v>16.82</v>
      </c>
      <c r="K170" s="31" t="n">
        <f aca="false">K171</f>
        <v>160.03</v>
      </c>
      <c r="L170" s="168" t="n">
        <f aca="false">L171</f>
        <v>22.68</v>
      </c>
    </row>
    <row r="171" customFormat="false" ht="52.5" hidden="false" customHeight="true" outlineLevel="0" collapsed="false">
      <c r="A171" s="154" t="s">
        <v>405</v>
      </c>
      <c r="B171" s="21" t="s">
        <v>406</v>
      </c>
      <c r="C171" s="20" t="s">
        <v>51</v>
      </c>
      <c r="D171" s="25" t="s">
        <v>737</v>
      </c>
      <c r="E171" s="23" t="n">
        <v>73.24</v>
      </c>
      <c r="F171" s="23" t="n">
        <f aca="false">ROUND(K171/12*6,2)</f>
        <v>80.02</v>
      </c>
      <c r="G171" s="23" t="n">
        <f aca="false">ROUND(E171*F171/1000,2)</f>
        <v>5.86</v>
      </c>
      <c r="H171" s="23" t="n">
        <v>210.18</v>
      </c>
      <c r="I171" s="23" t="n">
        <f aca="false">K171-F171</f>
        <v>80.01</v>
      </c>
      <c r="J171" s="23" t="n">
        <f aca="false">ROUND(H171*I171/1000,2)</f>
        <v>16.82</v>
      </c>
      <c r="K171" s="23" t="n">
        <v>160.03</v>
      </c>
      <c r="L171" s="22" t="n">
        <f aca="false">G171+J171</f>
        <v>22.68</v>
      </c>
    </row>
    <row r="172" customFormat="false" ht="17.25" hidden="false" customHeight="true" outlineLevel="0" collapsed="false">
      <c r="A172" s="31"/>
      <c r="B172" s="19" t="s">
        <v>407</v>
      </c>
      <c r="C172" s="31"/>
      <c r="D172" s="31"/>
      <c r="E172" s="31"/>
      <c r="F172" s="31" t="n">
        <f aca="false">SUM(F173:F174)</f>
        <v>197536.85</v>
      </c>
      <c r="G172" s="31" t="n">
        <f aca="false">SUM(G173:G174)</f>
        <v>17645.98</v>
      </c>
      <c r="H172" s="31"/>
      <c r="I172" s="31" t="n">
        <f aca="false">SUM(I173:I174)</f>
        <v>196706.372</v>
      </c>
      <c r="J172" s="31" t="n">
        <f aca="false">SUM(J173:J174)</f>
        <v>38210.79</v>
      </c>
      <c r="K172" s="31" t="n">
        <f aca="false">SUM(K173:K174)</f>
        <v>395143.222</v>
      </c>
      <c r="L172" s="31" t="n">
        <f aca="false">SUM(L173:L174)</f>
        <v>55863.05</v>
      </c>
    </row>
    <row r="173" customFormat="false" ht="15" hidden="false" customHeight="true" outlineLevel="0" collapsed="false">
      <c r="A173" s="31"/>
      <c r="B173" s="19" t="s">
        <v>108</v>
      </c>
      <c r="C173" s="31"/>
      <c r="D173" s="31"/>
      <c r="E173" s="31"/>
      <c r="F173" s="31" t="n">
        <f aca="false">F13+F15+F17+F40+F135+F147+F149+F153+F162+F164+F166+F170</f>
        <v>74981.75</v>
      </c>
      <c r="G173" s="31" t="n">
        <f aca="false">G13+G15+G17+G40+G135+G147+G149+G153+G162+G164+G166+G170</f>
        <v>6980.04</v>
      </c>
      <c r="H173" s="31"/>
      <c r="I173" s="31" t="n">
        <f aca="false">I13+I15+I17+I40+I135+I147+I149+I153+I162+I164+I166+I170</f>
        <v>74151.45</v>
      </c>
      <c r="J173" s="31" t="n">
        <f aca="false">J13+J15+J17+J40+J135+J147+J149+J153+J162+J164+J166+J170</f>
        <v>14645.22</v>
      </c>
      <c r="K173" s="31" t="n">
        <f aca="false">K13+K15+K17+K40+K135+K147+K149+K153+K162+K164+K166+K170</f>
        <v>149963.2</v>
      </c>
      <c r="L173" s="31" t="n">
        <f aca="false">L13+L15+L17+L40+L135+L147+L149+L153+L162+L164+L166+L170</f>
        <v>21625.26</v>
      </c>
    </row>
    <row r="174" customFormat="false" ht="29.25" hidden="false" customHeight="true" outlineLevel="0" collapsed="false">
      <c r="A174" s="31"/>
      <c r="B174" s="19" t="s">
        <v>109</v>
      </c>
      <c r="C174" s="31"/>
      <c r="D174" s="31"/>
      <c r="E174" s="31"/>
      <c r="F174" s="31" t="n">
        <f aca="false">F41</f>
        <v>122555.1</v>
      </c>
      <c r="G174" s="31" t="n">
        <f aca="false">G41</f>
        <v>10665.94</v>
      </c>
      <c r="H174" s="31"/>
      <c r="I174" s="31" t="n">
        <f aca="false">I41</f>
        <v>122554.922</v>
      </c>
      <c r="J174" s="31" t="n">
        <f aca="false">J41</f>
        <v>23565.57</v>
      </c>
      <c r="K174" s="31" t="n">
        <f aca="false">K41</f>
        <v>245180.022</v>
      </c>
      <c r="L174" s="31" t="n">
        <f aca="false">L41</f>
        <v>34237.79</v>
      </c>
    </row>
    <row r="175" customFormat="false" ht="15" hidden="false" customHeight="false" outlineLevel="0" collapsed="false">
      <c r="B175" s="63"/>
      <c r="C175" s="69"/>
      <c r="D175" s="158"/>
      <c r="E175" s="63"/>
      <c r="F175" s="69"/>
      <c r="G175" s="69"/>
      <c r="H175" s="69"/>
      <c r="I175" s="158"/>
      <c r="J175" s="158"/>
      <c r="K175" s="158"/>
      <c r="L175" s="158"/>
    </row>
    <row r="176" customFormat="false" ht="15" hidden="false" customHeight="false" outlineLevel="0" collapsed="false">
      <c r="B176" s="63"/>
      <c r="C176" s="69"/>
      <c r="D176" s="158"/>
      <c r="E176" s="63"/>
      <c r="F176" s="69"/>
      <c r="G176" s="69"/>
      <c r="H176" s="69"/>
      <c r="I176" s="158"/>
      <c r="J176" s="158"/>
      <c r="K176" s="158"/>
      <c r="L176" s="158"/>
    </row>
    <row r="177" customFormat="false" ht="12.75" hidden="false" customHeight="false" outlineLevel="0" collapsed="false">
      <c r="A177" s="159"/>
      <c r="D177" s="158"/>
      <c r="E177" s="36"/>
      <c r="F177" s="158"/>
      <c r="G177" s="158"/>
      <c r="H177" s="158"/>
      <c r="I177" s="158"/>
      <c r="J177" s="158"/>
      <c r="K177" s="158"/>
      <c r="L177" s="158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  <c r="BS177" s="63"/>
      <c r="BT177" s="63"/>
      <c r="BU177" s="63"/>
      <c r="BV177" s="63"/>
      <c r="BW177" s="63"/>
      <c r="BX177" s="63"/>
      <c r="BY177" s="63"/>
      <c r="BZ177" s="63"/>
      <c r="CA177" s="63"/>
      <c r="CB177" s="63"/>
      <c r="CC177" s="63"/>
      <c r="CD177" s="63"/>
      <c r="CE177" s="63"/>
      <c r="CF177" s="63"/>
      <c r="CG177" s="63"/>
      <c r="CH177" s="63"/>
      <c r="CI177" s="63"/>
      <c r="CJ177" s="63"/>
      <c r="CK177" s="63"/>
      <c r="CL177" s="63"/>
      <c r="CM177" s="63"/>
      <c r="CN177" s="63"/>
      <c r="CO177" s="63"/>
      <c r="CP177" s="63"/>
      <c r="CQ177" s="63"/>
      <c r="CR177" s="63"/>
      <c r="CS177" s="63"/>
      <c r="CT177" s="63"/>
      <c r="CU177" s="63"/>
      <c r="CV177" s="63"/>
      <c r="CW177" s="63"/>
      <c r="CX177" s="63"/>
      <c r="CY177" s="63"/>
      <c r="CZ177" s="63"/>
      <c r="DA177" s="63"/>
      <c r="DB177" s="63"/>
      <c r="DC177" s="63"/>
      <c r="DD177" s="63"/>
      <c r="DE177" s="63"/>
      <c r="DF177" s="63"/>
      <c r="DG177" s="63"/>
      <c r="DH177" s="63"/>
      <c r="DI177" s="63"/>
      <c r="DJ177" s="63"/>
      <c r="DK177" s="63"/>
      <c r="DL177" s="63"/>
      <c r="DM177" s="63"/>
      <c r="DN177" s="63"/>
      <c r="DO177" s="63"/>
      <c r="DP177" s="63"/>
      <c r="DQ177" s="63"/>
      <c r="DR177" s="63"/>
      <c r="DS177" s="63"/>
      <c r="DT177" s="63"/>
      <c r="DU177" s="63"/>
      <c r="DV177" s="63"/>
      <c r="DW177" s="63"/>
      <c r="DX177" s="63"/>
      <c r="DY177" s="63"/>
      <c r="DZ177" s="63"/>
      <c r="EA177" s="63"/>
      <c r="EB177" s="63"/>
      <c r="EC177" s="63"/>
      <c r="ED177" s="63"/>
      <c r="EE177" s="63"/>
      <c r="EF177" s="63"/>
      <c r="EG177" s="63"/>
      <c r="EH177" s="63"/>
      <c r="EI177" s="63"/>
      <c r="EJ177" s="63"/>
      <c r="EK177" s="63"/>
      <c r="EL177" s="63"/>
      <c r="EM177" s="63"/>
      <c r="EN177" s="63"/>
      <c r="EO177" s="63"/>
      <c r="EP177" s="63"/>
      <c r="EQ177" s="63"/>
      <c r="ER177" s="63"/>
      <c r="ES177" s="63"/>
      <c r="ET177" s="63"/>
      <c r="EU177" s="63"/>
      <c r="EV177" s="63"/>
      <c r="EW177" s="63"/>
      <c r="EX177" s="63"/>
      <c r="EY177" s="63"/>
      <c r="EZ177" s="63"/>
      <c r="FA177" s="63"/>
      <c r="FB177" s="63"/>
      <c r="FC177" s="63"/>
      <c r="FD177" s="63"/>
      <c r="FE177" s="63"/>
      <c r="FF177" s="63"/>
      <c r="FG177" s="63"/>
      <c r="FH177" s="63"/>
      <c r="FI177" s="63"/>
      <c r="FJ177" s="63"/>
      <c r="FK177" s="63"/>
      <c r="FL177" s="63"/>
      <c r="FM177" s="63"/>
      <c r="FN177" s="63"/>
      <c r="FO177" s="63"/>
      <c r="FP177" s="63"/>
      <c r="FQ177" s="63"/>
      <c r="FR177" s="63"/>
      <c r="FS177" s="63"/>
      <c r="FT177" s="63"/>
      <c r="FU177" s="63"/>
      <c r="FV177" s="63"/>
      <c r="FW177" s="63"/>
      <c r="FX177" s="63"/>
      <c r="FY177" s="63"/>
      <c r="FZ177" s="63"/>
      <c r="GA177" s="63"/>
      <c r="GB177" s="63"/>
      <c r="GC177" s="63"/>
      <c r="GD177" s="63"/>
      <c r="GE177" s="63"/>
      <c r="GF177" s="63"/>
      <c r="GG177" s="63"/>
      <c r="GH177" s="63"/>
      <c r="GI177" s="63"/>
      <c r="GJ177" s="63"/>
      <c r="GK177" s="63"/>
      <c r="GL177" s="63"/>
      <c r="GM177" s="63"/>
      <c r="GN177" s="63"/>
      <c r="GO177" s="63"/>
      <c r="GP177" s="63"/>
      <c r="GQ177" s="63"/>
      <c r="GR177" s="63"/>
      <c r="GS177" s="63"/>
      <c r="GT177" s="63"/>
      <c r="GU177" s="63"/>
      <c r="GV177" s="63"/>
      <c r="GW177" s="63"/>
      <c r="GX177" s="63"/>
      <c r="GY177" s="63"/>
      <c r="GZ177" s="63"/>
      <c r="HA177" s="63"/>
      <c r="HB177" s="63"/>
      <c r="HC177" s="63"/>
      <c r="HD177" s="63"/>
      <c r="HE177" s="63"/>
      <c r="HF177" s="63"/>
      <c r="HG177" s="63"/>
      <c r="HH177" s="63"/>
      <c r="HI177" s="63"/>
      <c r="HJ177" s="63"/>
      <c r="HK177" s="63"/>
      <c r="HL177" s="63"/>
      <c r="HM177" s="63"/>
      <c r="HN177" s="63"/>
      <c r="HO177" s="63"/>
      <c r="HP177" s="63"/>
      <c r="HQ177" s="63"/>
      <c r="HR177" s="63"/>
      <c r="HS177" s="63"/>
      <c r="HT177" s="63"/>
      <c r="HU177" s="63"/>
      <c r="HV177" s="63"/>
      <c r="HW177" s="63"/>
      <c r="HX177" s="63"/>
      <c r="HY177" s="63"/>
      <c r="HZ177" s="63"/>
      <c r="IA177" s="63"/>
      <c r="IB177" s="63"/>
      <c r="IC177" s="63"/>
      <c r="ID177" s="63"/>
      <c r="IE177" s="63"/>
      <c r="IF177" s="63"/>
      <c r="IG177" s="63"/>
      <c r="IH177" s="63"/>
      <c r="II177" s="63"/>
      <c r="IJ177" s="63"/>
      <c r="IK177" s="63"/>
      <c r="IL177" s="63"/>
      <c r="IM177" s="63"/>
      <c r="IN177" s="63"/>
      <c r="IO177" s="63"/>
      <c r="IP177" s="63"/>
      <c r="IQ177" s="63"/>
      <c r="IR177" s="63"/>
      <c r="IS177" s="63"/>
      <c r="IT177" s="63"/>
      <c r="IU177" s="63"/>
      <c r="IV177" s="63"/>
      <c r="IW177" s="63"/>
    </row>
    <row r="178" customFormat="false" ht="12.75" hidden="false" customHeight="false" outlineLevel="0" collapsed="false">
      <c r="D178" s="158"/>
      <c r="E178" s="36"/>
      <c r="F178" s="158"/>
      <c r="G178" s="158"/>
      <c r="H178" s="158"/>
      <c r="I178" s="158"/>
      <c r="J178" s="158"/>
      <c r="K178" s="158"/>
      <c r="L178" s="158"/>
    </row>
    <row r="179" customFormat="false" ht="12.75" hidden="false" customHeight="false" outlineLevel="0" collapsed="false">
      <c r="D179" s="158"/>
      <c r="E179" s="36"/>
      <c r="F179" s="158"/>
      <c r="G179" s="158"/>
      <c r="H179" s="158"/>
      <c r="I179" s="158"/>
      <c r="J179" s="158"/>
      <c r="K179" s="158"/>
      <c r="L179" s="158"/>
    </row>
    <row r="180" customFormat="false" ht="12.75" hidden="false" customHeight="false" outlineLevel="0" collapsed="false">
      <c r="D180" s="158"/>
      <c r="E180" s="36"/>
      <c r="F180" s="158"/>
      <c r="G180" s="158"/>
      <c r="H180" s="158"/>
      <c r="I180" s="158"/>
      <c r="J180" s="158"/>
      <c r="K180" s="158"/>
      <c r="L180" s="158"/>
    </row>
    <row r="181" customFormat="false" ht="12.75" hidden="false" customHeight="false" outlineLevel="0" collapsed="false">
      <c r="D181" s="158"/>
      <c r="E181" s="36"/>
      <c r="F181" s="158"/>
      <c r="G181" s="158"/>
      <c r="H181" s="158"/>
      <c r="I181" s="158"/>
      <c r="J181" s="158"/>
      <c r="K181" s="158"/>
      <c r="L181" s="158"/>
    </row>
  </sheetData>
  <autoFilter ref="A12:L1048576"/>
  <mergeCells count="58">
    <mergeCell ref="J2:L2"/>
    <mergeCell ref="J3:L3"/>
    <mergeCell ref="J4:L4"/>
    <mergeCell ref="A6:L6"/>
    <mergeCell ref="B7:L7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22:A23"/>
    <mergeCell ref="B22:B23"/>
    <mergeCell ref="A26:A27"/>
    <mergeCell ref="A42:A43"/>
    <mergeCell ref="A44:A45"/>
    <mergeCell ref="A47:A48"/>
    <mergeCell ref="A51:A52"/>
    <mergeCell ref="A53:A54"/>
    <mergeCell ref="A55:A56"/>
    <mergeCell ref="A57:A58"/>
    <mergeCell ref="A59:A60"/>
    <mergeCell ref="A61:A62"/>
    <mergeCell ref="A63:A64"/>
    <mergeCell ref="A66:A67"/>
    <mergeCell ref="C66:C67"/>
    <mergeCell ref="A68:A69"/>
    <mergeCell ref="A70:A71"/>
    <mergeCell ref="A72:A73"/>
    <mergeCell ref="A75:A77"/>
    <mergeCell ref="A80:A81"/>
    <mergeCell ref="A82:A83"/>
    <mergeCell ref="A87:A88"/>
    <mergeCell ref="A89:A90"/>
    <mergeCell ref="A91:A99"/>
    <mergeCell ref="A100:A107"/>
    <mergeCell ref="A108:A109"/>
    <mergeCell ref="A110:A111"/>
    <mergeCell ref="A113:A114"/>
    <mergeCell ref="A115:A117"/>
    <mergeCell ref="A118:A119"/>
    <mergeCell ref="C118:C119"/>
    <mergeCell ref="A121:A123"/>
    <mergeCell ref="A124:A133"/>
    <mergeCell ref="A154:A155"/>
    <mergeCell ref="B154:B155"/>
    <mergeCell ref="B158:B159"/>
    <mergeCell ref="A160:A161"/>
  </mergeCells>
  <printOptions headings="false" gridLines="false" gridLinesSet="true" horizontalCentered="false" verticalCentered="false"/>
  <pageMargins left="0.708333333333333" right="0.708333333333333" top="1.04305555555556" bottom="1.04305555555556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W124"/>
  <sheetViews>
    <sheetView showFormulas="false" showGridLines="true" showRowColHeaders="true" showZeros="true" rightToLeft="false" tabSelected="false" showOutlineSymbols="true" defaultGridColor="true" view="normal" topLeftCell="A106" colorId="64" zoomScale="80" zoomScaleNormal="80" zoomScalePageLayoutView="100" workbookViewId="0">
      <selection pane="topLeft" activeCell="G18" activeCellId="0" sqref="G18"/>
    </sheetView>
  </sheetViews>
  <sheetFormatPr defaultColWidth="9.42578125" defaultRowHeight="12.75" zeroHeight="false" outlineLevelRow="1" outlineLevelCol="0"/>
  <cols>
    <col collapsed="false" customWidth="true" hidden="false" outlineLevel="0" max="1" min="1" style="1" width="7"/>
    <col collapsed="false" customWidth="true" hidden="false" outlineLevel="0" max="2" min="2" style="2" width="72.92"/>
    <col collapsed="false" customWidth="true" hidden="false" outlineLevel="0" max="3" min="3" style="3" width="27.96"/>
    <col collapsed="false" customWidth="true" hidden="false" outlineLevel="0" max="4" min="4" style="1" width="22.42"/>
    <col collapsed="false" customWidth="true" hidden="false" outlineLevel="0" max="5" min="5" style="1" width="11.57"/>
    <col collapsed="false" customWidth="true" hidden="false" outlineLevel="0" max="6" min="6" style="1" width="12.29"/>
    <col collapsed="false" customWidth="true" hidden="false" outlineLevel="0" max="7" min="7" style="1" width="10.57"/>
    <col collapsed="false" customWidth="true" hidden="false" outlineLevel="0" max="8" min="8" style="1" width="10.71"/>
    <col collapsed="false" customWidth="true" hidden="false" outlineLevel="0" max="9" min="9" style="1" width="13.86"/>
    <col collapsed="false" customWidth="true" hidden="false" outlineLevel="0" max="10" min="10" style="1" width="12.86"/>
    <col collapsed="false" customWidth="true" hidden="false" outlineLevel="0" max="11" min="11" style="1" width="13.15"/>
    <col collapsed="false" customWidth="true" hidden="false" outlineLevel="0" max="12" min="12" style="1" width="11.57"/>
    <col collapsed="false" customWidth="false" hidden="false" outlineLevel="0" max="15" min="13" style="1" width="9.42"/>
    <col collapsed="false" customWidth="true" hidden="false" outlineLevel="0" max="16" min="16" style="1" width="21.71"/>
    <col collapsed="false" customWidth="false" hidden="false" outlineLevel="0" max="257" min="17" style="1" width="9.42"/>
    <col collapsed="false" customWidth="false" hidden="false" outlineLevel="0" max="16384" min="258" style="5" width="9.42"/>
  </cols>
  <sheetData>
    <row r="2" customFormat="false" ht="19.5" hidden="false" customHeight="true" outlineLevel="1" collapsed="false">
      <c r="J2" s="169" t="s">
        <v>930</v>
      </c>
      <c r="K2" s="169"/>
      <c r="L2" s="169"/>
    </row>
    <row r="3" customFormat="false" ht="13.5" hidden="false" customHeight="true" outlineLevel="1" collapsed="false">
      <c r="J3" s="169" t="s">
        <v>1</v>
      </c>
      <c r="K3" s="169"/>
      <c r="L3" s="169"/>
    </row>
    <row r="4" customFormat="false" ht="16.5" hidden="false" customHeight="true" outlineLevel="1" collapsed="false">
      <c r="J4" s="169" t="s">
        <v>2</v>
      </c>
      <c r="K4" s="169"/>
      <c r="L4" s="169"/>
    </row>
    <row r="5" customFormat="false" ht="20.85" hidden="false" customHeight="true" outlineLevel="1" collapsed="false">
      <c r="I5" s="170"/>
      <c r="J5" s="8" t="s">
        <v>5</v>
      </c>
      <c r="K5" s="72"/>
      <c r="L5" s="72"/>
    </row>
    <row r="6" customFormat="false" ht="27.85" hidden="false" customHeight="true" outlineLevel="1" collapsed="false">
      <c r="A6" s="11" t="s">
        <v>594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customFormat="false" ht="36" hidden="false" customHeight="true" outlineLevel="0" collapsed="false">
      <c r="A7" s="73" t="s">
        <v>931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customFormat="false" ht="15" hidden="false" customHeight="true" outlineLevel="0" collapsed="false">
      <c r="A8" s="18" t="s">
        <v>8</v>
      </c>
      <c r="B8" s="18" t="s">
        <v>9</v>
      </c>
      <c r="C8" s="18" t="s">
        <v>10</v>
      </c>
      <c r="D8" s="18" t="s">
        <v>11</v>
      </c>
      <c r="E8" s="18" t="s">
        <v>12</v>
      </c>
      <c r="F8" s="18"/>
      <c r="G8" s="18"/>
      <c r="H8" s="18" t="s">
        <v>13</v>
      </c>
      <c r="I8" s="18"/>
      <c r="J8" s="18"/>
      <c r="K8" s="18" t="s">
        <v>14</v>
      </c>
      <c r="L8" s="18"/>
    </row>
    <row r="9" customFormat="false" ht="12.75" hidden="false" customHeight="true" outlineLevel="0" collapsed="false">
      <c r="A9" s="18"/>
      <c r="B9" s="18"/>
      <c r="C9" s="18"/>
      <c r="D9" s="18"/>
      <c r="E9" s="160" t="s">
        <v>932</v>
      </c>
      <c r="F9" s="160" t="s">
        <v>933</v>
      </c>
      <c r="G9" s="18" t="s">
        <v>17</v>
      </c>
      <c r="H9" s="160" t="s">
        <v>932</v>
      </c>
      <c r="I9" s="160" t="s">
        <v>933</v>
      </c>
      <c r="J9" s="18" t="s">
        <v>17</v>
      </c>
      <c r="K9" s="160" t="s">
        <v>933</v>
      </c>
      <c r="L9" s="18" t="s">
        <v>18</v>
      </c>
    </row>
    <row r="10" customFormat="false" ht="32.25" hidden="false" customHeight="true" outlineLevel="0" collapsed="false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="14" customFormat="true" ht="13.5" hidden="false" customHeight="true" outlineLevel="0" collapsed="false">
      <c r="A11" s="15" t="s">
        <v>19</v>
      </c>
      <c r="B11" s="171" t="s">
        <v>20</v>
      </c>
      <c r="C11" s="15" t="s">
        <v>21</v>
      </c>
      <c r="D11" s="15" t="s">
        <v>22</v>
      </c>
      <c r="E11" s="15" t="s">
        <v>23</v>
      </c>
      <c r="F11" s="15" t="s">
        <v>24</v>
      </c>
      <c r="G11" s="15" t="s">
        <v>25</v>
      </c>
      <c r="H11" s="15" t="s">
        <v>26</v>
      </c>
      <c r="I11" s="15" t="s">
        <v>27</v>
      </c>
      <c r="J11" s="15" t="s">
        <v>28</v>
      </c>
      <c r="K11" s="15" t="s">
        <v>29</v>
      </c>
      <c r="L11" s="15" t="s">
        <v>30</v>
      </c>
    </row>
    <row r="12" customFormat="false" ht="28.5" hidden="false" customHeight="true" outlineLevel="0" collapsed="false">
      <c r="A12" s="18" t="s">
        <v>31</v>
      </c>
      <c r="B12" s="19" t="s">
        <v>32</v>
      </c>
      <c r="C12" s="31"/>
      <c r="D12" s="31"/>
      <c r="E12" s="31"/>
      <c r="F12" s="31" t="n">
        <f aca="false">SUM(F13:F14)</f>
        <v>220.1</v>
      </c>
      <c r="G12" s="31" t="n">
        <f aca="false">SUM(G13:G14)</f>
        <v>165.17</v>
      </c>
      <c r="H12" s="31"/>
      <c r="I12" s="31" t="n">
        <f aca="false">SUM(I13:I14)</f>
        <v>220.1</v>
      </c>
      <c r="J12" s="31" t="n">
        <f aca="false">SUM(J13:J14)</f>
        <v>307.71</v>
      </c>
      <c r="K12" s="31" t="n">
        <f aca="false">SUM(K13:K14)</f>
        <v>440.2</v>
      </c>
      <c r="L12" s="31" t="n">
        <f aca="false">SUM(L13:L14)</f>
        <v>472.88</v>
      </c>
    </row>
    <row r="13" customFormat="false" ht="45.7" hidden="false" customHeight="true" outlineLevel="0" collapsed="false">
      <c r="A13" s="34" t="s">
        <v>33</v>
      </c>
      <c r="B13" s="33" t="s">
        <v>934</v>
      </c>
      <c r="C13" s="34" t="s">
        <v>420</v>
      </c>
      <c r="D13" s="34" t="s">
        <v>935</v>
      </c>
      <c r="E13" s="22" t="n">
        <v>750.45</v>
      </c>
      <c r="F13" s="22" t="n">
        <f aca="false">ROUND(K13/2,2)</f>
        <v>87.5</v>
      </c>
      <c r="G13" s="22" t="n">
        <f aca="false">ROUND(E13*F13/1000,2)</f>
        <v>65.66</v>
      </c>
      <c r="H13" s="22" t="n">
        <v>1398.02</v>
      </c>
      <c r="I13" s="22" t="n">
        <f aca="false">K13-F13</f>
        <v>87.5</v>
      </c>
      <c r="J13" s="22" t="n">
        <f aca="false">ROUND(H13*I13/1000,2)</f>
        <v>122.33</v>
      </c>
      <c r="K13" s="130" t="n">
        <v>175</v>
      </c>
      <c r="L13" s="22" t="n">
        <f aca="false">G13+J13</f>
        <v>187.99</v>
      </c>
    </row>
    <row r="14" customFormat="false" ht="42.9" hidden="false" customHeight="true" outlineLevel="0" collapsed="false">
      <c r="A14" s="34" t="s">
        <v>37</v>
      </c>
      <c r="B14" s="33" t="s">
        <v>38</v>
      </c>
      <c r="C14" s="34" t="s">
        <v>39</v>
      </c>
      <c r="D14" s="34" t="s">
        <v>935</v>
      </c>
      <c r="E14" s="22" t="n">
        <v>750.45</v>
      </c>
      <c r="F14" s="28" t="n">
        <f aca="false">ROUND(K14/2,2)</f>
        <v>132.6</v>
      </c>
      <c r="G14" s="28" t="n">
        <f aca="false">ROUND(E14*F14/1000,2)</f>
        <v>99.51</v>
      </c>
      <c r="H14" s="22" t="n">
        <v>1398.02</v>
      </c>
      <c r="I14" s="28" t="n">
        <f aca="false">K14-F14</f>
        <v>132.6</v>
      </c>
      <c r="J14" s="28" t="n">
        <f aca="false">ROUND(H14*I14/1000,2)</f>
        <v>185.38</v>
      </c>
      <c r="K14" s="130" t="n">
        <v>265.2</v>
      </c>
      <c r="L14" s="28" t="n">
        <f aca="false">G14+J14</f>
        <v>284.89</v>
      </c>
    </row>
    <row r="15" customFormat="false" ht="29.25" hidden="false" customHeight="true" outlineLevel="0" collapsed="false">
      <c r="A15" s="18" t="s">
        <v>40</v>
      </c>
      <c r="B15" s="19" t="s">
        <v>41</v>
      </c>
      <c r="C15" s="31"/>
      <c r="D15" s="31"/>
      <c r="E15" s="31"/>
      <c r="F15" s="31" t="n">
        <f aca="false">SUM(F16:F17)</f>
        <v>20.74</v>
      </c>
      <c r="G15" s="31" t="n">
        <f aca="false">SUM(G16:G17)</f>
        <v>15.56</v>
      </c>
      <c r="H15" s="31"/>
      <c r="I15" s="31" t="n">
        <f aca="false">SUM(I16:I17)</f>
        <v>20.73</v>
      </c>
      <c r="J15" s="31" t="n">
        <f aca="false">SUM(J16:J17)</f>
        <v>28.98</v>
      </c>
      <c r="K15" s="31" t="n">
        <f aca="false">SUM(K16:K17)</f>
        <v>41.47</v>
      </c>
      <c r="L15" s="31" t="n">
        <f aca="false">SUM(L16:L17)</f>
        <v>44.54</v>
      </c>
    </row>
    <row r="16" customFormat="false" ht="45.7" hidden="false" customHeight="true" outlineLevel="0" collapsed="false">
      <c r="A16" s="59" t="s">
        <v>42</v>
      </c>
      <c r="B16" s="59" t="s">
        <v>43</v>
      </c>
      <c r="C16" s="34" t="s">
        <v>44</v>
      </c>
      <c r="D16" s="34" t="s">
        <v>935</v>
      </c>
      <c r="E16" s="22" t="n">
        <v>750.45</v>
      </c>
      <c r="F16" s="59" t="n">
        <f aca="false">ROUND(K16/2,2)</f>
        <v>16.25</v>
      </c>
      <c r="G16" s="59" t="n">
        <f aca="false">ROUND(E16*F16/1000,2)</f>
        <v>12.19</v>
      </c>
      <c r="H16" s="22" t="n">
        <v>1398.02</v>
      </c>
      <c r="I16" s="59" t="n">
        <f aca="false">K16-F16</f>
        <v>16.25</v>
      </c>
      <c r="J16" s="59" t="n">
        <f aca="false">ROUND(H16*I16/1000,2)</f>
        <v>22.72</v>
      </c>
      <c r="K16" s="130" t="n">
        <v>32.5</v>
      </c>
      <c r="L16" s="20" t="n">
        <f aca="false">G16+J16</f>
        <v>34.91</v>
      </c>
    </row>
    <row r="17" customFormat="false" ht="52.2" hidden="false" customHeight="true" outlineLevel="0" collapsed="false">
      <c r="A17" s="59"/>
      <c r="B17" s="59"/>
      <c r="C17" s="34" t="s">
        <v>936</v>
      </c>
      <c r="D17" s="34" t="s">
        <v>935</v>
      </c>
      <c r="E17" s="23" t="n">
        <v>750.45</v>
      </c>
      <c r="F17" s="20" t="n">
        <f aca="false">ROUND(K17/2,2)</f>
        <v>4.49</v>
      </c>
      <c r="G17" s="20" t="n">
        <f aca="false">ROUND(E17*F17/1000,2)</f>
        <v>3.37</v>
      </c>
      <c r="H17" s="22" t="n">
        <v>1398.02</v>
      </c>
      <c r="I17" s="20" t="n">
        <f aca="false">K17-F17</f>
        <v>4.48</v>
      </c>
      <c r="J17" s="20" t="n">
        <f aca="false">ROUND(H17*I17/1000,2)</f>
        <v>6.26</v>
      </c>
      <c r="K17" s="130" t="n">
        <v>8.97</v>
      </c>
      <c r="L17" s="59" t="n">
        <f aca="false">G17+J17</f>
        <v>9.63</v>
      </c>
    </row>
    <row r="18" customFormat="false" ht="35.25" hidden="false" customHeight="true" outlineLevel="0" collapsed="false">
      <c r="A18" s="18" t="s">
        <v>47</v>
      </c>
      <c r="B18" s="19" t="s">
        <v>424</v>
      </c>
      <c r="C18" s="31"/>
      <c r="D18" s="31"/>
      <c r="E18" s="31"/>
      <c r="F18" s="31" t="n">
        <f aca="false">SUM(F19:F40)</f>
        <v>2211.09</v>
      </c>
      <c r="G18" s="31" t="n">
        <f aca="false">SUM(G19:G40)</f>
        <v>1659.3</v>
      </c>
      <c r="H18" s="31"/>
      <c r="I18" s="31" t="n">
        <f aca="false">SUM(I19:I40)</f>
        <v>2211.08</v>
      </c>
      <c r="J18" s="31" t="n">
        <f aca="false">SUM(J19:J40)</f>
        <v>3091.11</v>
      </c>
      <c r="K18" s="31" t="n">
        <f aca="false">SUM(K19:K40)</f>
        <v>4422.17</v>
      </c>
      <c r="L18" s="31" t="n">
        <f aca="false">SUM(L19:L40)</f>
        <v>4750.41</v>
      </c>
    </row>
    <row r="19" customFormat="false" ht="68.25" hidden="false" customHeight="true" outlineLevel="0" collapsed="false">
      <c r="A19" s="32" t="s">
        <v>49</v>
      </c>
      <c r="B19" s="33" t="s">
        <v>50</v>
      </c>
      <c r="C19" s="34" t="s">
        <v>51</v>
      </c>
      <c r="D19" s="34" t="s">
        <v>935</v>
      </c>
      <c r="E19" s="22" t="n">
        <v>750.45</v>
      </c>
      <c r="F19" s="22" t="n">
        <f aca="false">ROUND(K19/2,2)</f>
        <v>58.5</v>
      </c>
      <c r="G19" s="22" t="n">
        <f aca="false">ROUND(E19*F19/1000,2)</f>
        <v>43.9</v>
      </c>
      <c r="H19" s="22" t="n">
        <v>1398.02</v>
      </c>
      <c r="I19" s="22" t="n">
        <f aca="false">K19-F19</f>
        <v>58.5</v>
      </c>
      <c r="J19" s="22" t="n">
        <f aca="false">ROUND(H19*I19/1000,2)</f>
        <v>81.78</v>
      </c>
      <c r="K19" s="130" t="n">
        <v>117</v>
      </c>
      <c r="L19" s="22" t="n">
        <f aca="false">G19+J19</f>
        <v>125.68</v>
      </c>
    </row>
    <row r="20" customFormat="false" ht="77.25" hidden="false" customHeight="true" outlineLevel="0" collapsed="false">
      <c r="A20" s="32" t="s">
        <v>52</v>
      </c>
      <c r="B20" s="33" t="s">
        <v>53</v>
      </c>
      <c r="C20" s="34" t="s">
        <v>51</v>
      </c>
      <c r="D20" s="34" t="s">
        <v>935</v>
      </c>
      <c r="E20" s="22" t="n">
        <v>750.45</v>
      </c>
      <c r="F20" s="20" t="n">
        <f aca="false">ROUND(K20/2,2)</f>
        <v>58.5</v>
      </c>
      <c r="G20" s="20" t="n">
        <f aca="false">ROUND(E20*F20/1000,2)</f>
        <v>43.9</v>
      </c>
      <c r="H20" s="22" t="n">
        <v>1398.02</v>
      </c>
      <c r="I20" s="20" t="n">
        <f aca="false">K20-F20</f>
        <v>58.5</v>
      </c>
      <c r="J20" s="20" t="n">
        <f aca="false">ROUND(H20*I20/1000,2)</f>
        <v>81.78</v>
      </c>
      <c r="K20" s="130" t="n">
        <v>117</v>
      </c>
      <c r="L20" s="20" t="n">
        <f aca="false">G20+J20</f>
        <v>125.68</v>
      </c>
    </row>
    <row r="21" customFormat="false" ht="79.5" hidden="false" customHeight="true" outlineLevel="0" collapsed="false">
      <c r="A21" s="32" t="s">
        <v>54</v>
      </c>
      <c r="B21" s="33" t="s">
        <v>55</v>
      </c>
      <c r="C21" s="34" t="s">
        <v>51</v>
      </c>
      <c r="D21" s="34" t="s">
        <v>935</v>
      </c>
      <c r="E21" s="22" t="n">
        <v>750.45</v>
      </c>
      <c r="F21" s="20" t="n">
        <f aca="false">ROUND(K21/2,2)</f>
        <v>52</v>
      </c>
      <c r="G21" s="20" t="n">
        <f aca="false">ROUND(E21*F21/1000,2)</f>
        <v>39.02</v>
      </c>
      <c r="H21" s="22" t="n">
        <v>1398.02</v>
      </c>
      <c r="I21" s="20" t="n">
        <f aca="false">K21-F21</f>
        <v>52</v>
      </c>
      <c r="J21" s="20" t="n">
        <f aca="false">ROUND(H21*I21/1000,2)</f>
        <v>72.7</v>
      </c>
      <c r="K21" s="130" t="n">
        <v>104</v>
      </c>
      <c r="L21" s="20" t="n">
        <f aca="false">G21+J21</f>
        <v>111.72</v>
      </c>
    </row>
    <row r="22" customFormat="false" ht="52.5" hidden="false" customHeight="true" outlineLevel="0" collapsed="false">
      <c r="A22" s="32" t="s">
        <v>56</v>
      </c>
      <c r="B22" s="33" t="s">
        <v>430</v>
      </c>
      <c r="C22" s="34" t="s">
        <v>51</v>
      </c>
      <c r="D22" s="34" t="s">
        <v>935</v>
      </c>
      <c r="E22" s="22" t="n">
        <v>750.45</v>
      </c>
      <c r="F22" s="20" t="n">
        <f aca="false">ROUND(K22/2,2)</f>
        <v>351</v>
      </c>
      <c r="G22" s="20" t="n">
        <f aca="false">ROUND(E22*F22/1000,2)</f>
        <v>263.41</v>
      </c>
      <c r="H22" s="22" t="n">
        <v>1398.02</v>
      </c>
      <c r="I22" s="20" t="n">
        <f aca="false">K22-F22</f>
        <v>351</v>
      </c>
      <c r="J22" s="20" t="n">
        <f aca="false">ROUND(H22*I22/1000,2)</f>
        <v>490.71</v>
      </c>
      <c r="K22" s="130" t="n">
        <v>702</v>
      </c>
      <c r="L22" s="20" t="n">
        <f aca="false">G22+J22</f>
        <v>754.12</v>
      </c>
    </row>
    <row r="23" customFormat="false" ht="52.65" hidden="false" customHeight="true" outlineLevel="0" collapsed="false">
      <c r="A23" s="32" t="s">
        <v>60</v>
      </c>
      <c r="B23" s="33" t="s">
        <v>61</v>
      </c>
      <c r="C23" s="34" t="s">
        <v>62</v>
      </c>
      <c r="D23" s="34" t="s">
        <v>935</v>
      </c>
      <c r="E23" s="22" t="n">
        <v>750.45</v>
      </c>
      <c r="F23" s="20" t="n">
        <f aca="false">ROUND(K23/2,2)</f>
        <v>58.5</v>
      </c>
      <c r="G23" s="20" t="n">
        <f aca="false">ROUND(E23*F23/1000,2)</f>
        <v>43.9</v>
      </c>
      <c r="H23" s="22" t="n">
        <v>1398.02</v>
      </c>
      <c r="I23" s="20" t="n">
        <f aca="false">K23-F23</f>
        <v>58.5</v>
      </c>
      <c r="J23" s="20" t="n">
        <f aca="false">ROUND(H23*I23/1000,2)</f>
        <v>81.78</v>
      </c>
      <c r="K23" s="130" t="n">
        <v>117</v>
      </c>
      <c r="L23" s="20" t="n">
        <f aca="false">G23+J23</f>
        <v>125.68</v>
      </c>
    </row>
    <row r="24" customFormat="false" ht="44.75" hidden="false" customHeight="true" outlineLevel="0" collapsed="false">
      <c r="A24" s="32"/>
      <c r="B24" s="33"/>
      <c r="C24" s="34" t="s">
        <v>65</v>
      </c>
      <c r="D24" s="34" t="s">
        <v>935</v>
      </c>
      <c r="E24" s="22" t="n">
        <v>750.45</v>
      </c>
      <c r="F24" s="20" t="n">
        <f aca="false">ROUND(K24/2,2)</f>
        <v>19.5</v>
      </c>
      <c r="G24" s="20" t="n">
        <f aca="false">ROUND(E24*F24/1000,2)</f>
        <v>14.63</v>
      </c>
      <c r="H24" s="22" t="n">
        <v>1398.02</v>
      </c>
      <c r="I24" s="20" t="n">
        <f aca="false">K24-F24</f>
        <v>19.5</v>
      </c>
      <c r="J24" s="20" t="n">
        <f aca="false">ROUND(H24*I24/1000,2)</f>
        <v>27.26</v>
      </c>
      <c r="K24" s="130" t="n">
        <v>39</v>
      </c>
      <c r="L24" s="20" t="n">
        <f aca="false">G24+J24</f>
        <v>41.89</v>
      </c>
    </row>
    <row r="25" customFormat="false" ht="44.25" hidden="false" customHeight="true" outlineLevel="0" collapsed="false">
      <c r="A25" s="32" t="s">
        <v>63</v>
      </c>
      <c r="B25" s="33" t="s">
        <v>72</v>
      </c>
      <c r="C25" s="34" t="s">
        <v>44</v>
      </c>
      <c r="D25" s="34" t="s">
        <v>935</v>
      </c>
      <c r="E25" s="22" t="n">
        <v>750.45</v>
      </c>
      <c r="F25" s="20" t="n">
        <f aca="false">ROUND(K25/2,2)</f>
        <v>225.5</v>
      </c>
      <c r="G25" s="20" t="n">
        <f aca="false">ROUND(E25*F25/1000,2)</f>
        <v>169.23</v>
      </c>
      <c r="H25" s="22" t="n">
        <v>1398.02</v>
      </c>
      <c r="I25" s="20" t="n">
        <f aca="false">K25-F25</f>
        <v>225.5</v>
      </c>
      <c r="J25" s="20" t="n">
        <f aca="false">ROUND(H25*I25/1000,2)</f>
        <v>315.25</v>
      </c>
      <c r="K25" s="130" t="n">
        <v>451</v>
      </c>
      <c r="L25" s="20" t="n">
        <f aca="false">G25+J25</f>
        <v>484.48</v>
      </c>
    </row>
    <row r="26" customFormat="false" ht="44.25" hidden="false" customHeight="true" outlineLevel="0" collapsed="false">
      <c r="A26" s="32" t="s">
        <v>66</v>
      </c>
      <c r="B26" s="33" t="s">
        <v>937</v>
      </c>
      <c r="C26" s="34" t="s">
        <v>75</v>
      </c>
      <c r="D26" s="34" t="s">
        <v>935</v>
      </c>
      <c r="E26" s="22" t="n">
        <v>750.45</v>
      </c>
      <c r="F26" s="20" t="n">
        <f aca="false">ROUND(K26/2,2)</f>
        <v>43.88</v>
      </c>
      <c r="G26" s="20" t="n">
        <f aca="false">ROUND(E26*F26/1000,2)</f>
        <v>32.93</v>
      </c>
      <c r="H26" s="22" t="n">
        <v>1398.02</v>
      </c>
      <c r="I26" s="20" t="n">
        <f aca="false">K26-F26</f>
        <v>43.87</v>
      </c>
      <c r="J26" s="20" t="n">
        <f aca="false">ROUND(H26*I26/1000,2)</f>
        <v>61.33</v>
      </c>
      <c r="K26" s="130" t="n">
        <v>87.75</v>
      </c>
      <c r="L26" s="20" t="n">
        <f aca="false">G26+J26</f>
        <v>94.26</v>
      </c>
    </row>
    <row r="27" s="36" customFormat="true" ht="72.75" hidden="false" customHeight="true" outlineLevel="0" collapsed="false">
      <c r="A27" s="32"/>
      <c r="B27" s="33"/>
      <c r="C27" s="34" t="s">
        <v>938</v>
      </c>
      <c r="D27" s="34" t="s">
        <v>935</v>
      </c>
      <c r="E27" s="22" t="n">
        <v>750.45</v>
      </c>
      <c r="F27" s="20" t="n">
        <f aca="false">ROUND(K27/2,2)</f>
        <v>26</v>
      </c>
      <c r="G27" s="20" t="n">
        <f aca="false">ROUND(E27*F27/1000,2)</f>
        <v>19.51</v>
      </c>
      <c r="H27" s="22" t="n">
        <v>1398.02</v>
      </c>
      <c r="I27" s="20" t="n">
        <f aca="false">K27-F27</f>
        <v>26</v>
      </c>
      <c r="J27" s="20" t="n">
        <f aca="false">ROUND(H27*I27/1000,2)</f>
        <v>36.35</v>
      </c>
      <c r="K27" s="130" t="n">
        <v>52</v>
      </c>
      <c r="L27" s="20" t="n">
        <f aca="false">G27+J27</f>
        <v>55.86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="36" customFormat="true" ht="72.75" hidden="false" customHeight="true" outlineLevel="0" collapsed="false">
      <c r="A28" s="32" t="s">
        <v>939</v>
      </c>
      <c r="B28" s="113" t="s">
        <v>940</v>
      </c>
      <c r="C28" s="34" t="s">
        <v>68</v>
      </c>
      <c r="D28" s="34" t="s">
        <v>935</v>
      </c>
      <c r="E28" s="22" t="n">
        <v>750.45</v>
      </c>
      <c r="F28" s="20" t="n">
        <f aca="false">ROUND(K28/2,2)</f>
        <v>97.7</v>
      </c>
      <c r="G28" s="20" t="n">
        <f aca="false">ROUND(E28*F28/1000,2)</f>
        <v>73.32</v>
      </c>
      <c r="H28" s="22" t="n">
        <v>1398.02</v>
      </c>
      <c r="I28" s="20" t="n">
        <f aca="false">K28-F28</f>
        <v>97.7</v>
      </c>
      <c r="J28" s="20" t="n">
        <f aca="false">ROUND(H28*I28/1000,2)</f>
        <v>136.59</v>
      </c>
      <c r="K28" s="130" t="n">
        <v>195.4</v>
      </c>
      <c r="L28" s="20" t="n">
        <f aca="false">G28+J28</f>
        <v>209.91</v>
      </c>
    </row>
    <row r="29" s="36" customFormat="true" ht="42" hidden="false" customHeight="true" outlineLevel="0" collapsed="false">
      <c r="A29" s="32" t="s">
        <v>941</v>
      </c>
      <c r="B29" s="33" t="s">
        <v>79</v>
      </c>
      <c r="C29" s="34" t="s">
        <v>44</v>
      </c>
      <c r="D29" s="34" t="s">
        <v>935</v>
      </c>
      <c r="E29" s="22" t="n">
        <v>750.45</v>
      </c>
      <c r="F29" s="20" t="n">
        <f aca="false">ROUND(K29/2,2)</f>
        <v>117</v>
      </c>
      <c r="G29" s="20" t="n">
        <f aca="false">ROUND(E29*F29/1000,2)</f>
        <v>87.8</v>
      </c>
      <c r="H29" s="22" t="n">
        <v>1398.02</v>
      </c>
      <c r="I29" s="20" t="n">
        <f aca="false">K29-F29</f>
        <v>117</v>
      </c>
      <c r="J29" s="20" t="n">
        <f aca="false">ROUND(H29*I29/1000,2)</f>
        <v>163.57</v>
      </c>
      <c r="K29" s="130" t="n">
        <v>234</v>
      </c>
      <c r="L29" s="20" t="n">
        <f aca="false">G29+J29</f>
        <v>251.37</v>
      </c>
    </row>
    <row r="30" s="36" customFormat="true" ht="68.25" hidden="false" customHeight="true" outlineLevel="0" collapsed="false">
      <c r="A30" s="32" t="s">
        <v>942</v>
      </c>
      <c r="B30" s="33" t="s">
        <v>81</v>
      </c>
      <c r="C30" s="34" t="s">
        <v>51</v>
      </c>
      <c r="D30" s="34" t="s">
        <v>935</v>
      </c>
      <c r="E30" s="22" t="n">
        <v>750.45</v>
      </c>
      <c r="F30" s="20" t="n">
        <f aca="false">ROUND(K30/2,2)</f>
        <v>137</v>
      </c>
      <c r="G30" s="20" t="n">
        <f aca="false">ROUND(E30*F30/1000,2)</f>
        <v>102.81</v>
      </c>
      <c r="H30" s="22" t="n">
        <v>1398.02</v>
      </c>
      <c r="I30" s="20" t="n">
        <f aca="false">K30-F30</f>
        <v>137</v>
      </c>
      <c r="J30" s="20" t="n">
        <f aca="false">ROUND(H30*I30/1000,2)</f>
        <v>191.53</v>
      </c>
      <c r="K30" s="130" t="n">
        <v>274</v>
      </c>
      <c r="L30" s="20" t="n">
        <f aca="false">G30+J30</f>
        <v>294.34</v>
      </c>
    </row>
    <row r="31" s="36" customFormat="true" ht="67.5" hidden="false" customHeight="true" outlineLevel="0" collapsed="false">
      <c r="A31" s="32" t="s">
        <v>943</v>
      </c>
      <c r="B31" s="33" t="s">
        <v>83</v>
      </c>
      <c r="C31" s="34" t="s">
        <v>84</v>
      </c>
      <c r="D31" s="34" t="s">
        <v>935</v>
      </c>
      <c r="E31" s="22" t="n">
        <v>750.45</v>
      </c>
      <c r="F31" s="20" t="n">
        <f aca="false">ROUND(K31/2,2)</f>
        <v>14.5</v>
      </c>
      <c r="G31" s="20" t="n">
        <f aca="false">ROUND(E31*F31/1000,2)</f>
        <v>10.88</v>
      </c>
      <c r="H31" s="22" t="n">
        <v>1398.02</v>
      </c>
      <c r="I31" s="20" t="n">
        <f aca="false">K31-F31</f>
        <v>14.5</v>
      </c>
      <c r="J31" s="20" t="n">
        <f aca="false">ROUND(H31*I31/1000,2)</f>
        <v>20.27</v>
      </c>
      <c r="K31" s="130" t="n">
        <v>29</v>
      </c>
      <c r="L31" s="20" t="n">
        <f aca="false">G31+J31</f>
        <v>31.15</v>
      </c>
    </row>
    <row r="32" s="36" customFormat="true" ht="74.25" hidden="false" customHeight="true" outlineLevel="0" collapsed="false">
      <c r="A32" s="32" t="s">
        <v>944</v>
      </c>
      <c r="B32" s="33" t="s">
        <v>747</v>
      </c>
      <c r="C32" s="34" t="s">
        <v>44</v>
      </c>
      <c r="D32" s="34" t="s">
        <v>935</v>
      </c>
      <c r="E32" s="22" t="n">
        <v>750.45</v>
      </c>
      <c r="F32" s="20" t="n">
        <f aca="false">ROUND(K32/2,2)</f>
        <v>214.5</v>
      </c>
      <c r="G32" s="20" t="n">
        <f aca="false">ROUND(E32*F32/1000,2)</f>
        <v>160.97</v>
      </c>
      <c r="H32" s="22" t="n">
        <v>1398.02</v>
      </c>
      <c r="I32" s="20" t="n">
        <f aca="false">K32-F32</f>
        <v>214.5</v>
      </c>
      <c r="J32" s="20" t="n">
        <f aca="false">ROUND(H32*I32/1000,2)</f>
        <v>299.88</v>
      </c>
      <c r="K32" s="130" t="n">
        <v>429</v>
      </c>
      <c r="L32" s="20" t="n">
        <f aca="false">G32+J32</f>
        <v>460.85</v>
      </c>
    </row>
    <row r="33" s="36" customFormat="true" ht="57.75" hidden="false" customHeight="true" outlineLevel="0" collapsed="false">
      <c r="A33" s="32" t="s">
        <v>945</v>
      </c>
      <c r="B33" s="33" t="s">
        <v>91</v>
      </c>
      <c r="C33" s="34" t="s">
        <v>51</v>
      </c>
      <c r="D33" s="34" t="s">
        <v>935</v>
      </c>
      <c r="E33" s="22" t="n">
        <v>750.45</v>
      </c>
      <c r="F33" s="20" t="n">
        <f aca="false">ROUND(K33/2,2)</f>
        <v>264.71</v>
      </c>
      <c r="G33" s="20" t="n">
        <f aca="false">ROUND(E33*F33/1000,2)</f>
        <v>198.65</v>
      </c>
      <c r="H33" s="22" t="n">
        <v>1398.02</v>
      </c>
      <c r="I33" s="20" t="n">
        <f aca="false">K33-F33</f>
        <v>264.71</v>
      </c>
      <c r="J33" s="20" t="n">
        <f aca="false">ROUND(H33*I33/1000,2)</f>
        <v>370.07</v>
      </c>
      <c r="K33" s="130" t="n">
        <v>529.42</v>
      </c>
      <c r="L33" s="20" t="n">
        <f aca="false">G33+J33</f>
        <v>568.72</v>
      </c>
    </row>
    <row r="34" s="36" customFormat="true" ht="63" hidden="false" customHeight="true" outlineLevel="0" collapsed="false">
      <c r="A34" s="32" t="s">
        <v>946</v>
      </c>
      <c r="B34" s="33" t="s">
        <v>93</v>
      </c>
      <c r="C34" s="34" t="s">
        <v>51</v>
      </c>
      <c r="D34" s="34" t="s">
        <v>935</v>
      </c>
      <c r="E34" s="22" t="n">
        <v>750.45</v>
      </c>
      <c r="F34" s="20" t="n">
        <f aca="false">ROUND(K34/2,2)</f>
        <v>58.5</v>
      </c>
      <c r="G34" s="20" t="n">
        <f aca="false">ROUND(E34*F34/1000,2)</f>
        <v>43.9</v>
      </c>
      <c r="H34" s="22" t="n">
        <v>1398.02</v>
      </c>
      <c r="I34" s="20" t="n">
        <f aca="false">K34-F34</f>
        <v>58.5</v>
      </c>
      <c r="J34" s="20" t="n">
        <f aca="false">ROUND(H34*I34/1000,2)</f>
        <v>81.78</v>
      </c>
      <c r="K34" s="130" t="n">
        <v>117</v>
      </c>
      <c r="L34" s="20" t="n">
        <f aca="false">G34+J34</f>
        <v>125.68</v>
      </c>
    </row>
    <row r="35" s="36" customFormat="true" ht="63.75" hidden="false" customHeight="true" outlineLevel="0" collapsed="false">
      <c r="A35" s="32" t="s">
        <v>946</v>
      </c>
      <c r="B35" s="33" t="s">
        <v>101</v>
      </c>
      <c r="C35" s="34" t="s">
        <v>44</v>
      </c>
      <c r="D35" s="34" t="s">
        <v>935</v>
      </c>
      <c r="E35" s="22" t="n">
        <v>750.45</v>
      </c>
      <c r="F35" s="20" t="n">
        <f aca="false">ROUND(K35/2,2)</f>
        <v>22.75</v>
      </c>
      <c r="G35" s="20" t="n">
        <f aca="false">ROUND(E35*F35/1000,2)</f>
        <v>17.07</v>
      </c>
      <c r="H35" s="22" t="n">
        <v>1398.02</v>
      </c>
      <c r="I35" s="20" t="n">
        <f aca="false">K35-F35</f>
        <v>22.75</v>
      </c>
      <c r="J35" s="20" t="n">
        <f aca="false">ROUND(H35*I35/1000,2)</f>
        <v>31.8</v>
      </c>
      <c r="K35" s="130" t="n">
        <v>45.5</v>
      </c>
      <c r="L35" s="20" t="n">
        <f aca="false">G35+J35</f>
        <v>48.87</v>
      </c>
    </row>
    <row r="36" s="36" customFormat="true" ht="66" hidden="false" customHeight="true" outlineLevel="0" collapsed="false">
      <c r="A36" s="32" t="s">
        <v>947</v>
      </c>
      <c r="B36" s="33" t="s">
        <v>103</v>
      </c>
      <c r="C36" s="34" t="s">
        <v>51</v>
      </c>
      <c r="D36" s="34" t="s">
        <v>935</v>
      </c>
      <c r="E36" s="22" t="n">
        <v>750.45</v>
      </c>
      <c r="F36" s="20" t="n">
        <f aca="false">ROUND(K36/2,2)</f>
        <v>139.75</v>
      </c>
      <c r="G36" s="20" t="n">
        <f aca="false">ROUND(E36*F36/1000,2)</f>
        <v>104.88</v>
      </c>
      <c r="H36" s="22" t="n">
        <v>1398.02</v>
      </c>
      <c r="I36" s="20" t="n">
        <f aca="false">K36-F36</f>
        <v>139.75</v>
      </c>
      <c r="J36" s="20" t="n">
        <f aca="false">ROUND(H36*I36/1000,2)</f>
        <v>195.37</v>
      </c>
      <c r="K36" s="130" t="n">
        <v>279.5</v>
      </c>
      <c r="L36" s="20" t="n">
        <f aca="false">G36+J36</f>
        <v>300.25</v>
      </c>
    </row>
    <row r="37" s="36" customFormat="true" ht="63.75" hidden="false" customHeight="true" outlineLevel="0" collapsed="false">
      <c r="A37" s="32" t="s">
        <v>948</v>
      </c>
      <c r="B37" s="33" t="s">
        <v>105</v>
      </c>
      <c r="C37" s="34" t="s">
        <v>51</v>
      </c>
      <c r="D37" s="34" t="s">
        <v>935</v>
      </c>
      <c r="E37" s="22" t="n">
        <v>750.45</v>
      </c>
      <c r="F37" s="28" t="n">
        <f aca="false">ROUND(K37/2,2)</f>
        <v>58.5</v>
      </c>
      <c r="G37" s="28" t="n">
        <f aca="false">ROUND(E37*F37/1000,2)</f>
        <v>43.9</v>
      </c>
      <c r="H37" s="22" t="n">
        <v>1398.02</v>
      </c>
      <c r="I37" s="28" t="n">
        <f aca="false">K37-F37</f>
        <v>58.5</v>
      </c>
      <c r="J37" s="28" t="n">
        <f aca="false">ROUND(H37*I37/1000,2)</f>
        <v>81.78</v>
      </c>
      <c r="K37" s="130" t="n">
        <v>117</v>
      </c>
      <c r="L37" s="28" t="n">
        <f aca="false">G37+J37</f>
        <v>125.68</v>
      </c>
    </row>
    <row r="38" s="36" customFormat="true" ht="63.75" hidden="false" customHeight="true" outlineLevel="0" collapsed="false">
      <c r="A38" s="32" t="s">
        <v>949</v>
      </c>
      <c r="B38" s="33" t="s">
        <v>95</v>
      </c>
      <c r="C38" s="34" t="s">
        <v>77</v>
      </c>
      <c r="D38" s="34" t="s">
        <v>935</v>
      </c>
      <c r="E38" s="22" t="n">
        <v>750.45</v>
      </c>
      <c r="F38" s="28" t="n">
        <f aca="false">ROUND(K38/2,2)</f>
        <v>110.5</v>
      </c>
      <c r="G38" s="28" t="n">
        <f aca="false">ROUND(E38*F38/1000,2)</f>
        <v>82.92</v>
      </c>
      <c r="H38" s="22" t="n">
        <v>1398.02</v>
      </c>
      <c r="I38" s="28" t="n">
        <f aca="false">K38-F38</f>
        <v>110.5</v>
      </c>
      <c r="J38" s="28" t="n">
        <f aca="false">ROUND(H38*I38/1000,2)</f>
        <v>154.48</v>
      </c>
      <c r="K38" s="130" t="n">
        <v>221</v>
      </c>
      <c r="L38" s="28" t="n">
        <f aca="false">G38+J38</f>
        <v>237.4</v>
      </c>
    </row>
    <row r="39" customFormat="false" ht="63.75" hidden="false" customHeight="true" outlineLevel="0" collapsed="false">
      <c r="A39" s="32" t="s">
        <v>950</v>
      </c>
      <c r="B39" s="33" t="s">
        <v>99</v>
      </c>
      <c r="C39" s="34" t="s">
        <v>77</v>
      </c>
      <c r="D39" s="34" t="s">
        <v>935</v>
      </c>
      <c r="E39" s="22" t="n">
        <v>750.45</v>
      </c>
      <c r="F39" s="28" t="n">
        <f aca="false">ROUND(K39/2,2)</f>
        <v>13.8</v>
      </c>
      <c r="G39" s="28" t="n">
        <f aca="false">ROUND(E39*F39/1000,2)</f>
        <v>10.36</v>
      </c>
      <c r="H39" s="22" t="n">
        <v>1398.02</v>
      </c>
      <c r="I39" s="28" t="n">
        <f aca="false">K39-F39</f>
        <v>13.8</v>
      </c>
      <c r="J39" s="28" t="n">
        <f aca="false">ROUND(H39*I39/1000,2)</f>
        <v>19.29</v>
      </c>
      <c r="K39" s="130" t="n">
        <v>27.6</v>
      </c>
      <c r="L39" s="28" t="n">
        <f aca="false">G39+J39</f>
        <v>29.65</v>
      </c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</row>
    <row r="40" customFormat="false" ht="63.75" hidden="false" customHeight="true" outlineLevel="0" collapsed="false">
      <c r="A40" s="32" t="s">
        <v>951</v>
      </c>
      <c r="B40" s="33" t="s">
        <v>97</v>
      </c>
      <c r="C40" s="34" t="s">
        <v>77</v>
      </c>
      <c r="D40" s="34" t="s">
        <v>935</v>
      </c>
      <c r="E40" s="22" t="n">
        <v>750.45</v>
      </c>
      <c r="F40" s="28" t="n">
        <f aca="false">ROUND(K40/2,2)</f>
        <v>68.5</v>
      </c>
      <c r="G40" s="28" t="n">
        <f aca="false">ROUND(E40*F40/1000,2)</f>
        <v>51.41</v>
      </c>
      <c r="H40" s="22" t="n">
        <v>1398.02</v>
      </c>
      <c r="I40" s="28" t="n">
        <f aca="false">K40-F40</f>
        <v>68.5</v>
      </c>
      <c r="J40" s="28" t="n">
        <f aca="false">ROUND(H40*I40/1000,2)</f>
        <v>95.76</v>
      </c>
      <c r="K40" s="130" t="n">
        <v>137</v>
      </c>
      <c r="L40" s="28" t="n">
        <f aca="false">G40+J40</f>
        <v>147.17</v>
      </c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</row>
    <row r="41" customFormat="false" ht="27.75" hidden="false" customHeight="true" outlineLevel="0" collapsed="false">
      <c r="A41" s="18" t="s">
        <v>106</v>
      </c>
      <c r="B41" s="19" t="s">
        <v>107</v>
      </c>
      <c r="C41" s="31"/>
      <c r="D41" s="31"/>
      <c r="E41" s="31"/>
      <c r="F41" s="31" t="n">
        <f aca="false">F42+F43</f>
        <v>11996.56</v>
      </c>
      <c r="G41" s="31" t="n">
        <f aca="false">G42+G43</f>
        <v>9002.85</v>
      </c>
      <c r="H41" s="31"/>
      <c r="I41" s="31" t="n">
        <f aca="false">I42+I43</f>
        <v>11996.51</v>
      </c>
      <c r="J41" s="31" t="n">
        <f aca="false">J42+J43</f>
        <v>16771.33</v>
      </c>
      <c r="K41" s="31" t="n">
        <f aca="false">K42+K43</f>
        <v>23993.07</v>
      </c>
      <c r="L41" s="31" t="n">
        <f aca="false">L42+L43</f>
        <v>25774.18</v>
      </c>
    </row>
    <row r="42" customFormat="false" ht="18" hidden="false" customHeight="true" outlineLevel="0" collapsed="false">
      <c r="A42" s="30"/>
      <c r="B42" s="40" t="s">
        <v>108</v>
      </c>
      <c r="C42" s="30"/>
      <c r="D42" s="30"/>
      <c r="E42" s="30"/>
      <c r="F42" s="30" t="n">
        <f aca="false">F44+F46+F47+F49+F50+F51+F52+F53+F55+F57+F60+F66+F68+F70+F75+F79+F82+F84+F85+F86+F90+F94</f>
        <v>2011.64</v>
      </c>
      <c r="G42" s="30" t="n">
        <f aca="false">G44+G46+G47+G49+G50+G51+G52+G53+G55+G57+G60+G66+G68+G70+G75+G79+G82+G84+G85+G86+G90+G94</f>
        <v>1509.65</v>
      </c>
      <c r="H42" s="30"/>
      <c r="I42" s="30" t="n">
        <f aca="false">I44+I46+I47+I49+I50+I51+I52+I53+I55+I57+I60+I66+I68+I70+I75+I79+I82+I84+I85+I86+I90+I94</f>
        <v>2011.63</v>
      </c>
      <c r="J42" s="30" t="n">
        <f aca="false">J44+J46+J47+J49+J50+J51+J52+J53+J55+J57+J60+J66+J68+J70+J75+J79+J82+J84+J85+J86+J90+J94</f>
        <v>2812.29</v>
      </c>
      <c r="K42" s="30" t="n">
        <f aca="false">K44+K46+K47+K49+K50+K51+K52+K53+K55+K57+K60+K66+K68+K70+K75+K79+K82+K84+K85+K86+K90+K94</f>
        <v>4023.27</v>
      </c>
      <c r="L42" s="30" t="n">
        <f aca="false">L44+L46+L47+L49+L50+L51+L52+L53+L55+L57+L60+L66+L68+L70+L75+L79+L82+L84+L85+L86+L90+L94</f>
        <v>4321.94</v>
      </c>
    </row>
    <row r="43" customFormat="false" ht="16.5" hidden="false" customHeight="true" outlineLevel="0" collapsed="false">
      <c r="A43" s="30"/>
      <c r="B43" s="40" t="s">
        <v>109</v>
      </c>
      <c r="C43" s="30"/>
      <c r="D43" s="30"/>
      <c r="E43" s="30"/>
      <c r="F43" s="30" t="n">
        <f aca="false">F45+F48+F54+F56+F58+F59+F61+F62+F63+F64+F65+F67+F69+F71+F72+F73+F74+F76+F77+F78+F80+F81+F83+F87+F88+F89+F91+F92+F93+F95</f>
        <v>9984.92</v>
      </c>
      <c r="G43" s="30" t="n">
        <f aca="false">G45+G48+G54+G56+G58+G59+G61+G62+G63+G64+G65+G67+G69+G71+G72+G73+G74+G76+G77+G78+G80+G81+G83+G87+G88+G89+G91+G92+G93+G95</f>
        <v>7493.2</v>
      </c>
      <c r="H43" s="30"/>
      <c r="I43" s="30" t="n">
        <f aca="false">I45+I48+I54+I56+I58+I59+I61+I62+I63+I64+I65+I67+I69+I71+I72+I73+I74+I76+I77+I78+I80+I81+I83+I87+I88+I89+I91+I92+I93+I95</f>
        <v>9984.88</v>
      </c>
      <c r="J43" s="30" t="n">
        <f aca="false">J45+J48+J54+J56+J58+J59+J61+J62+J63+J64+J65+J67+J69+J71+J72+J73+J74+J76+J77+J78+J80+J81+J83+J87+J88+J89+J91+J92+J93+J95</f>
        <v>13959.04</v>
      </c>
      <c r="K43" s="30" t="n">
        <f aca="false">K45+K48+K54+K56+K58+K59+K61+K62+K63+K64+K65+K67+K69+K71+K72+K73+K74+K76+K77+K78+K80+K81+K83+K87+K88+K89+K91+K92+K93+K95</f>
        <v>19969.8</v>
      </c>
      <c r="L43" s="30" t="n">
        <f aca="false">L45+L48+L54+L56+L58+L59+L61+L62+L63+L64+L65+L67+L69+L71+L72+L73+L74+L76+L77+L78+L80+L81+L83+L87+L88+L89+L91+L92+L93+L95</f>
        <v>21452.24</v>
      </c>
    </row>
    <row r="44" customFormat="false" ht="43.85" hidden="false" customHeight="true" outlineLevel="0" collapsed="false">
      <c r="A44" s="34" t="s">
        <v>110</v>
      </c>
      <c r="B44" s="42" t="s">
        <v>952</v>
      </c>
      <c r="C44" s="34" t="s">
        <v>39</v>
      </c>
      <c r="D44" s="34" t="s">
        <v>935</v>
      </c>
      <c r="E44" s="22" t="n">
        <v>750.45</v>
      </c>
      <c r="F44" s="22" t="n">
        <f aca="false">ROUND(K44/2,2)</f>
        <v>49</v>
      </c>
      <c r="G44" s="22" t="n">
        <f aca="false">ROUND(E44*F44/1000,2)</f>
        <v>36.77</v>
      </c>
      <c r="H44" s="22" t="n">
        <v>1398.02</v>
      </c>
      <c r="I44" s="22" t="n">
        <f aca="false">K44-F44</f>
        <v>49</v>
      </c>
      <c r="J44" s="22" t="n">
        <f aca="false">ROUND(H44*I44/1000,2)</f>
        <v>68.5</v>
      </c>
      <c r="K44" s="130" t="n">
        <v>98</v>
      </c>
      <c r="L44" s="22" t="n">
        <f aca="false">J44+G44</f>
        <v>105.27</v>
      </c>
    </row>
    <row r="45" customFormat="false" ht="39.5" hidden="false" customHeight="true" outlineLevel="0" collapsed="false">
      <c r="A45" s="34"/>
      <c r="B45" s="42" t="s">
        <v>113</v>
      </c>
      <c r="C45" s="34" t="s">
        <v>39</v>
      </c>
      <c r="D45" s="34" t="s">
        <v>935</v>
      </c>
      <c r="E45" s="22" t="n">
        <v>750.45</v>
      </c>
      <c r="F45" s="20" t="n">
        <f aca="false">ROUND(K45/2,2)</f>
        <v>181</v>
      </c>
      <c r="G45" s="20" t="n">
        <f aca="false">ROUND(E45*F45/1000,2)</f>
        <v>135.83</v>
      </c>
      <c r="H45" s="22" t="n">
        <v>1398.02</v>
      </c>
      <c r="I45" s="20" t="n">
        <f aca="false">K45-F45</f>
        <v>181</v>
      </c>
      <c r="J45" s="20" t="n">
        <f aca="false">ROUND(H45*I45/1000,2)</f>
        <v>253.04</v>
      </c>
      <c r="K45" s="130" t="n">
        <v>362</v>
      </c>
      <c r="L45" s="20" t="n">
        <f aca="false">J45+G45</f>
        <v>388.87</v>
      </c>
    </row>
    <row r="46" customFormat="false" ht="50" hidden="false" customHeight="true" outlineLevel="0" collapsed="false">
      <c r="A46" s="34" t="s">
        <v>619</v>
      </c>
      <c r="B46" s="42" t="s">
        <v>953</v>
      </c>
      <c r="C46" s="34" t="s">
        <v>39</v>
      </c>
      <c r="D46" s="34" t="s">
        <v>935</v>
      </c>
      <c r="E46" s="22" t="n">
        <v>750.45</v>
      </c>
      <c r="F46" s="20" t="n">
        <f aca="false">ROUND(K46/2,2)</f>
        <v>409.5</v>
      </c>
      <c r="G46" s="20" t="n">
        <f aca="false">ROUND(E46*F46/1000,2)</f>
        <v>307.31</v>
      </c>
      <c r="H46" s="22" t="n">
        <v>1398.02</v>
      </c>
      <c r="I46" s="20" t="n">
        <f aca="false">K46-F46</f>
        <v>409.5</v>
      </c>
      <c r="J46" s="20" t="n">
        <f aca="false">ROUND(H46*I46/1000,2)</f>
        <v>572.49</v>
      </c>
      <c r="K46" s="130" t="n">
        <v>819</v>
      </c>
      <c r="L46" s="20" t="n">
        <f aca="false">G46+J46</f>
        <v>879.8</v>
      </c>
    </row>
    <row r="47" customFormat="false" ht="55.3" hidden="false" customHeight="true" outlineLevel="0" collapsed="false">
      <c r="A47" s="34" t="s">
        <v>703</v>
      </c>
      <c r="B47" s="42" t="s">
        <v>954</v>
      </c>
      <c r="C47" s="34" t="s">
        <v>39</v>
      </c>
      <c r="D47" s="34" t="s">
        <v>935</v>
      </c>
      <c r="E47" s="22" t="n">
        <v>750.45</v>
      </c>
      <c r="F47" s="20" t="n">
        <f aca="false">ROUND(K47/2,2)</f>
        <v>5.92</v>
      </c>
      <c r="G47" s="20" t="n">
        <f aca="false">ROUND(E47*F47/1000,2)</f>
        <v>4.44</v>
      </c>
      <c r="H47" s="22" t="n">
        <v>1398.02</v>
      </c>
      <c r="I47" s="20" t="n">
        <f aca="false">K47-F47</f>
        <v>5.92</v>
      </c>
      <c r="J47" s="20" t="n">
        <f aca="false">ROUND(H47*I47/1000,2)</f>
        <v>8.28</v>
      </c>
      <c r="K47" s="130" t="n">
        <v>11.84</v>
      </c>
      <c r="L47" s="20" t="n">
        <f aca="false">G47+J47</f>
        <v>12.72</v>
      </c>
    </row>
    <row r="48" customFormat="false" ht="40.35" hidden="false" customHeight="true" outlineLevel="0" collapsed="false">
      <c r="A48" s="34"/>
      <c r="B48" s="42" t="s">
        <v>116</v>
      </c>
      <c r="C48" s="34" t="s">
        <v>39</v>
      </c>
      <c r="D48" s="34" t="s">
        <v>935</v>
      </c>
      <c r="E48" s="22" t="n">
        <v>750.45</v>
      </c>
      <c r="F48" s="20" t="n">
        <f aca="false">ROUND(K48/2,2)</f>
        <v>267</v>
      </c>
      <c r="G48" s="20" t="n">
        <f aca="false">ROUND(E48*F48/1000,2)</f>
        <v>200.37</v>
      </c>
      <c r="H48" s="22" t="n">
        <v>1398.02</v>
      </c>
      <c r="I48" s="20" t="n">
        <f aca="false">K48-F48</f>
        <v>267</v>
      </c>
      <c r="J48" s="20" t="n">
        <f aca="false">ROUND(H48*I48/1000,2)</f>
        <v>373.27</v>
      </c>
      <c r="K48" s="130" t="n">
        <v>534</v>
      </c>
      <c r="L48" s="20" t="n">
        <f aca="false">G48+J48</f>
        <v>573.64</v>
      </c>
    </row>
    <row r="49" customFormat="false" ht="40.05" hidden="false" customHeight="true" outlineLevel="0" collapsed="false">
      <c r="A49" s="34" t="s">
        <v>623</v>
      </c>
      <c r="B49" s="42" t="s">
        <v>955</v>
      </c>
      <c r="C49" s="34" t="s">
        <v>39</v>
      </c>
      <c r="D49" s="34" t="s">
        <v>935</v>
      </c>
      <c r="E49" s="22" t="n">
        <v>750.45</v>
      </c>
      <c r="F49" s="20" t="n">
        <f aca="false">ROUND(K49/2,2)</f>
        <v>117</v>
      </c>
      <c r="G49" s="20" t="n">
        <f aca="false">ROUND(E49*F49/1000,2)</f>
        <v>87.8</v>
      </c>
      <c r="H49" s="22" t="n">
        <v>1398.02</v>
      </c>
      <c r="I49" s="20" t="n">
        <f aca="false">K49-F49</f>
        <v>117</v>
      </c>
      <c r="J49" s="20" t="n">
        <f aca="false">ROUND(H49*I49/1000,2)</f>
        <v>163.57</v>
      </c>
      <c r="K49" s="130" t="n">
        <v>234</v>
      </c>
      <c r="L49" s="20" t="n">
        <f aca="false">G49+J49</f>
        <v>251.37</v>
      </c>
    </row>
    <row r="50" customFormat="false" ht="35.3" hidden="false" customHeight="true" outlineLevel="0" collapsed="false">
      <c r="A50" s="34" t="s">
        <v>626</v>
      </c>
      <c r="B50" s="42" t="s">
        <v>956</v>
      </c>
      <c r="C50" s="34" t="s">
        <v>39</v>
      </c>
      <c r="D50" s="34" t="s">
        <v>935</v>
      </c>
      <c r="E50" s="22" t="n">
        <v>750.45</v>
      </c>
      <c r="F50" s="20" t="n">
        <f aca="false">ROUND(K50/2,2)</f>
        <v>234</v>
      </c>
      <c r="G50" s="20" t="n">
        <f aca="false">ROUND(E50*F50/1000,2)</f>
        <v>175.61</v>
      </c>
      <c r="H50" s="22" t="n">
        <v>1398.02</v>
      </c>
      <c r="I50" s="20" t="n">
        <f aca="false">K50-F50</f>
        <v>234</v>
      </c>
      <c r="J50" s="20" t="n">
        <f aca="false">ROUND(H50*I50/1000,2)</f>
        <v>327.14</v>
      </c>
      <c r="K50" s="130" t="n">
        <v>468</v>
      </c>
      <c r="L50" s="20" t="n">
        <f aca="false">G50+J50</f>
        <v>502.75</v>
      </c>
    </row>
    <row r="51" customFormat="false" ht="30.7" hidden="false" customHeight="true" outlineLevel="0" collapsed="false">
      <c r="A51" s="34" t="s">
        <v>628</v>
      </c>
      <c r="B51" s="42" t="s">
        <v>957</v>
      </c>
      <c r="C51" s="34" t="s">
        <v>39</v>
      </c>
      <c r="D51" s="34" t="s">
        <v>935</v>
      </c>
      <c r="E51" s="22" t="n">
        <v>750.45</v>
      </c>
      <c r="F51" s="20" t="n">
        <f aca="false">ROUND(K51/2,2)</f>
        <v>292</v>
      </c>
      <c r="G51" s="20" t="n">
        <f aca="false">ROUND(E51*F51/1000,2)</f>
        <v>219.13</v>
      </c>
      <c r="H51" s="22" t="n">
        <v>1398.02</v>
      </c>
      <c r="I51" s="20" t="n">
        <f aca="false">K51-F51</f>
        <v>292</v>
      </c>
      <c r="J51" s="20" t="n">
        <f aca="false">ROUND(H51*I51/1000,2)</f>
        <v>408.22</v>
      </c>
      <c r="K51" s="130" t="n">
        <v>584</v>
      </c>
      <c r="L51" s="20" t="n">
        <f aca="false">G51+J51</f>
        <v>627.35</v>
      </c>
    </row>
    <row r="52" customFormat="false" ht="25.35" hidden="false" customHeight="false" outlineLevel="0" collapsed="false">
      <c r="A52" s="34" t="s">
        <v>758</v>
      </c>
      <c r="B52" s="42" t="s">
        <v>958</v>
      </c>
      <c r="C52" s="34" t="s">
        <v>39</v>
      </c>
      <c r="D52" s="34" t="s">
        <v>935</v>
      </c>
      <c r="E52" s="22" t="n">
        <v>750.45</v>
      </c>
      <c r="F52" s="20" t="n">
        <f aca="false">ROUND(K52/2,2)</f>
        <v>273</v>
      </c>
      <c r="G52" s="20" t="n">
        <f aca="false">ROUND(E52*F52/1000,2)</f>
        <v>204.87</v>
      </c>
      <c r="H52" s="22" t="n">
        <v>1398.02</v>
      </c>
      <c r="I52" s="20" t="n">
        <f aca="false">K52-F52</f>
        <v>273</v>
      </c>
      <c r="J52" s="20" t="n">
        <f aca="false">ROUND(H52*I52/1000,2)</f>
        <v>381.66</v>
      </c>
      <c r="K52" s="130" t="n">
        <v>546</v>
      </c>
      <c r="L52" s="20" t="n">
        <f aca="false">G52+J52</f>
        <v>586.53</v>
      </c>
    </row>
    <row r="53" customFormat="false" ht="45.65" hidden="false" customHeight="true" outlineLevel="0" collapsed="false">
      <c r="A53" s="34" t="s">
        <v>631</v>
      </c>
      <c r="B53" s="42" t="s">
        <v>959</v>
      </c>
      <c r="C53" s="34" t="s">
        <v>39</v>
      </c>
      <c r="D53" s="34" t="s">
        <v>935</v>
      </c>
      <c r="E53" s="22" t="n">
        <v>750.45</v>
      </c>
      <c r="F53" s="20" t="n">
        <f aca="false">ROUND(K53/2,2)</f>
        <v>39</v>
      </c>
      <c r="G53" s="20" t="n">
        <f aca="false">ROUND(E53*F53/1000,2)</f>
        <v>29.27</v>
      </c>
      <c r="H53" s="22" t="n">
        <v>1398.02</v>
      </c>
      <c r="I53" s="20" t="n">
        <f aca="false">K53-F53</f>
        <v>39</v>
      </c>
      <c r="J53" s="20" t="n">
        <f aca="false">ROUND(H53*I53/1000,2)</f>
        <v>54.52</v>
      </c>
      <c r="K53" s="130" t="n">
        <v>78</v>
      </c>
      <c r="L53" s="20" t="n">
        <f aca="false">G53+J53</f>
        <v>83.79</v>
      </c>
    </row>
    <row r="54" customFormat="false" ht="52.65" hidden="false" customHeight="true" outlineLevel="0" collapsed="false">
      <c r="A54" s="34"/>
      <c r="B54" s="42" t="s">
        <v>131</v>
      </c>
      <c r="C54" s="34" t="s">
        <v>39</v>
      </c>
      <c r="D54" s="34" t="s">
        <v>935</v>
      </c>
      <c r="E54" s="22" t="n">
        <v>750.45</v>
      </c>
      <c r="F54" s="20" t="n">
        <f aca="false">ROUND(K54/2,2)</f>
        <v>487.5</v>
      </c>
      <c r="G54" s="20" t="n">
        <f aca="false">ROUND(E54*F54/1000,2)</f>
        <v>365.84</v>
      </c>
      <c r="H54" s="22" t="n">
        <v>1398.02</v>
      </c>
      <c r="I54" s="20" t="n">
        <f aca="false">K54-F54</f>
        <v>487.5</v>
      </c>
      <c r="J54" s="20" t="n">
        <f aca="false">ROUND(H54*I54/1000,2)</f>
        <v>681.53</v>
      </c>
      <c r="K54" s="130" t="n">
        <v>975</v>
      </c>
      <c r="L54" s="20" t="n">
        <f aca="false">G54+J54</f>
        <v>1047.37</v>
      </c>
    </row>
    <row r="55" customFormat="false" ht="45.65" hidden="false" customHeight="true" outlineLevel="0" collapsed="false">
      <c r="A55" s="34" t="s">
        <v>463</v>
      </c>
      <c r="B55" s="42" t="s">
        <v>960</v>
      </c>
      <c r="C55" s="34" t="s">
        <v>39</v>
      </c>
      <c r="D55" s="34" t="s">
        <v>935</v>
      </c>
      <c r="E55" s="22" t="n">
        <v>750.45</v>
      </c>
      <c r="F55" s="20" t="n">
        <f aca="false">ROUND(K55/2,2)</f>
        <v>136.88</v>
      </c>
      <c r="G55" s="20" t="n">
        <f aca="false">ROUND(E55*F55/1000,2)</f>
        <v>102.72</v>
      </c>
      <c r="H55" s="22" t="n">
        <v>1398.02</v>
      </c>
      <c r="I55" s="20" t="n">
        <f aca="false">K55-F55</f>
        <v>136.87</v>
      </c>
      <c r="J55" s="20" t="n">
        <f aca="false">ROUND(H55*I55/1000,2)</f>
        <v>191.35</v>
      </c>
      <c r="K55" s="130" t="n">
        <v>273.75</v>
      </c>
      <c r="L55" s="20" t="n">
        <f aca="false">G55+J55</f>
        <v>294.07</v>
      </c>
    </row>
    <row r="56" customFormat="false" ht="50.9" hidden="false" customHeight="true" outlineLevel="0" collapsed="false">
      <c r="A56" s="34"/>
      <c r="B56" s="42" t="s">
        <v>137</v>
      </c>
      <c r="C56" s="34" t="s">
        <v>39</v>
      </c>
      <c r="D56" s="34" t="s">
        <v>935</v>
      </c>
      <c r="E56" s="22" t="n">
        <v>750.45</v>
      </c>
      <c r="F56" s="20" t="n">
        <f aca="false">ROUND(K56/2,2)</f>
        <v>1910.63</v>
      </c>
      <c r="G56" s="20" t="n">
        <f aca="false">ROUND(E56*F56/1000,2)</f>
        <v>1433.83</v>
      </c>
      <c r="H56" s="22" t="n">
        <v>1398.02</v>
      </c>
      <c r="I56" s="20" t="n">
        <f aca="false">K56-F56</f>
        <v>1910.62</v>
      </c>
      <c r="J56" s="20" t="n">
        <f aca="false">ROUND(H56*I56/1000,2)</f>
        <v>2671.08</v>
      </c>
      <c r="K56" s="130" t="n">
        <v>3821.25</v>
      </c>
      <c r="L56" s="20" t="n">
        <f aca="false">G56+J56</f>
        <v>4104.91</v>
      </c>
    </row>
    <row r="57" customFormat="false" ht="54.4" hidden="false" customHeight="true" outlineLevel="0" collapsed="false">
      <c r="A57" s="34" t="s">
        <v>466</v>
      </c>
      <c r="B57" s="42" t="s">
        <v>961</v>
      </c>
      <c r="C57" s="34" t="s">
        <v>39</v>
      </c>
      <c r="D57" s="34" t="s">
        <v>935</v>
      </c>
      <c r="E57" s="22" t="n">
        <v>750.45</v>
      </c>
      <c r="F57" s="20" t="n">
        <f aca="false">ROUND(K57/2,2)</f>
        <v>42.7</v>
      </c>
      <c r="G57" s="20" t="n">
        <f aca="false">ROUND(E57*F57/1000,2)</f>
        <v>32.04</v>
      </c>
      <c r="H57" s="22" t="n">
        <v>1398.02</v>
      </c>
      <c r="I57" s="20" t="n">
        <f aca="false">K57-F57</f>
        <v>42.7</v>
      </c>
      <c r="J57" s="20" t="n">
        <f aca="false">ROUND(H57*I57/1000,2)</f>
        <v>59.7</v>
      </c>
      <c r="K57" s="130" t="n">
        <v>85.4</v>
      </c>
      <c r="L57" s="20" t="n">
        <f aca="false">G57+J57</f>
        <v>91.74</v>
      </c>
    </row>
    <row r="58" customFormat="false" ht="53.55" hidden="false" customHeight="true" outlineLevel="0" collapsed="false">
      <c r="A58" s="34"/>
      <c r="B58" s="42" t="s">
        <v>140</v>
      </c>
      <c r="C58" s="34" t="s">
        <v>39</v>
      </c>
      <c r="D58" s="34" t="s">
        <v>935</v>
      </c>
      <c r="E58" s="22" t="n">
        <v>750.45</v>
      </c>
      <c r="F58" s="20" t="n">
        <f aca="false">ROUND(K58/2,2)</f>
        <v>100.28</v>
      </c>
      <c r="G58" s="20" t="n">
        <f aca="false">ROUND(E58*F58/1000,2)</f>
        <v>75.26</v>
      </c>
      <c r="H58" s="22" t="n">
        <v>1398.02</v>
      </c>
      <c r="I58" s="20" t="n">
        <f aca="false">K58-F58</f>
        <v>100.28</v>
      </c>
      <c r="J58" s="20" t="n">
        <f aca="false">ROUND(H58*I58/1000,2)</f>
        <v>140.19</v>
      </c>
      <c r="K58" s="130" t="n">
        <v>200.56</v>
      </c>
      <c r="L58" s="20" t="n">
        <f aca="false">G58+J58</f>
        <v>215.45</v>
      </c>
    </row>
    <row r="59" customFormat="false" ht="57.9" hidden="false" customHeight="true" outlineLevel="0" collapsed="false">
      <c r="A59" s="34" t="s">
        <v>638</v>
      </c>
      <c r="B59" s="42" t="s">
        <v>173</v>
      </c>
      <c r="C59" s="34" t="s">
        <v>39</v>
      </c>
      <c r="D59" s="34" t="s">
        <v>935</v>
      </c>
      <c r="E59" s="22" t="n">
        <v>750.45</v>
      </c>
      <c r="F59" s="20" t="n">
        <f aca="false">ROUND(K59/2,2)</f>
        <v>229.38</v>
      </c>
      <c r="G59" s="20" t="n">
        <f aca="false">ROUND(E59*F59/1000,2)</f>
        <v>172.14</v>
      </c>
      <c r="H59" s="22" t="n">
        <v>1398.02</v>
      </c>
      <c r="I59" s="20" t="n">
        <f aca="false">K59-F59</f>
        <v>229.38</v>
      </c>
      <c r="J59" s="20" t="n">
        <f aca="false">ROUND(H59*I59/1000,2)</f>
        <v>320.68</v>
      </c>
      <c r="K59" s="130" t="n">
        <v>458.76</v>
      </c>
      <c r="L59" s="20" t="n">
        <f aca="false">G59+J59</f>
        <v>492.82</v>
      </c>
    </row>
    <row r="60" customFormat="false" ht="48.25" hidden="false" customHeight="true" outlineLevel="0" collapsed="false">
      <c r="A60" s="34" t="s">
        <v>641</v>
      </c>
      <c r="B60" s="42" t="s">
        <v>962</v>
      </c>
      <c r="C60" s="34" t="s">
        <v>39</v>
      </c>
      <c r="D60" s="34" t="s">
        <v>935</v>
      </c>
      <c r="E60" s="22" t="n">
        <v>750.45</v>
      </c>
      <c r="F60" s="20" t="n">
        <f aca="false">ROUND(K60/2,2)</f>
        <v>2.34</v>
      </c>
      <c r="G60" s="20" t="n">
        <f aca="false">ROUND(E60*F60/1000,2)</f>
        <v>1.76</v>
      </c>
      <c r="H60" s="22" t="n">
        <v>1398.02</v>
      </c>
      <c r="I60" s="20" t="n">
        <f aca="false">K60-F60</f>
        <v>2.34</v>
      </c>
      <c r="J60" s="20" t="n">
        <f aca="false">ROUND(H60*I60/1000,2)</f>
        <v>3.27</v>
      </c>
      <c r="K60" s="130" t="n">
        <v>4.68</v>
      </c>
      <c r="L60" s="20" t="n">
        <f aca="false">G60+J60</f>
        <v>5.03</v>
      </c>
    </row>
    <row r="61" customFormat="false" ht="46.5" hidden="false" customHeight="true" outlineLevel="0" collapsed="false">
      <c r="A61" s="34"/>
      <c r="B61" s="42" t="s">
        <v>176</v>
      </c>
      <c r="C61" s="34" t="s">
        <v>39</v>
      </c>
      <c r="D61" s="34" t="s">
        <v>935</v>
      </c>
      <c r="E61" s="22" t="n">
        <v>750.45</v>
      </c>
      <c r="F61" s="20" t="n">
        <f aca="false">ROUND(K61/2,2)</f>
        <v>114.66</v>
      </c>
      <c r="G61" s="20" t="n">
        <f aca="false">ROUND(E61*F61/1000,2)</f>
        <v>86.05</v>
      </c>
      <c r="H61" s="22" t="n">
        <v>1398.02</v>
      </c>
      <c r="I61" s="20" t="n">
        <f aca="false">K61-F61</f>
        <v>114.66</v>
      </c>
      <c r="J61" s="20" t="n">
        <f aca="false">ROUND(H61*I61/1000,2)</f>
        <v>160.3</v>
      </c>
      <c r="K61" s="130" t="n">
        <v>229.32</v>
      </c>
      <c r="L61" s="20" t="n">
        <f aca="false">G61+J61</f>
        <v>246.35</v>
      </c>
    </row>
    <row r="62" customFormat="false" ht="54.4" hidden="false" customHeight="true" outlineLevel="0" collapsed="false">
      <c r="A62" s="34" t="s">
        <v>148</v>
      </c>
      <c r="B62" s="42" t="s">
        <v>178</v>
      </c>
      <c r="C62" s="34" t="s">
        <v>39</v>
      </c>
      <c r="D62" s="34" t="s">
        <v>935</v>
      </c>
      <c r="E62" s="22" t="n">
        <v>750.45</v>
      </c>
      <c r="F62" s="20" t="n">
        <f aca="false">ROUND(K62/2,2)</f>
        <v>687.75</v>
      </c>
      <c r="G62" s="20" t="n">
        <f aca="false">ROUND(E62*F62/1000,2)</f>
        <v>516.12</v>
      </c>
      <c r="H62" s="22" t="n">
        <v>1398.02</v>
      </c>
      <c r="I62" s="20" t="n">
        <f aca="false">K62-F62</f>
        <v>687.75</v>
      </c>
      <c r="J62" s="20" t="n">
        <f aca="false">ROUND(H62*I62/1000,2)</f>
        <v>961.49</v>
      </c>
      <c r="K62" s="130" t="n">
        <v>1375.5</v>
      </c>
      <c r="L62" s="20" t="n">
        <f aca="false">G62+J62</f>
        <v>1477.61</v>
      </c>
    </row>
    <row r="63" customFormat="false" ht="33.75" hidden="false" customHeight="true" outlineLevel="0" collapsed="false">
      <c r="A63" s="34" t="s">
        <v>150</v>
      </c>
      <c r="B63" s="42" t="s">
        <v>181</v>
      </c>
      <c r="C63" s="34" t="s">
        <v>39</v>
      </c>
      <c r="D63" s="34" t="s">
        <v>935</v>
      </c>
      <c r="E63" s="22" t="n">
        <v>750.45</v>
      </c>
      <c r="F63" s="20" t="n">
        <f aca="false">ROUND(K63/2,2)</f>
        <v>837.5</v>
      </c>
      <c r="G63" s="20" t="n">
        <f aca="false">ROUND(E63*F63/1000,2)</f>
        <v>628.5</v>
      </c>
      <c r="H63" s="22" t="n">
        <v>1398.02</v>
      </c>
      <c r="I63" s="20" t="n">
        <f aca="false">K63-F63</f>
        <v>837.5</v>
      </c>
      <c r="J63" s="20" t="n">
        <f aca="false">ROUND(H63*I63/1000,2)</f>
        <v>1170.84</v>
      </c>
      <c r="K63" s="130" t="n">
        <v>1675</v>
      </c>
      <c r="L63" s="20" t="n">
        <f aca="false">G63+J63</f>
        <v>1799.34</v>
      </c>
    </row>
    <row r="64" customFormat="false" ht="43.2" hidden="false" customHeight="true" outlineLevel="0" collapsed="false">
      <c r="A64" s="34" t="s">
        <v>648</v>
      </c>
      <c r="B64" s="42" t="s">
        <v>184</v>
      </c>
      <c r="C64" s="34" t="s">
        <v>39</v>
      </c>
      <c r="D64" s="34" t="s">
        <v>935</v>
      </c>
      <c r="E64" s="22" t="n">
        <v>750.45</v>
      </c>
      <c r="F64" s="20" t="n">
        <f aca="false">ROUND(K64/2,2)</f>
        <v>292.5</v>
      </c>
      <c r="G64" s="20" t="n">
        <f aca="false">ROUND(E64*F64/1000,2)</f>
        <v>219.51</v>
      </c>
      <c r="H64" s="22" t="n">
        <v>1398.02</v>
      </c>
      <c r="I64" s="20" t="n">
        <f aca="false">K64-F64</f>
        <v>292.5</v>
      </c>
      <c r="J64" s="20" t="n">
        <f aca="false">ROUND(H64*I64/1000,2)</f>
        <v>408.92</v>
      </c>
      <c r="K64" s="130" t="n">
        <v>585</v>
      </c>
      <c r="L64" s="20" t="n">
        <f aca="false">G64+J64</f>
        <v>628.43</v>
      </c>
    </row>
    <row r="65" customFormat="false" ht="68.25" hidden="false" customHeight="true" outlineLevel="0" collapsed="false">
      <c r="A65" s="34" t="s">
        <v>650</v>
      </c>
      <c r="B65" s="42" t="s">
        <v>186</v>
      </c>
      <c r="C65" s="34" t="s">
        <v>39</v>
      </c>
      <c r="D65" s="34" t="s">
        <v>935</v>
      </c>
      <c r="E65" s="22" t="n">
        <v>750.45</v>
      </c>
      <c r="F65" s="20" t="n">
        <f aca="false">ROUND(K65/2,2)</f>
        <v>195</v>
      </c>
      <c r="G65" s="20" t="n">
        <f aca="false">ROUND(E65*F65/1000,2)</f>
        <v>146.34</v>
      </c>
      <c r="H65" s="22" t="n">
        <v>1398.02</v>
      </c>
      <c r="I65" s="20" t="n">
        <f aca="false">K65-F65</f>
        <v>195</v>
      </c>
      <c r="J65" s="20" t="n">
        <f aca="false">ROUND(H65*I65/1000,2)</f>
        <v>272.61</v>
      </c>
      <c r="K65" s="130" t="n">
        <v>390</v>
      </c>
      <c r="L65" s="20" t="n">
        <f aca="false">G65+J65</f>
        <v>418.95</v>
      </c>
    </row>
    <row r="66" customFormat="false" ht="41.6" hidden="false" customHeight="true" outlineLevel="0" collapsed="false">
      <c r="A66" s="34" t="s">
        <v>157</v>
      </c>
      <c r="B66" s="42" t="s">
        <v>963</v>
      </c>
      <c r="C66" s="34" t="s">
        <v>39</v>
      </c>
      <c r="D66" s="34" t="s">
        <v>935</v>
      </c>
      <c r="E66" s="22" t="n">
        <v>750.45</v>
      </c>
      <c r="F66" s="20" t="n">
        <f aca="false">ROUND(K66/2,2)</f>
        <v>148.91</v>
      </c>
      <c r="G66" s="20" t="n">
        <f aca="false">ROUND(E66*F66/1000,2)</f>
        <v>111.75</v>
      </c>
      <c r="H66" s="22" t="n">
        <v>1398.02</v>
      </c>
      <c r="I66" s="20" t="n">
        <f aca="false">K66-F66</f>
        <v>148.91</v>
      </c>
      <c r="J66" s="20" t="n">
        <f aca="false">ROUND(H66*I66/1000,2)</f>
        <v>208.18</v>
      </c>
      <c r="K66" s="130" t="n">
        <v>297.82</v>
      </c>
      <c r="L66" s="20" t="n">
        <f aca="false">G66+J66</f>
        <v>319.93</v>
      </c>
    </row>
    <row r="67" customFormat="false" ht="38.45" hidden="false" customHeight="true" outlineLevel="0" collapsed="false">
      <c r="A67" s="34"/>
      <c r="B67" s="42" t="s">
        <v>189</v>
      </c>
      <c r="C67" s="34" t="s">
        <v>39</v>
      </c>
      <c r="D67" s="34" t="s">
        <v>935</v>
      </c>
      <c r="E67" s="22" t="n">
        <v>750.45</v>
      </c>
      <c r="F67" s="20" t="n">
        <f aca="false">ROUND(K67/2,2)</f>
        <v>260.59</v>
      </c>
      <c r="G67" s="20" t="n">
        <f aca="false">ROUND(E67*F67/1000,2)</f>
        <v>195.56</v>
      </c>
      <c r="H67" s="22" t="n">
        <v>1398.02</v>
      </c>
      <c r="I67" s="20" t="n">
        <f aca="false">K67-F67</f>
        <v>260.59</v>
      </c>
      <c r="J67" s="20" t="n">
        <f aca="false">ROUND(H67*I67/1000,2)</f>
        <v>364.31</v>
      </c>
      <c r="K67" s="130" t="n">
        <v>521.18</v>
      </c>
      <c r="L67" s="20" t="n">
        <f aca="false">G67+J67</f>
        <v>559.87</v>
      </c>
    </row>
    <row r="68" customFormat="false" ht="69" hidden="false" customHeight="true" outlineLevel="0" collapsed="false">
      <c r="A68" s="34" t="s">
        <v>654</v>
      </c>
      <c r="B68" s="42" t="s">
        <v>964</v>
      </c>
      <c r="C68" s="34" t="s">
        <v>39</v>
      </c>
      <c r="D68" s="34" t="s">
        <v>935</v>
      </c>
      <c r="E68" s="22" t="n">
        <v>750.45</v>
      </c>
      <c r="F68" s="20" t="n">
        <f aca="false">ROUND(K68/2,2)</f>
        <v>3.25</v>
      </c>
      <c r="G68" s="20" t="n">
        <f aca="false">ROUND(E68*F68/1000,2)</f>
        <v>2.44</v>
      </c>
      <c r="H68" s="22" t="n">
        <v>1398.02</v>
      </c>
      <c r="I68" s="20" t="n">
        <f aca="false">K68-F68</f>
        <v>3.25</v>
      </c>
      <c r="J68" s="20" t="n">
        <f aca="false">ROUND(H68*I68/1000,2)</f>
        <v>4.54</v>
      </c>
      <c r="K68" s="130" t="n">
        <v>6.5</v>
      </c>
      <c r="L68" s="20" t="n">
        <f aca="false">G68+J68</f>
        <v>6.98</v>
      </c>
    </row>
    <row r="69" customFormat="false" ht="84.75" hidden="false" customHeight="true" outlineLevel="0" collapsed="false">
      <c r="A69" s="34"/>
      <c r="B69" s="42" t="s">
        <v>965</v>
      </c>
      <c r="C69" s="34" t="s">
        <v>39</v>
      </c>
      <c r="D69" s="34" t="s">
        <v>935</v>
      </c>
      <c r="E69" s="22" t="n">
        <v>750.45</v>
      </c>
      <c r="F69" s="20" t="n">
        <f aca="false">ROUND(K69/2,2)</f>
        <v>35.75</v>
      </c>
      <c r="G69" s="20" t="n">
        <f aca="false">ROUND(E69*F69/1000,2)</f>
        <v>26.83</v>
      </c>
      <c r="H69" s="22" t="n">
        <v>1398.02</v>
      </c>
      <c r="I69" s="20" t="n">
        <f aca="false">K69-F69</f>
        <v>35.75</v>
      </c>
      <c r="J69" s="20" t="n">
        <f aca="false">ROUND(H69*I69/1000,2)</f>
        <v>49.98</v>
      </c>
      <c r="K69" s="130" t="n">
        <v>71.5</v>
      </c>
      <c r="L69" s="20" t="n">
        <f aca="false">G69+J69</f>
        <v>76.81</v>
      </c>
    </row>
    <row r="70" customFormat="false" ht="64.5" hidden="false" customHeight="true" outlineLevel="0" collapsed="false">
      <c r="A70" s="34" t="s">
        <v>659</v>
      </c>
      <c r="B70" s="42" t="s">
        <v>966</v>
      </c>
      <c r="C70" s="34" t="s">
        <v>39</v>
      </c>
      <c r="D70" s="34" t="s">
        <v>935</v>
      </c>
      <c r="E70" s="22" t="n">
        <v>750.45</v>
      </c>
      <c r="F70" s="20" t="n">
        <f aca="false">ROUND(K70/2,2)</f>
        <v>4.9</v>
      </c>
      <c r="G70" s="20" t="n">
        <f aca="false">ROUND(E70*F70/1000,2)</f>
        <v>3.68</v>
      </c>
      <c r="H70" s="22" t="n">
        <v>1398.02</v>
      </c>
      <c r="I70" s="20" t="n">
        <f aca="false">K70-F70</f>
        <v>4.9</v>
      </c>
      <c r="J70" s="20" t="n">
        <f aca="false">ROUND(H70*I70/1000,2)</f>
        <v>6.85</v>
      </c>
      <c r="K70" s="130" t="n">
        <v>9.8</v>
      </c>
      <c r="L70" s="20" t="n">
        <f aca="false">G70+J70</f>
        <v>10.53</v>
      </c>
    </row>
    <row r="71" customFormat="false" ht="72.75" hidden="false" customHeight="true" outlineLevel="0" collapsed="false">
      <c r="A71" s="34"/>
      <c r="B71" s="42" t="s">
        <v>967</v>
      </c>
      <c r="C71" s="34" t="s">
        <v>39</v>
      </c>
      <c r="D71" s="34" t="s">
        <v>935</v>
      </c>
      <c r="E71" s="22" t="n">
        <v>750.45</v>
      </c>
      <c r="F71" s="20" t="n">
        <f aca="false">ROUND(K71/2,2)</f>
        <v>53.6</v>
      </c>
      <c r="G71" s="20" t="n">
        <f aca="false">ROUND(E71*F71/1000,2)</f>
        <v>40.22</v>
      </c>
      <c r="H71" s="22" t="n">
        <v>1398.02</v>
      </c>
      <c r="I71" s="20" t="n">
        <f aca="false">K71-F71</f>
        <v>53.6</v>
      </c>
      <c r="J71" s="20" t="n">
        <f aca="false">ROUND(H71*I71/1000,2)</f>
        <v>74.93</v>
      </c>
      <c r="K71" s="130" t="n">
        <v>107.2</v>
      </c>
      <c r="L71" s="20" t="n">
        <f aca="false">G71+J71</f>
        <v>115.15</v>
      </c>
    </row>
    <row r="72" customFormat="false" ht="72" hidden="false" customHeight="true" outlineLevel="0" collapsed="false">
      <c r="A72" s="34" t="s">
        <v>488</v>
      </c>
      <c r="B72" s="42" t="s">
        <v>194</v>
      </c>
      <c r="C72" s="34" t="s">
        <v>39</v>
      </c>
      <c r="D72" s="34" t="s">
        <v>935</v>
      </c>
      <c r="E72" s="22" t="n">
        <v>750.45</v>
      </c>
      <c r="F72" s="20" t="n">
        <f aca="false">ROUND(K72/2,2)</f>
        <v>78.39</v>
      </c>
      <c r="G72" s="20" t="n">
        <f aca="false">ROUND(E72*F72/1000,2)</f>
        <v>58.83</v>
      </c>
      <c r="H72" s="22" t="n">
        <v>1398.02</v>
      </c>
      <c r="I72" s="20" t="n">
        <f aca="false">K72-F72</f>
        <v>78.39</v>
      </c>
      <c r="J72" s="20" t="n">
        <f aca="false">ROUND(H72*I72/1000,2)</f>
        <v>109.59</v>
      </c>
      <c r="K72" s="130" t="n">
        <v>156.78</v>
      </c>
      <c r="L72" s="20" t="n">
        <f aca="false">G72+J72</f>
        <v>168.42</v>
      </c>
    </row>
    <row r="73" customFormat="false" ht="38.45" hidden="false" customHeight="true" outlineLevel="0" collapsed="false">
      <c r="A73" s="34" t="s">
        <v>491</v>
      </c>
      <c r="B73" s="42" t="s">
        <v>968</v>
      </c>
      <c r="C73" s="34" t="s">
        <v>39</v>
      </c>
      <c r="D73" s="34" t="s">
        <v>935</v>
      </c>
      <c r="E73" s="22" t="n">
        <v>750.45</v>
      </c>
      <c r="F73" s="20" t="n">
        <f aca="false">ROUND(K73/2,2)</f>
        <v>369.2</v>
      </c>
      <c r="G73" s="20" t="n">
        <f aca="false">ROUND(E73*F73/1000,2)</f>
        <v>277.07</v>
      </c>
      <c r="H73" s="22" t="n">
        <v>1398.02</v>
      </c>
      <c r="I73" s="20" t="n">
        <f aca="false">K73-F73</f>
        <v>369.2</v>
      </c>
      <c r="J73" s="20" t="n">
        <f aca="false">ROUND(H73*I73/1000,2)</f>
        <v>516.15</v>
      </c>
      <c r="K73" s="130" t="n">
        <v>738.4</v>
      </c>
      <c r="L73" s="20" t="n">
        <f aca="false">G73+J73</f>
        <v>793.22</v>
      </c>
    </row>
    <row r="74" customFormat="false" ht="51.05" hidden="false" customHeight="true" outlineLevel="0" collapsed="false">
      <c r="A74" s="34" t="s">
        <v>174</v>
      </c>
      <c r="B74" s="42" t="s">
        <v>969</v>
      </c>
      <c r="C74" s="34" t="s">
        <v>39</v>
      </c>
      <c r="D74" s="34" t="s">
        <v>935</v>
      </c>
      <c r="E74" s="22" t="n">
        <v>750.45</v>
      </c>
      <c r="F74" s="20" t="n">
        <f aca="false">ROUND(K74/2,2)</f>
        <v>39</v>
      </c>
      <c r="G74" s="20" t="n">
        <f aca="false">ROUND(E74*F74/1000,2)</f>
        <v>29.27</v>
      </c>
      <c r="H74" s="22" t="n">
        <v>1398.02</v>
      </c>
      <c r="I74" s="20" t="n">
        <f aca="false">K74-F74</f>
        <v>39</v>
      </c>
      <c r="J74" s="20" t="n">
        <f aca="false">ROUND(H74*I74/1000,2)</f>
        <v>54.52</v>
      </c>
      <c r="K74" s="130" t="n">
        <v>78</v>
      </c>
      <c r="L74" s="20" t="n">
        <f aca="false">G74+J74</f>
        <v>83.79</v>
      </c>
    </row>
    <row r="75" customFormat="false" ht="38.45" hidden="false" customHeight="true" outlineLevel="0" collapsed="false">
      <c r="A75" s="34" t="s">
        <v>177</v>
      </c>
      <c r="B75" s="42" t="s">
        <v>201</v>
      </c>
      <c r="C75" s="34" t="s">
        <v>39</v>
      </c>
      <c r="D75" s="34" t="s">
        <v>935</v>
      </c>
      <c r="E75" s="22" t="n">
        <v>750.45</v>
      </c>
      <c r="F75" s="20" t="n">
        <f aca="false">ROUND(K75/2,2)</f>
        <v>30.5</v>
      </c>
      <c r="G75" s="20" t="n">
        <f aca="false">ROUND(E75*F75/1000,2)</f>
        <v>22.89</v>
      </c>
      <c r="H75" s="22" t="n">
        <v>1398.02</v>
      </c>
      <c r="I75" s="20" t="n">
        <f aca="false">K75-F75</f>
        <v>30.5</v>
      </c>
      <c r="J75" s="20" t="n">
        <f aca="false">ROUND(H75*I75/1000,2)</f>
        <v>42.64</v>
      </c>
      <c r="K75" s="130" t="n">
        <v>61</v>
      </c>
      <c r="L75" s="20" t="n">
        <f aca="false">G75+J75</f>
        <v>65.53</v>
      </c>
    </row>
    <row r="76" customFormat="false" ht="35.3" hidden="false" customHeight="true" outlineLevel="0" collapsed="false">
      <c r="A76" s="34"/>
      <c r="B76" s="42" t="s">
        <v>202</v>
      </c>
      <c r="C76" s="34" t="s">
        <v>39</v>
      </c>
      <c r="D76" s="34" t="s">
        <v>935</v>
      </c>
      <c r="E76" s="22" t="n">
        <v>750.45</v>
      </c>
      <c r="F76" s="20" t="n">
        <f aca="false">ROUND(K76/2,2)</f>
        <v>293.5</v>
      </c>
      <c r="G76" s="20" t="n">
        <f aca="false">ROUND(E76*F76/1000,2)</f>
        <v>220.26</v>
      </c>
      <c r="H76" s="22" t="n">
        <v>1398.02</v>
      </c>
      <c r="I76" s="20" t="n">
        <f aca="false">K76-F76</f>
        <v>293.5</v>
      </c>
      <c r="J76" s="20" t="n">
        <f aca="false">ROUND(H76*I76/1000,2)</f>
        <v>410.32</v>
      </c>
      <c r="K76" s="130" t="n">
        <v>587</v>
      </c>
      <c r="L76" s="20" t="n">
        <f aca="false">G76+J76</f>
        <v>630.58</v>
      </c>
    </row>
    <row r="77" customFormat="false" ht="39.25" hidden="false" customHeight="true" outlineLevel="0" collapsed="false">
      <c r="A77" s="34" t="s">
        <v>179</v>
      </c>
      <c r="B77" s="42" t="s">
        <v>970</v>
      </c>
      <c r="C77" s="34" t="s">
        <v>530</v>
      </c>
      <c r="D77" s="34" t="s">
        <v>935</v>
      </c>
      <c r="E77" s="22" t="n">
        <v>750.45</v>
      </c>
      <c r="F77" s="20" t="n">
        <f aca="false">ROUND(K77/2,2)</f>
        <v>329.15</v>
      </c>
      <c r="G77" s="20" t="n">
        <f aca="false">ROUND(E77*F77/1000,2)</f>
        <v>247.01</v>
      </c>
      <c r="H77" s="22" t="n">
        <v>1398.02</v>
      </c>
      <c r="I77" s="20" t="n">
        <f aca="false">K77-F77</f>
        <v>329.14</v>
      </c>
      <c r="J77" s="20" t="n">
        <f aca="false">ROUND(H77*I77/1000,2)</f>
        <v>460.14</v>
      </c>
      <c r="K77" s="130" t="n">
        <v>658.29</v>
      </c>
      <c r="L77" s="20" t="n">
        <f aca="false">G77+J77</f>
        <v>707.15</v>
      </c>
    </row>
    <row r="78" customFormat="false" ht="48.7" hidden="false" customHeight="true" outlineLevel="0" collapsed="false">
      <c r="A78" s="34" t="s">
        <v>183</v>
      </c>
      <c r="B78" s="42" t="s">
        <v>264</v>
      </c>
      <c r="C78" s="34" t="s">
        <v>39</v>
      </c>
      <c r="D78" s="34" t="s">
        <v>935</v>
      </c>
      <c r="E78" s="22" t="n">
        <v>750.45</v>
      </c>
      <c r="F78" s="20" t="n">
        <f aca="false">ROUND(K78/2,2)</f>
        <v>821.25</v>
      </c>
      <c r="G78" s="20" t="n">
        <f aca="false">ROUND(E78*F78/1000,2)</f>
        <v>616.31</v>
      </c>
      <c r="H78" s="22" t="n">
        <v>1398.02</v>
      </c>
      <c r="I78" s="20" t="n">
        <f aca="false">K78-F78</f>
        <v>821.25</v>
      </c>
      <c r="J78" s="20" t="n">
        <f aca="false">ROUND(H78*I78/1000,2)</f>
        <v>1148.12</v>
      </c>
      <c r="K78" s="130" t="n">
        <v>1642.5</v>
      </c>
      <c r="L78" s="20" t="n">
        <f aca="false">G78+J78</f>
        <v>1764.43</v>
      </c>
    </row>
    <row r="79" customFormat="false" ht="32.95" hidden="false" customHeight="true" outlineLevel="0" collapsed="false">
      <c r="A79" s="34" t="s">
        <v>185</v>
      </c>
      <c r="B79" s="42" t="s">
        <v>971</v>
      </c>
      <c r="C79" s="34" t="s">
        <v>44</v>
      </c>
      <c r="D79" s="34" t="s">
        <v>935</v>
      </c>
      <c r="E79" s="22" t="n">
        <v>750.45</v>
      </c>
      <c r="F79" s="20" t="n">
        <f aca="false">ROUND(K79/2,2)</f>
        <v>36.54</v>
      </c>
      <c r="G79" s="20" t="n">
        <f aca="false">ROUND(E79*F79/1000,2)</f>
        <v>27.42</v>
      </c>
      <c r="H79" s="22" t="n">
        <v>1398.02</v>
      </c>
      <c r="I79" s="20" t="n">
        <f aca="false">K79-F79</f>
        <v>36.54</v>
      </c>
      <c r="J79" s="20" t="n">
        <f aca="false">ROUND(H79*I79/1000,2)</f>
        <v>51.08</v>
      </c>
      <c r="K79" s="130" t="n">
        <v>73.08</v>
      </c>
      <c r="L79" s="20" t="n">
        <f aca="false">G79+J79</f>
        <v>78.5</v>
      </c>
    </row>
    <row r="80" customFormat="false" ht="32.95" hidden="false" customHeight="true" outlineLevel="0" collapsed="false">
      <c r="A80" s="34"/>
      <c r="B80" s="42" t="s">
        <v>972</v>
      </c>
      <c r="C80" s="34" t="s">
        <v>44</v>
      </c>
      <c r="D80" s="34" t="s">
        <v>935</v>
      </c>
      <c r="E80" s="22" t="n">
        <v>750.45</v>
      </c>
      <c r="F80" s="20" t="n">
        <f aca="false">ROUND(K80/2,2)</f>
        <v>1417.59</v>
      </c>
      <c r="G80" s="20" t="n">
        <f aca="false">ROUND(E80*F80/1000,2)</f>
        <v>1063.83</v>
      </c>
      <c r="H80" s="22" t="n">
        <v>1398.02</v>
      </c>
      <c r="I80" s="20" t="n">
        <f aca="false">K80-F80</f>
        <v>1417.58</v>
      </c>
      <c r="J80" s="20" t="n">
        <f aca="false">ROUND(H80*I80/1000,2)</f>
        <v>1981.81</v>
      </c>
      <c r="K80" s="130" t="n">
        <v>2835.17</v>
      </c>
      <c r="L80" s="20" t="n">
        <f aca="false">G80+J80</f>
        <v>3045.64</v>
      </c>
    </row>
    <row r="81" customFormat="false" ht="78" hidden="false" customHeight="true" outlineLevel="0" collapsed="false">
      <c r="A81" s="34" t="s">
        <v>504</v>
      </c>
      <c r="B81" s="42" t="s">
        <v>310</v>
      </c>
      <c r="C81" s="34" t="s">
        <v>44</v>
      </c>
      <c r="D81" s="34" t="s">
        <v>935</v>
      </c>
      <c r="E81" s="22" t="n">
        <v>750.45</v>
      </c>
      <c r="F81" s="20" t="n">
        <f aca="false">ROUND(K81/2,2)</f>
        <v>97.5</v>
      </c>
      <c r="G81" s="20" t="n">
        <f aca="false">ROUND(E81*F81/1000,2)</f>
        <v>73.17</v>
      </c>
      <c r="H81" s="22" t="n">
        <v>1398.02</v>
      </c>
      <c r="I81" s="20" t="n">
        <f aca="false">K81-F81</f>
        <v>97.5</v>
      </c>
      <c r="J81" s="20" t="n">
        <f aca="false">ROUND(H81*I81/1000,2)</f>
        <v>136.31</v>
      </c>
      <c r="K81" s="130" t="n">
        <v>195</v>
      </c>
      <c r="L81" s="20" t="n">
        <f aca="false">G81+J81</f>
        <v>209.48</v>
      </c>
    </row>
    <row r="82" customFormat="false" ht="75.75" hidden="false" customHeight="true" outlineLevel="0" collapsed="false">
      <c r="A82" s="34" t="s">
        <v>190</v>
      </c>
      <c r="B82" s="42" t="s">
        <v>973</v>
      </c>
      <c r="C82" s="34" t="s">
        <v>44</v>
      </c>
      <c r="D82" s="34" t="s">
        <v>935</v>
      </c>
      <c r="E82" s="22" t="n">
        <v>750.45</v>
      </c>
      <c r="F82" s="20" t="n">
        <f aca="false">ROUND(K82/2,2)</f>
        <v>39</v>
      </c>
      <c r="G82" s="20" t="n">
        <f aca="false">ROUND(E82*F82/1000,2)</f>
        <v>29.27</v>
      </c>
      <c r="H82" s="22" t="n">
        <v>1398.02</v>
      </c>
      <c r="I82" s="20" t="n">
        <f aca="false">K82-F82</f>
        <v>39</v>
      </c>
      <c r="J82" s="20" t="n">
        <f aca="false">ROUND(H82*I82/1000,2)</f>
        <v>54.52</v>
      </c>
      <c r="K82" s="130" t="n">
        <v>78</v>
      </c>
      <c r="L82" s="20" t="n">
        <f aca="false">G82+J82</f>
        <v>83.79</v>
      </c>
    </row>
    <row r="83" customFormat="false" ht="41.6" hidden="false" customHeight="true" outlineLevel="0" collapsed="false">
      <c r="A83" s="34"/>
      <c r="B83" s="42" t="s">
        <v>261</v>
      </c>
      <c r="C83" s="34" t="s">
        <v>44</v>
      </c>
      <c r="D83" s="34" t="s">
        <v>935</v>
      </c>
      <c r="E83" s="22" t="n">
        <v>750.45</v>
      </c>
      <c r="F83" s="20" t="n">
        <f aca="false">ROUND(K83/2,2)</f>
        <v>19.5</v>
      </c>
      <c r="G83" s="20" t="n">
        <f aca="false">ROUND(E83*F83/1000,2)</f>
        <v>14.63</v>
      </c>
      <c r="H83" s="22" t="n">
        <v>1398.02</v>
      </c>
      <c r="I83" s="20" t="n">
        <f aca="false">K83-F83</f>
        <v>19.5</v>
      </c>
      <c r="J83" s="20" t="n">
        <f aca="false">ROUND(H83*I83/1000,2)</f>
        <v>27.26</v>
      </c>
      <c r="K83" s="130" t="n">
        <v>39</v>
      </c>
      <c r="L83" s="20" t="n">
        <f aca="false">G83+J83</f>
        <v>41.89</v>
      </c>
    </row>
    <row r="84" customFormat="false" ht="51.8" hidden="false" customHeight="true" outlineLevel="0" collapsed="false">
      <c r="A84" s="34" t="s">
        <v>193</v>
      </c>
      <c r="B84" s="42" t="s">
        <v>974</v>
      </c>
      <c r="C84" s="34" t="s">
        <v>39</v>
      </c>
      <c r="D84" s="34" t="s">
        <v>935</v>
      </c>
      <c r="E84" s="22" t="n">
        <v>750.45</v>
      </c>
      <c r="F84" s="20" t="n">
        <f aca="false">ROUND(K84/2,2)</f>
        <v>60</v>
      </c>
      <c r="G84" s="20" t="n">
        <f aca="false">ROUND(E84*F84/1000,2)</f>
        <v>45.03</v>
      </c>
      <c r="H84" s="22" t="n">
        <v>1398.02</v>
      </c>
      <c r="I84" s="20" t="n">
        <f aca="false">K84-F84</f>
        <v>60</v>
      </c>
      <c r="J84" s="20" t="n">
        <f aca="false">ROUND(H84*I84/1000,2)</f>
        <v>83.88</v>
      </c>
      <c r="K84" s="130" t="n">
        <v>120</v>
      </c>
      <c r="L84" s="20" t="n">
        <f aca="false">G84+J84</f>
        <v>128.91</v>
      </c>
    </row>
    <row r="85" customFormat="false" ht="49.45" hidden="false" customHeight="true" outlineLevel="0" collapsed="false">
      <c r="A85" s="34"/>
      <c r="B85" s="42" t="s">
        <v>975</v>
      </c>
      <c r="C85" s="34" t="s">
        <v>44</v>
      </c>
      <c r="D85" s="34" t="s">
        <v>935</v>
      </c>
      <c r="E85" s="22" t="n">
        <v>750.45</v>
      </c>
      <c r="F85" s="20" t="n">
        <f aca="false">ROUND(K85/2,2)</f>
        <v>39</v>
      </c>
      <c r="G85" s="20" t="n">
        <f aca="false">ROUND(E85*F85/1000,2)</f>
        <v>29.27</v>
      </c>
      <c r="H85" s="22" t="n">
        <v>1398.02</v>
      </c>
      <c r="I85" s="20" t="n">
        <f aca="false">K85-F85</f>
        <v>39</v>
      </c>
      <c r="J85" s="20" t="n">
        <f aca="false">ROUND(H85*I85/1000,2)</f>
        <v>54.52</v>
      </c>
      <c r="K85" s="130" t="n">
        <v>78</v>
      </c>
      <c r="L85" s="20" t="n">
        <f aca="false">G85+J85</f>
        <v>83.79</v>
      </c>
    </row>
    <row r="86" customFormat="false" ht="35.3" hidden="false" customHeight="true" outlineLevel="0" collapsed="false">
      <c r="A86" s="34" t="s">
        <v>195</v>
      </c>
      <c r="B86" s="42" t="s">
        <v>976</v>
      </c>
      <c r="C86" s="34" t="s">
        <v>977</v>
      </c>
      <c r="D86" s="34" t="s">
        <v>935</v>
      </c>
      <c r="E86" s="22" t="n">
        <v>750.45</v>
      </c>
      <c r="F86" s="20" t="n">
        <f aca="false">ROUND(K86/2,2)</f>
        <v>13</v>
      </c>
      <c r="G86" s="20" t="n">
        <f aca="false">ROUND(E86*F86/1000,2)</f>
        <v>9.76</v>
      </c>
      <c r="H86" s="22" t="n">
        <v>1398.02</v>
      </c>
      <c r="I86" s="20" t="n">
        <f aca="false">K86-F86</f>
        <v>13</v>
      </c>
      <c r="J86" s="20" t="n">
        <f aca="false">ROUND(H86*I86/1000,2)</f>
        <v>18.17</v>
      </c>
      <c r="K86" s="130" t="n">
        <v>26</v>
      </c>
      <c r="L86" s="20" t="n">
        <f aca="false">G86+J86</f>
        <v>27.93</v>
      </c>
    </row>
    <row r="87" s="36" customFormat="true" ht="42.4" hidden="false" customHeight="true" outlineLevel="0" collapsed="false">
      <c r="A87" s="34"/>
      <c r="B87" s="42" t="s">
        <v>978</v>
      </c>
      <c r="C87" s="34"/>
      <c r="D87" s="34" t="s">
        <v>935</v>
      </c>
      <c r="E87" s="22" t="n">
        <v>750.45</v>
      </c>
      <c r="F87" s="20" t="n">
        <f aca="false">ROUND(K87/2,2)</f>
        <v>65</v>
      </c>
      <c r="G87" s="20" t="n">
        <f aca="false">ROUND(E87*F87/1000,2)</f>
        <v>48.78</v>
      </c>
      <c r="H87" s="22" t="n">
        <v>1398.02</v>
      </c>
      <c r="I87" s="20" t="n">
        <f aca="false">K87-F87</f>
        <v>65</v>
      </c>
      <c r="J87" s="20" t="n">
        <f aca="false">ROUND(H87*I87/1000,2)</f>
        <v>90.87</v>
      </c>
      <c r="K87" s="130" t="n">
        <v>130</v>
      </c>
      <c r="L87" s="20" t="n">
        <f aca="false">G87+J87</f>
        <v>139.65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="36" customFormat="true" ht="67.5" hidden="false" customHeight="true" outlineLevel="0" collapsed="false">
      <c r="A88" s="34"/>
      <c r="B88" s="42" t="s">
        <v>979</v>
      </c>
      <c r="C88" s="34" t="s">
        <v>980</v>
      </c>
      <c r="D88" s="34" t="s">
        <v>935</v>
      </c>
      <c r="E88" s="22" t="n">
        <v>750.45</v>
      </c>
      <c r="F88" s="20" t="n">
        <f aca="false">ROUND(K88/2,2)</f>
        <v>1.8</v>
      </c>
      <c r="G88" s="20" t="n">
        <f aca="false">ROUND(E88*F88/1000,2)</f>
        <v>1.35</v>
      </c>
      <c r="H88" s="22" t="n">
        <v>1398.02</v>
      </c>
      <c r="I88" s="20" t="n">
        <f aca="false">K88-F88</f>
        <v>1.8</v>
      </c>
      <c r="J88" s="20" t="n">
        <f aca="false">ROUND(H88*I88/1000,2)</f>
        <v>2.52</v>
      </c>
      <c r="K88" s="130" t="n">
        <v>3.6</v>
      </c>
      <c r="L88" s="20" t="n">
        <f aca="false">G88+J88</f>
        <v>3.87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="36" customFormat="true" ht="45" hidden="false" customHeight="true" outlineLevel="0" collapsed="false">
      <c r="A89" s="34" t="s">
        <v>197</v>
      </c>
      <c r="B89" s="42" t="s">
        <v>134</v>
      </c>
      <c r="C89" s="34" t="s">
        <v>39</v>
      </c>
      <c r="D89" s="34" t="s">
        <v>935</v>
      </c>
      <c r="E89" s="22" t="n">
        <v>750.45</v>
      </c>
      <c r="F89" s="20" t="n">
        <f aca="false">ROUND(K89/2,2)</f>
        <v>409.5</v>
      </c>
      <c r="G89" s="20" t="n">
        <f aca="false">ROUND(E89*F89/1000,2)</f>
        <v>307.31</v>
      </c>
      <c r="H89" s="22" t="n">
        <v>1398.02</v>
      </c>
      <c r="I89" s="20" t="n">
        <f aca="false">K89-F89</f>
        <v>409.5</v>
      </c>
      <c r="J89" s="20" t="n">
        <f aca="false">ROUND(H89*I89/1000,2)</f>
        <v>572.49</v>
      </c>
      <c r="K89" s="130" t="n">
        <v>819</v>
      </c>
      <c r="L89" s="20" t="n">
        <f aca="false">G89+J89</f>
        <v>879.8</v>
      </c>
    </row>
    <row r="90" s="36" customFormat="true" ht="63" hidden="false" customHeight="true" outlineLevel="0" collapsed="false">
      <c r="A90" s="34" t="s">
        <v>200</v>
      </c>
      <c r="B90" s="42" t="s">
        <v>981</v>
      </c>
      <c r="C90" s="34" t="s">
        <v>982</v>
      </c>
      <c r="D90" s="34" t="s">
        <v>935</v>
      </c>
      <c r="E90" s="22" t="n">
        <v>750.45</v>
      </c>
      <c r="F90" s="20" t="n">
        <f aca="false">ROUND(K90/2,2)</f>
        <v>24</v>
      </c>
      <c r="G90" s="20" t="n">
        <f aca="false">ROUND(E90*F90/1000,2)</f>
        <v>18.01</v>
      </c>
      <c r="H90" s="22" t="n">
        <v>1398.02</v>
      </c>
      <c r="I90" s="20" t="n">
        <f aca="false">K90-F90</f>
        <v>24</v>
      </c>
      <c r="J90" s="20" t="n">
        <f aca="false">ROUND(H90*I90/1000,2)</f>
        <v>33.55</v>
      </c>
      <c r="K90" s="130" t="n">
        <v>48</v>
      </c>
      <c r="L90" s="20" t="n">
        <f aca="false">G90+J90</f>
        <v>51.56</v>
      </c>
    </row>
    <row r="91" s="36" customFormat="true" ht="57" hidden="false" customHeight="true" outlineLevel="0" collapsed="false">
      <c r="A91" s="34"/>
      <c r="B91" s="42" t="s">
        <v>983</v>
      </c>
      <c r="C91" s="34" t="s">
        <v>982</v>
      </c>
      <c r="D91" s="34" t="s">
        <v>935</v>
      </c>
      <c r="E91" s="22" t="n">
        <v>750.45</v>
      </c>
      <c r="F91" s="20" t="n">
        <f aca="false">ROUND(K91/2,2)</f>
        <v>272</v>
      </c>
      <c r="G91" s="20" t="n">
        <f aca="false">ROUND(E91*F91/1000,2)</f>
        <v>204.12</v>
      </c>
      <c r="H91" s="22" t="n">
        <v>1398.02</v>
      </c>
      <c r="I91" s="20" t="n">
        <f aca="false">K91-F91</f>
        <v>272</v>
      </c>
      <c r="J91" s="20" t="n">
        <f aca="false">ROUND(H91*I91/1000,2)</f>
        <v>380.26</v>
      </c>
      <c r="K91" s="130" t="n">
        <v>544</v>
      </c>
      <c r="L91" s="20" t="n">
        <f aca="false">G91+J91</f>
        <v>584.38</v>
      </c>
    </row>
    <row r="92" customFormat="false" ht="45" hidden="false" customHeight="true" outlineLevel="0" collapsed="false">
      <c r="A92" s="34" t="s">
        <v>203</v>
      </c>
      <c r="B92" s="42" t="s">
        <v>984</v>
      </c>
      <c r="C92" s="34" t="s">
        <v>572</v>
      </c>
      <c r="D92" s="34" t="s">
        <v>935</v>
      </c>
      <c r="E92" s="22" t="n">
        <v>750.45</v>
      </c>
      <c r="F92" s="20" t="n">
        <f aca="false">ROUND(K92/2,2)</f>
        <v>23.96</v>
      </c>
      <c r="G92" s="20" t="n">
        <f aca="false">ROUND(E92*F92/1000,2)</f>
        <v>17.98</v>
      </c>
      <c r="H92" s="22" t="n">
        <v>1398.02</v>
      </c>
      <c r="I92" s="20" t="n">
        <f aca="false">K92-F92</f>
        <v>23.96</v>
      </c>
      <c r="J92" s="20" t="n">
        <f aca="false">ROUND(H92*I92/1000,2)</f>
        <v>33.5</v>
      </c>
      <c r="K92" s="130" t="n">
        <v>47.92</v>
      </c>
      <c r="L92" s="20" t="n">
        <f aca="false">G92+J92</f>
        <v>51.48</v>
      </c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6"/>
      <c r="IQ92" s="36"/>
      <c r="IR92" s="36"/>
      <c r="IS92" s="36"/>
      <c r="IT92" s="36"/>
      <c r="IU92" s="36"/>
      <c r="IV92" s="36"/>
      <c r="IW92" s="36"/>
    </row>
    <row r="93" customFormat="false" ht="45" hidden="false" customHeight="true" outlineLevel="0" collapsed="false">
      <c r="A93" s="34"/>
      <c r="B93" s="42"/>
      <c r="C93" s="34" t="s">
        <v>385</v>
      </c>
      <c r="D93" s="34" t="s">
        <v>935</v>
      </c>
      <c r="E93" s="22" t="n">
        <v>750.45</v>
      </c>
      <c r="F93" s="20" t="n">
        <f aca="false">ROUND(K93/2,2)</f>
        <v>60.84</v>
      </c>
      <c r="G93" s="22" t="n">
        <f aca="false">ROUND(E93*F93/1000,2)</f>
        <v>45.66</v>
      </c>
      <c r="H93" s="22" t="n">
        <v>1398.02</v>
      </c>
      <c r="I93" s="20" t="n">
        <f aca="false">K93-F93</f>
        <v>60.83</v>
      </c>
      <c r="J93" s="22" t="n">
        <f aca="false">ROUND(H93*I93/1000,2)</f>
        <v>85.04</v>
      </c>
      <c r="K93" s="130" t="n">
        <v>121.67</v>
      </c>
      <c r="L93" s="22" t="n">
        <f aca="false">J93+G93</f>
        <v>130.7</v>
      </c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6"/>
      <c r="EE93" s="36"/>
      <c r="EF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W93" s="36"/>
      <c r="FX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S93" s="36"/>
      <c r="GT93" s="36"/>
      <c r="GU93" s="36"/>
      <c r="GV93" s="36"/>
      <c r="GW93" s="36"/>
      <c r="GX93" s="36"/>
      <c r="GY93" s="36"/>
      <c r="GZ93" s="36"/>
      <c r="HA93" s="36"/>
      <c r="HB93" s="36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W93" s="36"/>
      <c r="HX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  <c r="IM93" s="36"/>
      <c r="IN93" s="36"/>
      <c r="IO93" s="36"/>
      <c r="IP93" s="36"/>
      <c r="IQ93" s="36"/>
      <c r="IR93" s="36"/>
      <c r="IS93" s="36"/>
      <c r="IT93" s="36"/>
      <c r="IU93" s="36"/>
      <c r="IV93" s="36"/>
      <c r="IW93" s="36"/>
    </row>
    <row r="94" customFormat="false" ht="45" hidden="false" customHeight="true" outlineLevel="0" collapsed="false">
      <c r="A94" s="164" t="s">
        <v>203</v>
      </c>
      <c r="B94" s="42" t="s">
        <v>271</v>
      </c>
      <c r="C94" s="34" t="s">
        <v>985</v>
      </c>
      <c r="D94" s="34" t="s">
        <v>935</v>
      </c>
      <c r="E94" s="22" t="n">
        <v>750.45</v>
      </c>
      <c r="F94" s="20" t="n">
        <f aca="false">ROUND(K94/2,2)</f>
        <v>11.2</v>
      </c>
      <c r="G94" s="22" t="n">
        <f aca="false">ROUND(E94*F94/1000,2)</f>
        <v>8.41</v>
      </c>
      <c r="H94" s="22" t="n">
        <v>1398.02</v>
      </c>
      <c r="I94" s="20" t="n">
        <f aca="false">K94-F94</f>
        <v>11.2</v>
      </c>
      <c r="J94" s="22" t="n">
        <f aca="false">ROUND(H94*I94/1000,2)</f>
        <v>15.66</v>
      </c>
      <c r="K94" s="130" t="n">
        <v>22.4</v>
      </c>
      <c r="L94" s="22" t="n">
        <f aca="false">J94+G94</f>
        <v>24.07</v>
      </c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6"/>
      <c r="IQ94" s="36"/>
      <c r="IR94" s="36"/>
      <c r="IS94" s="36"/>
      <c r="IT94" s="36"/>
      <c r="IU94" s="36"/>
      <c r="IV94" s="36"/>
      <c r="IW94" s="36"/>
    </row>
    <row r="95" customFormat="false" ht="45" hidden="false" customHeight="true" outlineLevel="0" collapsed="false">
      <c r="A95" s="164"/>
      <c r="B95" s="42" t="s">
        <v>273</v>
      </c>
      <c r="C95" s="34"/>
      <c r="D95" s="34" t="s">
        <v>935</v>
      </c>
      <c r="E95" s="22" t="n">
        <v>750.45</v>
      </c>
      <c r="F95" s="20" t="n">
        <f aca="false">ROUND(K95/2,2)</f>
        <v>33.6</v>
      </c>
      <c r="G95" s="22" t="n">
        <f aca="false">ROUND(E95*F95/1000,2)</f>
        <v>25.22</v>
      </c>
      <c r="H95" s="22" t="n">
        <v>1398.02</v>
      </c>
      <c r="I95" s="20" t="n">
        <f aca="false">K95-F95</f>
        <v>33.6</v>
      </c>
      <c r="J95" s="22" t="n">
        <f aca="false">ROUND(H95*I95/1000,2)</f>
        <v>46.97</v>
      </c>
      <c r="K95" s="130" t="n">
        <v>67.2</v>
      </c>
      <c r="L95" s="22" t="n">
        <f aca="false">J95+G95</f>
        <v>72.19</v>
      </c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6"/>
      <c r="ED95" s="36"/>
      <c r="EE95" s="36"/>
      <c r="EF95" s="36"/>
      <c r="EG95" s="36"/>
      <c r="EH95" s="36"/>
      <c r="EI95" s="36"/>
      <c r="EJ95" s="36"/>
      <c r="EK95" s="36"/>
      <c r="EL95" s="36"/>
      <c r="EM95" s="36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  <c r="FQ95" s="36"/>
      <c r="FR95" s="36"/>
      <c r="FS95" s="36"/>
      <c r="FT95" s="36"/>
      <c r="FU95" s="36"/>
      <c r="FV95" s="36"/>
      <c r="FW95" s="36"/>
      <c r="FX95" s="36"/>
      <c r="FY95" s="36"/>
      <c r="FZ95" s="36"/>
      <c r="GA95" s="36"/>
      <c r="GB95" s="36"/>
      <c r="GC95" s="36"/>
      <c r="GD95" s="36"/>
      <c r="GE95" s="36"/>
      <c r="GF95" s="36"/>
      <c r="GG95" s="36"/>
      <c r="GH95" s="36"/>
      <c r="GI95" s="36"/>
      <c r="GJ95" s="36"/>
      <c r="GK95" s="36"/>
      <c r="GL95" s="36"/>
      <c r="GM95" s="36"/>
      <c r="GN95" s="36"/>
      <c r="GO95" s="36"/>
      <c r="GP95" s="36"/>
      <c r="GQ95" s="36"/>
      <c r="GR95" s="36"/>
      <c r="GS95" s="36"/>
      <c r="GT95" s="36"/>
      <c r="GU95" s="36"/>
      <c r="GV95" s="36"/>
      <c r="GW95" s="36"/>
      <c r="GX95" s="36"/>
      <c r="GY95" s="36"/>
      <c r="GZ95" s="36"/>
      <c r="HA95" s="36"/>
      <c r="HB95" s="36"/>
      <c r="HC95" s="36"/>
      <c r="HD95" s="36"/>
      <c r="HE95" s="36"/>
      <c r="HF95" s="36"/>
      <c r="HG95" s="36"/>
      <c r="HH95" s="36"/>
      <c r="HI95" s="36"/>
      <c r="HJ95" s="36"/>
      <c r="HK95" s="36"/>
      <c r="HL95" s="36"/>
      <c r="HM95" s="36"/>
      <c r="HN95" s="36"/>
      <c r="HO95" s="36"/>
      <c r="HP95" s="36"/>
      <c r="HQ95" s="36"/>
      <c r="HR95" s="36"/>
      <c r="HS95" s="36"/>
      <c r="HT95" s="36"/>
      <c r="HU95" s="36"/>
      <c r="HV95" s="36"/>
      <c r="HW95" s="36"/>
      <c r="HX95" s="36"/>
      <c r="HY95" s="36"/>
      <c r="HZ95" s="36"/>
      <c r="IA95" s="36"/>
      <c r="IB95" s="36"/>
      <c r="IC95" s="36"/>
      <c r="ID95" s="36"/>
      <c r="IE95" s="36"/>
      <c r="IF95" s="36"/>
      <c r="IG95" s="36"/>
      <c r="IH95" s="36"/>
      <c r="II95" s="36"/>
      <c r="IJ95" s="36"/>
      <c r="IK95" s="36"/>
      <c r="IL95" s="36"/>
      <c r="IM95" s="36"/>
      <c r="IN95" s="36"/>
      <c r="IO95" s="36"/>
      <c r="IP95" s="36"/>
      <c r="IQ95" s="36"/>
      <c r="IR95" s="36"/>
      <c r="IS95" s="36"/>
      <c r="IT95" s="36"/>
      <c r="IU95" s="36"/>
      <c r="IV95" s="36"/>
      <c r="IW95" s="36"/>
    </row>
    <row r="96" customFormat="false" ht="39" hidden="false" customHeight="true" outlineLevel="0" collapsed="false">
      <c r="A96" s="74" t="s">
        <v>317</v>
      </c>
      <c r="B96" s="19" t="s">
        <v>318</v>
      </c>
      <c r="C96" s="30"/>
      <c r="D96" s="30"/>
      <c r="E96" s="30"/>
      <c r="F96" s="30" t="n">
        <f aca="false">SUM(F97:F103)</f>
        <v>327.76</v>
      </c>
      <c r="G96" s="30" t="n">
        <f aca="false">SUM(G97:G103)</f>
        <v>245.98</v>
      </c>
      <c r="H96" s="30"/>
      <c r="I96" s="30" t="n">
        <f aca="false">SUM(I97:I103)</f>
        <v>327.764</v>
      </c>
      <c r="J96" s="30" t="n">
        <f aca="false">SUM(J97:J103)</f>
        <v>458.23</v>
      </c>
      <c r="K96" s="30" t="n">
        <f aca="false">SUM(K97:K103)</f>
        <v>655.524</v>
      </c>
      <c r="L96" s="30" t="n">
        <f aca="false">SUM(L97:L103)</f>
        <v>704.21</v>
      </c>
    </row>
    <row r="97" customFormat="false" ht="39" hidden="false" customHeight="true" outlineLevel="0" collapsed="false">
      <c r="A97" s="20" t="s">
        <v>319</v>
      </c>
      <c r="B97" s="33" t="s">
        <v>322</v>
      </c>
      <c r="C97" s="34" t="s">
        <v>39</v>
      </c>
      <c r="D97" s="34" t="s">
        <v>935</v>
      </c>
      <c r="E97" s="22" t="n">
        <v>750.45</v>
      </c>
      <c r="F97" s="22" t="n">
        <f aca="false">ROUND(K97/2,2)</f>
        <v>98.79</v>
      </c>
      <c r="G97" s="22" t="n">
        <f aca="false">ROUND(E97*F97/1000,2)</f>
        <v>74.14</v>
      </c>
      <c r="H97" s="22" t="n">
        <v>1398.02</v>
      </c>
      <c r="I97" s="22" t="n">
        <f aca="false">K97-F97</f>
        <v>98.79</v>
      </c>
      <c r="J97" s="22" t="n">
        <f aca="false">ROUND(H97*I97/1000,2)</f>
        <v>138.11</v>
      </c>
      <c r="K97" s="130" t="n">
        <v>197.58</v>
      </c>
      <c r="L97" s="22" t="n">
        <f aca="false">G97+J97</f>
        <v>212.25</v>
      </c>
    </row>
    <row r="98" customFormat="false" ht="30.6" hidden="false" customHeight="true" outlineLevel="0" collapsed="false">
      <c r="A98" s="20"/>
      <c r="B98" s="33" t="s">
        <v>322</v>
      </c>
      <c r="C98" s="34" t="s">
        <v>986</v>
      </c>
      <c r="D98" s="34" t="s">
        <v>935</v>
      </c>
      <c r="E98" s="22" t="n">
        <v>750.45</v>
      </c>
      <c r="F98" s="22" t="n">
        <f aca="false">ROUND(K98/2,2)</f>
        <v>2.25</v>
      </c>
      <c r="G98" s="22" t="n">
        <f aca="false">ROUND(E98*F98/1000,2)</f>
        <v>1.69</v>
      </c>
      <c r="H98" s="22" t="n">
        <v>1398.02</v>
      </c>
      <c r="I98" s="22" t="n">
        <f aca="false">K98-F98</f>
        <v>2.25</v>
      </c>
      <c r="J98" s="22" t="n">
        <f aca="false">ROUND(H98*I98/1000,2)</f>
        <v>3.15</v>
      </c>
      <c r="K98" s="130" t="n">
        <v>4.5</v>
      </c>
      <c r="L98" s="22" t="n">
        <f aca="false">G98+J98</f>
        <v>4.84</v>
      </c>
    </row>
    <row r="99" customFormat="false" ht="31.4" hidden="false" customHeight="true" outlineLevel="0" collapsed="false">
      <c r="A99" s="34" t="s">
        <v>321</v>
      </c>
      <c r="B99" s="33" t="s">
        <v>325</v>
      </c>
      <c r="C99" s="34" t="s">
        <v>39</v>
      </c>
      <c r="D99" s="34" t="s">
        <v>935</v>
      </c>
      <c r="E99" s="22" t="n">
        <v>750.45</v>
      </c>
      <c r="F99" s="23" t="n">
        <f aca="false">ROUND(K99/2,2)</f>
        <v>97.5</v>
      </c>
      <c r="G99" s="23" t="n">
        <f aca="false">ROUND(E99*F99/1000,2)</f>
        <v>73.17</v>
      </c>
      <c r="H99" s="22" t="n">
        <v>1398.02</v>
      </c>
      <c r="I99" s="23" t="n">
        <f aca="false">K99-F99</f>
        <v>97.5</v>
      </c>
      <c r="J99" s="23" t="n">
        <f aca="false">ROUND(H99*I99/1000,2)</f>
        <v>136.31</v>
      </c>
      <c r="K99" s="130" t="n">
        <v>195</v>
      </c>
      <c r="L99" s="23" t="n">
        <f aca="false">G99+J99</f>
        <v>209.48</v>
      </c>
    </row>
    <row r="100" customFormat="false" ht="32.2" hidden="false" customHeight="true" outlineLevel="0" collapsed="false">
      <c r="A100" s="34" t="s">
        <v>324</v>
      </c>
      <c r="B100" s="33" t="s">
        <v>329</v>
      </c>
      <c r="C100" s="34" t="s">
        <v>39</v>
      </c>
      <c r="D100" s="34" t="s">
        <v>935</v>
      </c>
      <c r="E100" s="22" t="n">
        <v>750.45</v>
      </c>
      <c r="F100" s="23" t="n">
        <f aca="false">ROUND(K100/2,2)</f>
        <v>21</v>
      </c>
      <c r="G100" s="23" t="n">
        <f aca="false">ROUND(E100*F100/1000,2)</f>
        <v>15.76</v>
      </c>
      <c r="H100" s="22" t="n">
        <v>1398.02</v>
      </c>
      <c r="I100" s="23" t="n">
        <f aca="false">K100-F100</f>
        <v>21</v>
      </c>
      <c r="J100" s="23" t="n">
        <f aca="false">ROUND(H100*I100/1000,2)</f>
        <v>29.36</v>
      </c>
      <c r="K100" s="130" t="n">
        <v>42</v>
      </c>
      <c r="L100" s="23" t="n">
        <f aca="false">G100+J100</f>
        <v>45.12</v>
      </c>
    </row>
    <row r="101" customFormat="false" ht="40.1" hidden="false" customHeight="true" outlineLevel="0" collapsed="false">
      <c r="A101" s="34" t="s">
        <v>328</v>
      </c>
      <c r="B101" s="33" t="s">
        <v>331</v>
      </c>
      <c r="C101" s="34" t="s">
        <v>39</v>
      </c>
      <c r="D101" s="34" t="s">
        <v>935</v>
      </c>
      <c r="E101" s="22" t="n">
        <v>750.45</v>
      </c>
      <c r="F101" s="23" t="n">
        <f aca="false">ROUND(K101/2,2)</f>
        <v>97.5</v>
      </c>
      <c r="G101" s="23" t="n">
        <f aca="false">ROUND(E101*F101/1000,2)</f>
        <v>73.17</v>
      </c>
      <c r="H101" s="22" t="n">
        <v>1398.02</v>
      </c>
      <c r="I101" s="23" t="n">
        <f aca="false">K101-F101</f>
        <v>97.5</v>
      </c>
      <c r="J101" s="23" t="n">
        <f aca="false">ROUND(H101*I101/1000,2)</f>
        <v>136.31</v>
      </c>
      <c r="K101" s="130" t="n">
        <v>195</v>
      </c>
      <c r="L101" s="23" t="n">
        <f aca="false">G101+J101</f>
        <v>209.48</v>
      </c>
    </row>
    <row r="102" customFormat="false" ht="44.25" hidden="false" customHeight="true" outlineLevel="0" collapsed="false">
      <c r="A102" s="34" t="s">
        <v>721</v>
      </c>
      <c r="B102" s="21" t="s">
        <v>333</v>
      </c>
      <c r="C102" s="20" t="s">
        <v>39</v>
      </c>
      <c r="D102" s="34" t="s">
        <v>935</v>
      </c>
      <c r="E102" s="22" t="n">
        <v>750.45</v>
      </c>
      <c r="F102" s="23" t="n">
        <f aca="false">ROUND(K102/2,2)</f>
        <v>5.58</v>
      </c>
      <c r="G102" s="23" t="n">
        <f aca="false">ROUND(E102*F102/1000,2)</f>
        <v>4.19</v>
      </c>
      <c r="H102" s="22" t="n">
        <v>1398.02</v>
      </c>
      <c r="I102" s="23" t="n">
        <f aca="false">K102-F102</f>
        <v>5.58</v>
      </c>
      <c r="J102" s="23" t="n">
        <f aca="false">ROUND(H102*I102/1000,2)</f>
        <v>7.8</v>
      </c>
      <c r="K102" s="130" t="n">
        <v>11.16</v>
      </c>
      <c r="L102" s="23" t="n">
        <f aca="false">G102+J102</f>
        <v>11.99</v>
      </c>
    </row>
    <row r="103" customFormat="false" ht="44.25" hidden="false" customHeight="true" outlineLevel="0" collapsed="false">
      <c r="A103" s="34" t="s">
        <v>330</v>
      </c>
      <c r="B103" s="33" t="s">
        <v>335</v>
      </c>
      <c r="C103" s="34" t="s">
        <v>39</v>
      </c>
      <c r="D103" s="34" t="s">
        <v>935</v>
      </c>
      <c r="E103" s="22" t="n">
        <v>750.45</v>
      </c>
      <c r="F103" s="28" t="n">
        <f aca="false">ROUND(K103/2,2)</f>
        <v>5.14</v>
      </c>
      <c r="G103" s="28" t="n">
        <f aca="false">ROUND(E103*F103/1000,2)</f>
        <v>3.86</v>
      </c>
      <c r="H103" s="22" t="n">
        <v>1398.02</v>
      </c>
      <c r="I103" s="28" t="n">
        <f aca="false">K103-F103</f>
        <v>5.144</v>
      </c>
      <c r="J103" s="28" t="n">
        <f aca="false">ROUND(H103*I103/1000,2)</f>
        <v>7.19</v>
      </c>
      <c r="K103" s="130" t="n">
        <v>10.284</v>
      </c>
      <c r="L103" s="28" t="n">
        <f aca="false">G103+J103</f>
        <v>11.05</v>
      </c>
    </row>
    <row r="104" customFormat="false" ht="40.5" hidden="false" customHeight="true" outlineLevel="0" collapsed="false">
      <c r="A104" s="18" t="s">
        <v>348</v>
      </c>
      <c r="B104" s="19" t="s">
        <v>349</v>
      </c>
      <c r="C104" s="31"/>
      <c r="D104" s="31"/>
      <c r="E104" s="31"/>
      <c r="F104" s="31" t="n">
        <f aca="false">SUM(F105:F106)</f>
        <v>297.97</v>
      </c>
      <c r="G104" s="31" t="n">
        <f aca="false">SUM(G105:G106)</f>
        <v>223.61</v>
      </c>
      <c r="H104" s="31"/>
      <c r="I104" s="31" t="n">
        <f aca="false">SUM(I105:I106)</f>
        <v>297.97</v>
      </c>
      <c r="J104" s="31" t="n">
        <f aca="false">SUM(J105:J106)</f>
        <v>416.57</v>
      </c>
      <c r="K104" s="31" t="n">
        <f aca="false">SUM(K105:K106)</f>
        <v>595.94</v>
      </c>
      <c r="L104" s="31" t="n">
        <f aca="false">SUM(L105:L106)</f>
        <v>640.18</v>
      </c>
    </row>
    <row r="105" customFormat="false" ht="43.5" hidden="false" customHeight="true" outlineLevel="0" collapsed="false">
      <c r="A105" s="90" t="s">
        <v>350</v>
      </c>
      <c r="B105" s="33" t="s">
        <v>351</v>
      </c>
      <c r="C105" s="92" t="s">
        <v>39</v>
      </c>
      <c r="D105" s="34" t="s">
        <v>935</v>
      </c>
      <c r="E105" s="22" t="n">
        <v>750.45</v>
      </c>
      <c r="F105" s="22" t="n">
        <f aca="false">ROUND(K105/2,2)</f>
        <v>39</v>
      </c>
      <c r="G105" s="22" t="n">
        <f aca="false">ROUND(E105*F105/1000,2)</f>
        <v>29.27</v>
      </c>
      <c r="H105" s="22" t="n">
        <v>1398.02</v>
      </c>
      <c r="I105" s="22" t="n">
        <f aca="false">K105-F105</f>
        <v>39</v>
      </c>
      <c r="J105" s="22" t="n">
        <f aca="false">ROUND(H105*I105/1000,2)</f>
        <v>54.52</v>
      </c>
      <c r="K105" s="130" t="n">
        <v>78</v>
      </c>
      <c r="L105" s="22" t="n">
        <f aca="false">G105+J105</f>
        <v>83.79</v>
      </c>
    </row>
    <row r="106" customFormat="false" ht="38.25" hidden="false" customHeight="true" outlineLevel="0" collapsed="false">
      <c r="A106" s="34" t="s">
        <v>352</v>
      </c>
      <c r="B106" s="33" t="s">
        <v>358</v>
      </c>
      <c r="C106" s="34" t="s">
        <v>39</v>
      </c>
      <c r="D106" s="34" t="s">
        <v>935</v>
      </c>
      <c r="E106" s="22" t="n">
        <v>750.45</v>
      </c>
      <c r="F106" s="28" t="n">
        <f aca="false">ROUND(K106/2,2)</f>
        <v>258.97</v>
      </c>
      <c r="G106" s="28" t="n">
        <f aca="false">ROUND(E106*F106/1000,2)</f>
        <v>194.34</v>
      </c>
      <c r="H106" s="22" t="n">
        <v>1398.02</v>
      </c>
      <c r="I106" s="28" t="n">
        <f aca="false">K106-F106</f>
        <v>258.97</v>
      </c>
      <c r="J106" s="28" t="n">
        <f aca="false">ROUND(H106*I106/1000,2)</f>
        <v>362.05</v>
      </c>
      <c r="K106" s="130" t="n">
        <v>517.94</v>
      </c>
      <c r="L106" s="28" t="n">
        <f aca="false">G106+J106</f>
        <v>556.39</v>
      </c>
    </row>
    <row r="107" customFormat="false" ht="36.75" hidden="false" customHeight="true" outlineLevel="0" collapsed="false">
      <c r="A107" s="18" t="s">
        <v>359</v>
      </c>
      <c r="B107" s="19" t="s">
        <v>360</v>
      </c>
      <c r="C107" s="31"/>
      <c r="D107" s="31"/>
      <c r="E107" s="31"/>
      <c r="F107" s="31" t="n">
        <f aca="false">SUM(F108:F113)</f>
        <v>84.04</v>
      </c>
      <c r="G107" s="31" t="n">
        <f aca="false">SUM(G108:G113)</f>
        <v>63.06</v>
      </c>
      <c r="H107" s="31"/>
      <c r="I107" s="31" t="n">
        <f aca="false">SUM(I108:I113)</f>
        <v>84.04</v>
      </c>
      <c r="J107" s="31" t="n">
        <f aca="false">SUM(J108:J113)</f>
        <v>117.48</v>
      </c>
      <c r="K107" s="31" t="n">
        <f aca="false">SUM(K108:K113)</f>
        <v>168.08</v>
      </c>
      <c r="L107" s="31" t="n">
        <f aca="false">SUM(L108:L113)</f>
        <v>180.54</v>
      </c>
    </row>
    <row r="108" customFormat="false" ht="51" hidden="false" customHeight="true" outlineLevel="0" collapsed="false">
      <c r="A108" s="25" t="s">
        <v>361</v>
      </c>
      <c r="B108" s="96" t="s">
        <v>362</v>
      </c>
      <c r="C108" s="25" t="s">
        <v>987</v>
      </c>
      <c r="D108" s="34" t="s">
        <v>935</v>
      </c>
      <c r="E108" s="22" t="n">
        <v>750.45</v>
      </c>
      <c r="F108" s="22" t="n">
        <f aca="false">ROUND(K108/2,2)</f>
        <v>4</v>
      </c>
      <c r="G108" s="22" t="n">
        <f aca="false">ROUND(E108*F108/1000,2)</f>
        <v>3</v>
      </c>
      <c r="H108" s="22" t="n">
        <v>1398.02</v>
      </c>
      <c r="I108" s="22" t="n">
        <f aca="false">K108-F108</f>
        <v>4</v>
      </c>
      <c r="J108" s="22" t="n">
        <f aca="false">ROUND(H108*I108/1000,2)</f>
        <v>5.59</v>
      </c>
      <c r="K108" s="130" t="n">
        <v>8</v>
      </c>
      <c r="L108" s="22" t="n">
        <f aca="false">G108+J108</f>
        <v>8.59</v>
      </c>
    </row>
    <row r="109" customFormat="false" ht="40.5" hidden="false" customHeight="true" outlineLevel="0" collapsed="false">
      <c r="A109" s="27" t="s">
        <v>363</v>
      </c>
      <c r="B109" s="134" t="s">
        <v>364</v>
      </c>
      <c r="C109" s="20" t="s">
        <v>888</v>
      </c>
      <c r="D109" s="34" t="s">
        <v>935</v>
      </c>
      <c r="E109" s="22" t="n">
        <v>750.45</v>
      </c>
      <c r="F109" s="23" t="n">
        <f aca="false">ROUND(K109/2,2)</f>
        <v>9</v>
      </c>
      <c r="G109" s="23" t="n">
        <f aca="false">ROUND(E109*F109/1000,2)</f>
        <v>6.75</v>
      </c>
      <c r="H109" s="22" t="n">
        <v>1398.02</v>
      </c>
      <c r="I109" s="23" t="n">
        <f aca="false">K109-F109</f>
        <v>9</v>
      </c>
      <c r="J109" s="23" t="n">
        <f aca="false">ROUND(H109*I109/1000,2)</f>
        <v>12.58</v>
      </c>
      <c r="K109" s="130" t="n">
        <v>18</v>
      </c>
      <c r="L109" s="23" t="n">
        <f aca="false">G109+J109</f>
        <v>19.33</v>
      </c>
    </row>
    <row r="110" customFormat="false" ht="23.85" hidden="false" customHeight="false" outlineLevel="0" collapsed="false">
      <c r="A110" s="20" t="s">
        <v>370</v>
      </c>
      <c r="B110" s="21" t="s">
        <v>373</v>
      </c>
      <c r="C110" s="20" t="s">
        <v>39</v>
      </c>
      <c r="D110" s="34" t="s">
        <v>935</v>
      </c>
      <c r="E110" s="22" t="n">
        <v>750.45</v>
      </c>
      <c r="F110" s="23" t="n">
        <f aca="false">ROUND(K110/2,2)</f>
        <v>26.52</v>
      </c>
      <c r="G110" s="23" t="n">
        <f aca="false">ROUND(E110*F110/1000,2)</f>
        <v>19.9</v>
      </c>
      <c r="H110" s="22" t="n">
        <v>1398.02</v>
      </c>
      <c r="I110" s="23" t="n">
        <f aca="false">K110-F110</f>
        <v>26.52</v>
      </c>
      <c r="J110" s="23" t="n">
        <f aca="false">ROUND(H110*I110/1000,2)</f>
        <v>37.08</v>
      </c>
      <c r="K110" s="130" t="n">
        <v>53.04</v>
      </c>
      <c r="L110" s="23" t="n">
        <f aca="false">G110+J110</f>
        <v>56.98</v>
      </c>
    </row>
    <row r="111" customFormat="false" ht="48.75" hidden="false" customHeight="true" outlineLevel="0" collapsed="false">
      <c r="A111" s="55" t="s">
        <v>988</v>
      </c>
      <c r="B111" s="21" t="s">
        <v>875</v>
      </c>
      <c r="C111" s="20" t="s">
        <v>989</v>
      </c>
      <c r="D111" s="34" t="s">
        <v>935</v>
      </c>
      <c r="E111" s="22" t="n">
        <v>750.45</v>
      </c>
      <c r="F111" s="23" t="n">
        <f aca="false">ROUND(K111/2,2)</f>
        <v>32.02</v>
      </c>
      <c r="G111" s="23" t="n">
        <f aca="false">ROUND(E111*F111/1000,2)</f>
        <v>24.03</v>
      </c>
      <c r="H111" s="22" t="n">
        <v>1398.02</v>
      </c>
      <c r="I111" s="23" t="n">
        <f aca="false">K111-F111</f>
        <v>32.02</v>
      </c>
      <c r="J111" s="23" t="n">
        <f aca="false">ROUND(H111*I111/1000,2)</f>
        <v>44.76</v>
      </c>
      <c r="K111" s="130" t="n">
        <v>64.04</v>
      </c>
      <c r="L111" s="23" t="n">
        <f aca="false">G111+J111</f>
        <v>68.79</v>
      </c>
    </row>
    <row r="112" customFormat="false" ht="47.25" hidden="false" customHeight="true" outlineLevel="0" collapsed="false">
      <c r="A112" s="55"/>
      <c r="B112" s="21"/>
      <c r="C112" s="59" t="s">
        <v>215</v>
      </c>
      <c r="D112" s="34" t="s">
        <v>935</v>
      </c>
      <c r="E112" s="22" t="n">
        <v>750.45</v>
      </c>
      <c r="F112" s="23" t="n">
        <f aca="false">ROUND(K112/2,2)</f>
        <v>4</v>
      </c>
      <c r="G112" s="23" t="n">
        <f aca="false">ROUND(E112*F112/1000,2)</f>
        <v>3</v>
      </c>
      <c r="H112" s="22" t="n">
        <v>1398.02</v>
      </c>
      <c r="I112" s="23" t="n">
        <f aca="false">K112-F112</f>
        <v>4</v>
      </c>
      <c r="J112" s="23" t="n">
        <f aca="false">ROUND(H112*I112/1000,2)</f>
        <v>5.59</v>
      </c>
      <c r="K112" s="130" t="n">
        <v>8</v>
      </c>
      <c r="L112" s="23" t="n">
        <f aca="false">G112+J112</f>
        <v>8.59</v>
      </c>
    </row>
    <row r="113" customFormat="false" ht="61.5" hidden="false" customHeight="true" outlineLevel="0" collapsed="false">
      <c r="A113" s="74" t="s">
        <v>874</v>
      </c>
      <c r="B113" s="40" t="s">
        <v>379</v>
      </c>
      <c r="C113" s="30"/>
      <c r="D113" s="30"/>
      <c r="E113" s="30"/>
      <c r="F113" s="30" t="n">
        <f aca="false">F114+F115</f>
        <v>8.5</v>
      </c>
      <c r="G113" s="30" t="n">
        <f aca="false">G114+G115</f>
        <v>6.38</v>
      </c>
      <c r="H113" s="30"/>
      <c r="I113" s="30" t="n">
        <f aca="false">I114+I115</f>
        <v>8.5</v>
      </c>
      <c r="J113" s="30" t="n">
        <f aca="false">J114+J115</f>
        <v>11.88</v>
      </c>
      <c r="K113" s="30" t="n">
        <f aca="false">K114+K115</f>
        <v>17</v>
      </c>
      <c r="L113" s="30" t="n">
        <f aca="false">L114+L115</f>
        <v>18.26</v>
      </c>
    </row>
    <row r="114" customFormat="false" ht="37.5" hidden="false" customHeight="true" outlineLevel="0" collapsed="false">
      <c r="A114" s="23"/>
      <c r="B114" s="21" t="s">
        <v>379</v>
      </c>
      <c r="C114" s="20" t="s">
        <v>39</v>
      </c>
      <c r="D114" s="34" t="s">
        <v>935</v>
      </c>
      <c r="E114" s="22" t="n">
        <v>750.45</v>
      </c>
      <c r="F114" s="28" t="n">
        <f aca="false">ROUND(K114/2,2)</f>
        <v>4.5</v>
      </c>
      <c r="G114" s="28" t="n">
        <f aca="false">ROUND(E114*F114/1000,2)</f>
        <v>3.38</v>
      </c>
      <c r="H114" s="22" t="n">
        <v>1398.02</v>
      </c>
      <c r="I114" s="28" t="n">
        <f aca="false">K114-F114</f>
        <v>4.5</v>
      </c>
      <c r="J114" s="28" t="n">
        <f aca="false">ROUND(H114*I114/1000,2)</f>
        <v>6.29</v>
      </c>
      <c r="K114" s="130" t="n">
        <v>9</v>
      </c>
      <c r="L114" s="28" t="n">
        <f aca="false">G114+J114</f>
        <v>9.67</v>
      </c>
    </row>
    <row r="115" s="36" customFormat="true" ht="37.5" hidden="false" customHeight="true" outlineLevel="0" collapsed="false">
      <c r="A115" s="23"/>
      <c r="B115" s="21" t="s">
        <v>990</v>
      </c>
      <c r="C115" s="20" t="s">
        <v>385</v>
      </c>
      <c r="D115" s="34" t="s">
        <v>935</v>
      </c>
      <c r="E115" s="22" t="n">
        <v>750.45</v>
      </c>
      <c r="F115" s="28" t="n">
        <f aca="false">ROUND(K115/2,2)</f>
        <v>4</v>
      </c>
      <c r="G115" s="28" t="n">
        <f aca="false">ROUND(E115*F115/1000,2)</f>
        <v>3</v>
      </c>
      <c r="H115" s="22" t="n">
        <v>1398.02</v>
      </c>
      <c r="I115" s="28" t="n">
        <f aca="false">K115-F115</f>
        <v>4</v>
      </c>
      <c r="J115" s="28" t="n">
        <f aca="false">ROUND(H115*I115/1000,2)</f>
        <v>5.59</v>
      </c>
      <c r="K115" s="130" t="n">
        <v>8</v>
      </c>
      <c r="L115" s="28" t="n">
        <f aca="false">G115+J115</f>
        <v>8.59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="36" customFormat="true" ht="45.75" hidden="false" customHeight="true" outlineLevel="0" collapsed="false">
      <c r="A116" s="18" t="s">
        <v>391</v>
      </c>
      <c r="B116" s="19" t="s">
        <v>395</v>
      </c>
      <c r="C116" s="31"/>
      <c r="D116" s="31"/>
      <c r="E116" s="31"/>
      <c r="F116" s="31" t="n">
        <f aca="false">SUM(F117:F118)</f>
        <v>417.86</v>
      </c>
      <c r="G116" s="31" t="n">
        <f aca="false">SUM(G117:G118)</f>
        <v>313.58</v>
      </c>
      <c r="H116" s="31"/>
      <c r="I116" s="31" t="n">
        <f aca="false">SUM(I117:I118)</f>
        <v>417.86</v>
      </c>
      <c r="J116" s="31" t="n">
        <f aca="false">SUM(J117:J118)</f>
        <v>584.17</v>
      </c>
      <c r="K116" s="31" t="n">
        <f aca="false">SUM(K117:K118)</f>
        <v>835.72</v>
      </c>
      <c r="L116" s="31" t="n">
        <f aca="false">SUM(L117:L118)</f>
        <v>897.75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customFormat="false" ht="41" hidden="false" customHeight="true" outlineLevel="0" collapsed="false">
      <c r="A117" s="100" t="s">
        <v>393</v>
      </c>
      <c r="B117" s="172" t="s">
        <v>991</v>
      </c>
      <c r="C117" s="34" t="s">
        <v>39</v>
      </c>
      <c r="D117" s="34" t="s">
        <v>935</v>
      </c>
      <c r="E117" s="22" t="n">
        <v>750.45</v>
      </c>
      <c r="F117" s="22" t="n">
        <f aca="false">ROUND(K117/2,2)</f>
        <v>277.86</v>
      </c>
      <c r="G117" s="22" t="n">
        <f aca="false">ROUND(E117*F117/1000,2)</f>
        <v>208.52</v>
      </c>
      <c r="H117" s="22" t="n">
        <v>1398.02</v>
      </c>
      <c r="I117" s="22" t="n">
        <f aca="false">K117-F117</f>
        <v>277.86</v>
      </c>
      <c r="J117" s="22" t="n">
        <f aca="false">ROUND(H117*I117/1000,2)</f>
        <v>388.45</v>
      </c>
      <c r="K117" s="130" t="n">
        <v>555.72</v>
      </c>
      <c r="L117" s="22" t="n">
        <f aca="false">G117+J117</f>
        <v>596.97</v>
      </c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6"/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  <c r="HJ117" s="36"/>
      <c r="HK117" s="36"/>
      <c r="HL117" s="36"/>
      <c r="HM117" s="36"/>
      <c r="HN117" s="36"/>
      <c r="HO117" s="36"/>
      <c r="HP117" s="36"/>
      <c r="HQ117" s="36"/>
      <c r="HR117" s="36"/>
      <c r="HS117" s="36"/>
      <c r="HT117" s="36"/>
      <c r="HU117" s="36"/>
      <c r="HV117" s="36"/>
      <c r="HW117" s="36"/>
      <c r="HX117" s="36"/>
      <c r="HY117" s="36"/>
      <c r="HZ117" s="36"/>
      <c r="IA117" s="36"/>
      <c r="IB117" s="36"/>
      <c r="IC117" s="36"/>
      <c r="ID117" s="36"/>
      <c r="IE117" s="36"/>
      <c r="IF117" s="36"/>
      <c r="IG117" s="36"/>
      <c r="IH117" s="36"/>
      <c r="II117" s="36"/>
      <c r="IJ117" s="36"/>
      <c r="IK117" s="36"/>
      <c r="IL117" s="36"/>
      <c r="IM117" s="36"/>
      <c r="IN117" s="36"/>
      <c r="IO117" s="36"/>
      <c r="IP117" s="36"/>
      <c r="IQ117" s="36"/>
      <c r="IR117" s="36"/>
      <c r="IS117" s="36"/>
      <c r="IT117" s="36"/>
      <c r="IU117" s="36"/>
      <c r="IV117" s="36"/>
      <c r="IW117" s="36"/>
    </row>
    <row r="118" customFormat="false" ht="44.75" hidden="false" customHeight="true" outlineLevel="0" collapsed="false">
      <c r="A118" s="41" t="s">
        <v>992</v>
      </c>
      <c r="B118" s="33" t="s">
        <v>402</v>
      </c>
      <c r="C118" s="34" t="s">
        <v>39</v>
      </c>
      <c r="D118" s="34" t="s">
        <v>935</v>
      </c>
      <c r="E118" s="22" t="n">
        <v>750.45</v>
      </c>
      <c r="F118" s="28" t="n">
        <f aca="false">ROUND(K118/2,2)</f>
        <v>140</v>
      </c>
      <c r="G118" s="28" t="n">
        <f aca="false">ROUND(E118*F118/1000,2)</f>
        <v>105.06</v>
      </c>
      <c r="H118" s="22" t="n">
        <v>1398.02</v>
      </c>
      <c r="I118" s="28" t="n">
        <f aca="false">K118-F118</f>
        <v>140</v>
      </c>
      <c r="J118" s="28" t="n">
        <f aca="false">ROUND(H118*I118/1000,2)</f>
        <v>195.72</v>
      </c>
      <c r="K118" s="130" t="n">
        <v>280</v>
      </c>
      <c r="L118" s="28" t="n">
        <f aca="false">G118+J118</f>
        <v>300.78</v>
      </c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  <c r="IM118" s="36"/>
      <c r="IN118" s="36"/>
      <c r="IO118" s="36"/>
      <c r="IP118" s="36"/>
      <c r="IQ118" s="36"/>
      <c r="IR118" s="36"/>
      <c r="IS118" s="36"/>
      <c r="IT118" s="36"/>
      <c r="IU118" s="36"/>
      <c r="IV118" s="36"/>
      <c r="IW118" s="36"/>
    </row>
    <row r="119" customFormat="false" ht="14.25" hidden="false" customHeight="true" outlineLevel="0" collapsed="false">
      <c r="A119" s="30"/>
      <c r="B119" s="19" t="s">
        <v>407</v>
      </c>
      <c r="C119" s="31"/>
      <c r="D119" s="31"/>
      <c r="E119" s="31"/>
      <c r="F119" s="31" t="n">
        <f aca="false">F12+F15+F18+F41+F96+F104+F107+F116</f>
        <v>15576.12</v>
      </c>
      <c r="G119" s="31" t="n">
        <f aca="false">G12+G15+G18+G41+G96+G104+G107+G116</f>
        <v>11689.11</v>
      </c>
      <c r="H119" s="31"/>
      <c r="I119" s="31" t="n">
        <f aca="false">I12+I15+I18+I41+I96+I104+I107+I116</f>
        <v>15576.054</v>
      </c>
      <c r="J119" s="31" t="n">
        <f aca="false">J12+J15+J18+J41+J96+J104+J107+J116</f>
        <v>21775.58</v>
      </c>
      <c r="K119" s="31" t="n">
        <f aca="false">K12+K15+K18+K41+K96+K104+K107+K116</f>
        <v>31152.174</v>
      </c>
      <c r="L119" s="31" t="n">
        <f aca="false">L12+L15+L18+L41+L96+L104+L107+L116</f>
        <v>33464.69</v>
      </c>
    </row>
    <row r="120" customFormat="false" ht="14.25" hidden="false" customHeight="true" outlineLevel="0" collapsed="false">
      <c r="A120" s="30"/>
      <c r="B120" s="19" t="s">
        <v>108</v>
      </c>
      <c r="C120" s="31"/>
      <c r="D120" s="31"/>
      <c r="E120" s="31"/>
      <c r="F120" s="31" t="n">
        <f aca="false">F12+F15+F18+F42+F96+F104+F107+F116</f>
        <v>5591.2</v>
      </c>
      <c r="G120" s="31" t="n">
        <f aca="false">G12+G15+G18+G42+G96+G104+G107+G116</f>
        <v>4195.91</v>
      </c>
      <c r="H120" s="31"/>
      <c r="I120" s="31" t="n">
        <f aca="false">I12+I15+I18+I42+I96+I104+I107+I116</f>
        <v>5591.174</v>
      </c>
      <c r="J120" s="31" t="n">
        <f aca="false">J12+J15+J18+J42+J96+J104+J107+J116</f>
        <v>7816.54</v>
      </c>
      <c r="K120" s="31" t="n">
        <f aca="false">K12+K15+K18+K42+K96+K104+K107+K116</f>
        <v>11182.374</v>
      </c>
      <c r="L120" s="31" t="n">
        <f aca="false">L12+L15+L18+L42+L96+L104+L107+L116</f>
        <v>12012.45</v>
      </c>
    </row>
    <row r="121" customFormat="false" ht="15.75" hidden="false" customHeight="true" outlineLevel="0" collapsed="false">
      <c r="A121" s="30"/>
      <c r="B121" s="19" t="s">
        <v>408</v>
      </c>
      <c r="C121" s="31"/>
      <c r="D121" s="31"/>
      <c r="E121" s="31"/>
      <c r="F121" s="31" t="n">
        <f aca="false">F43</f>
        <v>9984.92</v>
      </c>
      <c r="G121" s="31" t="n">
        <f aca="false">G43</f>
        <v>7493.2</v>
      </c>
      <c r="H121" s="31"/>
      <c r="I121" s="31" t="n">
        <f aca="false">I43</f>
        <v>9984.88</v>
      </c>
      <c r="J121" s="31" t="n">
        <f aca="false">J43</f>
        <v>13959.04</v>
      </c>
      <c r="K121" s="31" t="n">
        <f aca="false">K43</f>
        <v>19969.8</v>
      </c>
      <c r="L121" s="31" t="n">
        <f aca="false">L43</f>
        <v>21452.24</v>
      </c>
    </row>
    <row r="123" s="1" customFormat="true" ht="12.75" hidden="false" customHeight="false" outlineLevel="0" collapsed="false">
      <c r="B123" s="2"/>
      <c r="C123" s="3"/>
    </row>
    <row r="124" customFormat="false" ht="12.75" hidden="false" customHeight="false" outlineLevel="0" collapsed="false">
      <c r="B124" s="9"/>
      <c r="C124" s="4"/>
    </row>
  </sheetData>
  <autoFilter ref="A11:L1048576"/>
  <mergeCells count="49">
    <mergeCell ref="J2:L2"/>
    <mergeCell ref="J3:L3"/>
    <mergeCell ref="J4:L4"/>
    <mergeCell ref="A6:L6"/>
    <mergeCell ref="A7:L7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16:A17"/>
    <mergeCell ref="B16:B17"/>
    <mergeCell ref="A23:A24"/>
    <mergeCell ref="B23:B24"/>
    <mergeCell ref="A26:A27"/>
    <mergeCell ref="B26:B27"/>
    <mergeCell ref="A44:A45"/>
    <mergeCell ref="A47:A48"/>
    <mergeCell ref="A53:A54"/>
    <mergeCell ref="A55:A56"/>
    <mergeCell ref="A57:A58"/>
    <mergeCell ref="A60:A61"/>
    <mergeCell ref="A66:A67"/>
    <mergeCell ref="A68:A69"/>
    <mergeCell ref="A70:A71"/>
    <mergeCell ref="A75:A76"/>
    <mergeCell ref="A79:A80"/>
    <mergeCell ref="A82:A83"/>
    <mergeCell ref="A84:A85"/>
    <mergeCell ref="A86:A88"/>
    <mergeCell ref="C86:C87"/>
    <mergeCell ref="A90:A91"/>
    <mergeCell ref="A92:A93"/>
    <mergeCell ref="B92:B93"/>
    <mergeCell ref="A94:A95"/>
    <mergeCell ref="C94:C95"/>
    <mergeCell ref="A97:A98"/>
    <mergeCell ref="A111:A112"/>
    <mergeCell ref="B111:B112"/>
  </mergeCells>
  <printOptions headings="false" gridLines="false" gridLinesSet="true" horizontalCentered="false" verticalCentered="false"/>
  <pageMargins left="0.25" right="0.25" top="1.04513888888889" bottom="1.04513888888889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70" man="true" max="16383" min="0"/>
    <brk id="9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6125</TotalTime>
  <Application>LibreOffice/24.2.3.2$Windows_X86_64 LibreOffice_project/433d9c2ded56988e8a90e6b2e771ee4e6a5ab2ba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1996-10-09T11:32:33Z</dcterms:created>
  <dc:creator>Microsoft Corporation</dc:creator>
  <dc:description/>
  <dc:language>ru-RU</dc:language>
  <cp:lastModifiedBy/>
  <cp:lastPrinted>2024-06-04T14:57:58Z</cp:lastPrinted>
  <dcterms:modified xsi:type="dcterms:W3CDTF">2024-08-16T09:20:08Z</dcterms:modified>
  <cp:revision>277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