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7.xml.rels" ContentType="application/vnd.openxmlformats-package.relationships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электро" sheetId="1" state="visible" r:id="rId3"/>
    <sheet name="тепло" sheetId="2" state="visible" r:id="rId4"/>
    <sheet name="ЦГВС" sheetId="3" state="visible" r:id="rId5"/>
    <sheet name="водоразбор" sheetId="4" state="visible" r:id="rId6"/>
    <sheet name="ХВС" sheetId="5" state="visible" r:id="rId7"/>
    <sheet name="_водоотведение" sheetId="6" state="visible" r:id="rId8"/>
    <sheet name="ТКО" sheetId="7" state="visible" r:id="rId9"/>
  </sheets>
  <definedNames>
    <definedName function="false" hidden="true" localSheetId="5" name="_xlnm._FilterDatabase" vbProcedure="false">_водоотведение!$A$12:$L$1048576</definedName>
    <definedName function="false" hidden="true" localSheetId="3" name="_xlnm._FilterDatabase" vbProcedure="false">водоразбор!$A$10:$U$1048576</definedName>
    <definedName function="false" hidden="true" localSheetId="1" name="_xlnm._FilterDatabase" vbProcedure="false">тепло!$A$9:$L$1048576</definedName>
    <definedName function="false" hidden="true" localSheetId="6" name="_xlnm._FilterDatabase" vbProcedure="false">ТКО!$A$10:$L$1048576</definedName>
    <definedName function="false" hidden="true" localSheetId="4" name="_xlnm._FilterDatabase" vbProcedure="false">ХВС!$A$12:$L$1048576</definedName>
    <definedName function="false" hidden="true" localSheetId="2" name="_xlnm._FilterDatabase" vbProcedure="false">ЦГВС!$A$10:$S$1048576</definedName>
    <definedName function="false" hidden="true" localSheetId="0" name="_xlnm._FilterDatabase" vbProcedure="false">электро!$A$9:$L$1048576</definedName>
    <definedName function="false" hidden="false" localSheetId="0" name="Excel_BuiltIn__FilterDatabase" vbProcedure="false">электро!$A$9:$L$81</definedName>
    <definedName function="false" hidden="false" localSheetId="1" name="Excel_BuiltIn__FilterDatabase" vbProcedure="false">тепло!$A$9:$L$67</definedName>
    <definedName function="false" hidden="false" localSheetId="2" name="Excel_BuiltIn__FilterDatabase" vbProcedure="false">ЦГВС!$A$10:$S$30</definedName>
    <definedName function="false" hidden="false" localSheetId="3" name="Excel_BuiltIn__FilterDatabase" vbProcedure="false">водоразбор!$A$10:$U$36</definedName>
    <definedName function="false" hidden="false" localSheetId="4" name="Excel_BuiltIn__FilterDatabase" vbProcedure="false">ХВС!$A$12:$L$76</definedName>
    <definedName function="false" hidden="false" localSheetId="5" name="Excel_BuiltIn__FilterDatabase" vbProcedure="false">_водоотведение!$A$12:$L$62</definedName>
    <definedName function="false" hidden="false" localSheetId="6" name="Excel_BuiltIn__FilterDatabase" vbProcedure="false">ТКО!$A$10:$L$61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<sst xmlns="http://schemas.openxmlformats.org/spreadsheetml/2006/main" count="1415" uniqueCount="332">
  <si>
    <t xml:space="preserve">Приложение 2.1</t>
  </si>
  <si>
    <t xml:space="preserve">к Приказу Министерства ЖКХ                          и энергетики Камчатского края</t>
  </si>
  <si>
    <t xml:space="preserve">От 19.06.2023 № 20-257</t>
  </si>
  <si>
    <t xml:space="preserve">Расчет</t>
  </si>
  <si>
    <t xml:space="preserve">                                          ассигнований, необходимых для оплаты электрической энергии в 2024 году  краевым государственным автономным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</si>
  <si>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№ п/п</t>
  </si>
  <si>
    <t xml:space="preserve">Наименование потребителей</t>
  </si>
  <si>
    <t xml:space="preserve">Территориальная принадлежность, населенный пункт</t>
  </si>
  <si>
    <t xml:space="preserve">Ресурсоснабжающая организация</t>
  </si>
  <si>
    <t xml:space="preserve">01.01.2024 — 30.06.2024</t>
  </si>
  <si>
    <t xml:space="preserve">01.07.2024 — 31.12.2024</t>
  </si>
  <si>
    <t xml:space="preserve">2024 год (всего)</t>
  </si>
  <si>
    <t xml:space="preserve">Тариф за 1 кВт*ч с НДС, руб.</t>
  </si>
  <si>
    <t xml:space="preserve">Лимит потребления,   тыс.кВт*ч</t>
  </si>
  <si>
    <t xml:space="preserve">Сумма, тыс.руб.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</si>
  <si>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</si>
  <si>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</si>
  <si>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</si>
  <si>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</si>
  <si>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</si>
  <si>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</si>
  <si>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</si>
  <si>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</si>
  <si>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</si>
  <si>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</si>
  <si>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</si>
  <si>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</si>
  <si>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1.</t>
  </si>
  <si>
    <t xml:space="preserve">Министерство образования Камчатского края, в том числе:</t>
  </si>
  <si>
    <t xml:space="preserve">1.1</t>
  </si>
  <si>
    <t xml:space="preserve">Краевое государственное профессиональное образовательное автономное учреждение "Камчатский политехнический техникум"</t>
  </si>
  <si>
    <t xml:space="preserve">г.Петропавловск-Камчатский</t>
  </si>
  <si>
    <t xml:space="preserve">ПАО "Камчатскэнерго"</t>
  </si>
  <si>
    <r>
      <rPr>
        <sz val="10"/>
        <rFont val="Times New Roman"/>
        <family val="0"/>
        <charset val="1"/>
      </rPr>
      <t xml:space="preserve">Краевое государственное профессиональное образовательное автономное учреждение "Камчатский политехнический техникум"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(общежитие по тарифу населения)</t>
    </r>
  </si>
  <si>
    <t xml:space="preserve">1.2</t>
  </si>
  <si>
    <t xml:space="preserve">Краевое государственное автономное образовательное учреждение дополнительного образования детей "Камчатский дом детского и юношеского туризма и экскурсий"</t>
  </si>
  <si>
    <t xml:space="preserve">г. Петропавловск-Камчатский</t>
  </si>
  <si>
    <t xml:space="preserve">1.3</t>
  </si>
  <si>
    <t xml:space="preserve">Краевое государственное профессиональное образовательное автономное  учреждение "Камчатский морской энергетический техникум"</t>
  </si>
  <si>
    <t xml:space="preserve">1.4</t>
  </si>
  <si>
    <t xml:space="preserve">Краевое государственное профессиональное образовательное автономное учреждение "Камчатский колледж технологии и сервиса" (г.Петропавловск-Камчатский)</t>
  </si>
  <si>
    <t xml:space="preserve">Краевое государственное профессиональное образовательное автономное учреждение "Камчатский колледж технологии и сервиса" (г.Елизово)</t>
  </si>
  <si>
    <t xml:space="preserve">г. Елизово</t>
  </si>
  <si>
    <t xml:space="preserve">1.5</t>
  </si>
  <si>
    <t xml:space="preserve">Краевое государственное автономное учреждение дополнительного профессионального образования "Камчатский институт развития образования"</t>
  </si>
  <si>
    <t xml:space="preserve">1.6</t>
  </si>
  <si>
    <t xml:space="preserve">Краевое государственное общеобразовательное автономное учреждение "Центр образования "Эврика" </t>
  </si>
  <si>
    <t xml:space="preserve">Краевое государственное общеобразовательное автономное учреждение "Центр образования "Эврика" (дошкольное отделение, ПКГО, ул. Топоркова)</t>
  </si>
  <si>
    <t xml:space="preserve">1.7</t>
  </si>
  <si>
    <t xml:space="preserve">Краевое государственное автономное учреждение "Камчатский центр информатизации и оценки качества образования"</t>
  </si>
  <si>
    <t xml:space="preserve">1.8</t>
  </si>
  <si>
    <t xml:space="preserve">Краевое государственное автономное учреждение дополнительного образования "Камчатский  психолого-педагогический центр системы образования"                 </t>
  </si>
  <si>
    <t xml:space="preserve">1.9</t>
  </si>
  <si>
    <t xml:space="preserve">Краевое государственное автономное учреждение "Отраслевой функциональный центр системы образования"</t>
  </si>
  <si>
    <t xml:space="preserve">2.0</t>
  </si>
  <si>
    <t xml:space="preserve">Краевое государственное автономное учреждение "Камчатский центр развития детского отдыха"</t>
  </si>
  <si>
    <t xml:space="preserve">Министерство социального благополучия и семейной политики Камчатского края, в том числе:</t>
  </si>
  <si>
    <t xml:space="preserve">2.1</t>
  </si>
  <si>
    <t xml:space="preserve">КГА СУ СЗ "Паратунский дом-интернат для престарелых и инвалидов"</t>
  </si>
  <si>
    <t xml:space="preserve">п. Паратунка</t>
  </si>
  <si>
    <t xml:space="preserve">2.2</t>
  </si>
  <si>
    <t xml:space="preserve">КГА ПСУ СЗ "Камчатский центр социальной реабилитации граждан"</t>
  </si>
  <si>
    <t xml:space="preserve">2.3</t>
  </si>
  <si>
    <t xml:space="preserve">КГАУ СЗ «Елизовский психоневрологический интернат для детей и молодых инвалидов «Ягодка»</t>
  </si>
  <si>
    <t xml:space="preserve">2.4</t>
  </si>
  <si>
    <r>
      <rPr>
        <sz val="10"/>
        <rFont val="Times New Roman"/>
        <family val="0"/>
        <charset val="1"/>
      </rPr>
      <t xml:space="preserve">КГАУ СЗ "Многопрофильный центр реабилитации"                              </t>
    </r>
    <r>
      <rPr>
        <b val="true"/>
        <sz val="10"/>
        <color rgb="FFFF0000"/>
        <rFont val="Times New Roman"/>
        <family val="0"/>
        <charset val="1"/>
      </rPr>
      <t xml:space="preserve">(по тарифу для населения)</t>
    </r>
  </si>
  <si>
    <t xml:space="preserve">КГАУ СЗ "Многопрофильный центр реабилитации"                        (социально-реабилитационный центр для инвалидов)                                                                                                                     </t>
  </si>
  <si>
    <t xml:space="preserve">2.5</t>
  </si>
  <si>
    <t xml:space="preserve">КГАУ СЗ "Камчатский центр социальной помощи семье и детям "Семья"                                                                                            </t>
  </si>
  <si>
    <t xml:space="preserve">КГАУ СЗ "Камчатский центр социальной помощи семье и детям "Семья" (в том числе филиалы в Пенжинском районе)                                                                                                                   </t>
  </si>
  <si>
    <t xml:space="preserve">Пенжинский район: с.Манилы, с.Таловка, с.Аянки, с.Слаутное</t>
  </si>
  <si>
    <t xml:space="preserve">АО "ЮЭСК"</t>
  </si>
  <si>
    <t xml:space="preserve">2.6</t>
  </si>
  <si>
    <t xml:space="preserve">КГА СУ СЗ "Елизовский дом-интернат психоневрологического типа"                                                                            </t>
  </si>
  <si>
    <t xml:space="preserve">2.7</t>
  </si>
  <si>
    <t xml:space="preserve">КГАУ СЗ "Паланский комплексный центр социального обслуживания населения" (Палана)                                                                                                                  </t>
  </si>
  <si>
    <t xml:space="preserve">пгт. Палана</t>
  </si>
  <si>
    <t xml:space="preserve">2.8</t>
  </si>
  <si>
    <t xml:space="preserve">КГА СУ СЗ "Тигильский дом-интернат психоневрологического типа"                                                                                                      </t>
  </si>
  <si>
    <t xml:space="preserve">п. Тигиль</t>
  </si>
  <si>
    <t xml:space="preserve">2.9</t>
  </si>
  <si>
    <t xml:space="preserve">КГАУ СЗ "Камчатский социально-реабилитационный центр для несовершеннолетних" (с.Мильково)</t>
  </si>
  <si>
    <t xml:space="preserve">Мильковский муниципальный округ с.Мильково</t>
  </si>
  <si>
    <t xml:space="preserve">2.10</t>
  </si>
  <si>
    <t xml:space="preserve"> КГАУ СЗ "Мильковский комплексный центр социального обслуживания населения"</t>
  </si>
  <si>
    <t xml:space="preserve">2.11</t>
  </si>
  <si>
    <t xml:space="preserve">КГАУ СЗ "Комплексный центр социального обслуживания населения  Елизовского района"</t>
  </si>
  <si>
    <t xml:space="preserve">КГАУ СЗ "Комплексный центр социального обслуживания населения  Елизовского района" (филиал п. Соболево)</t>
  </si>
  <si>
    <t xml:space="preserve">п. Соболево</t>
  </si>
  <si>
    <t xml:space="preserve">2.12</t>
  </si>
  <si>
    <t xml:space="preserve">КГАУ СЗ "Комплексный центр социального обслуживания населения Вилючинского городского округа"</t>
  </si>
  <si>
    <t xml:space="preserve">г. Вилючинск</t>
  </si>
  <si>
    <t xml:space="preserve">2.13</t>
  </si>
  <si>
    <t xml:space="preserve">КГАУ СЗ "Комплексный центр социального обслуживания населения Усть-Большерецкого района"</t>
  </si>
  <si>
    <t xml:space="preserve">с. Усть-Большерецк</t>
  </si>
  <si>
    <t xml:space="preserve">КГАУ СЗ "Комплексный центр социального обслуживания населения Усть-Большерецкого района" (п. Озерновский)</t>
  </si>
  <si>
    <t xml:space="preserve">п. Озерновский</t>
  </si>
  <si>
    <t xml:space="preserve">2.14</t>
  </si>
  <si>
    <t xml:space="preserve">КГА СУ СЗ "Мильковский дом-интернат малой вместимости для граждан пожилого возраста и инвалидов"</t>
  </si>
  <si>
    <t xml:space="preserve">Мильковский муниципальный округ с.Атласово</t>
  </si>
  <si>
    <t xml:space="preserve">2.15</t>
  </si>
  <si>
    <t xml:space="preserve">КГАУ СЗ "Комплексный центр социального обслуживания населения Петропавловск-Камчатского городского округа"</t>
  </si>
  <si>
    <t xml:space="preserve">КГАУ СЗ "Комплексный центр социального обслуживания населения Петропавловск-Камчатского городского округа" (Оссора)</t>
  </si>
  <si>
    <t xml:space="preserve">п. Оссора</t>
  </si>
  <si>
    <t xml:space="preserve">2.16</t>
  </si>
  <si>
    <t xml:space="preserve">КГАУ СЗ "Тигильский комплексный центр социального обслуживания населения" (с. Тигиль)</t>
  </si>
  <si>
    <t xml:space="preserve">с. Тигиль</t>
  </si>
  <si>
    <t xml:space="preserve">КГАУ СЗ "Тигильский комплексный центр социального обслуживания населения" (с.Усть-Хайрюзово) </t>
  </si>
  <si>
    <t xml:space="preserve">с. Усть-Хайрюзово</t>
  </si>
  <si>
    <t xml:space="preserve">АО "Корякэнерго"</t>
  </si>
  <si>
    <t xml:space="preserve">2.17</t>
  </si>
  <si>
    <t xml:space="preserve">КГАУ СЗ "Быстринский комплексный центр социального обслуживания населения"</t>
  </si>
  <si>
    <t xml:space="preserve">с. Эссо</t>
  </si>
  <si>
    <t xml:space="preserve">2.18</t>
  </si>
  <si>
    <t xml:space="preserve">КГАУ СЗ "Комплексный центр социального обслуживания населения Усть-Камчатского района"  </t>
  </si>
  <si>
    <t xml:space="preserve">п. Усть-Камчатск</t>
  </si>
  <si>
    <t xml:space="preserve">2.19</t>
  </si>
  <si>
    <t xml:space="preserve">КГАУ "Камчатский ресурсный центр содействия развитию семейных форм устройства"</t>
  </si>
  <si>
    <t xml:space="preserve">3.</t>
  </si>
  <si>
    <t xml:space="preserve">Министерство культуры  Камчатского края, в том числе:</t>
  </si>
  <si>
    <t xml:space="preserve">3.1</t>
  </si>
  <si>
    <t xml:space="preserve">Краевое государственное автономное учреждение "Камчатский театр кукол" </t>
  </si>
  <si>
    <t xml:space="preserve">3.2</t>
  </si>
  <si>
    <t xml:space="preserve">Краевое государственное автономное учреждение "Камчатский театр драмы и комедии"</t>
  </si>
  <si>
    <t xml:space="preserve">г. Петропавловск - Камчатский</t>
  </si>
  <si>
    <t xml:space="preserve">4.</t>
  </si>
  <si>
    <t xml:space="preserve">Министерство спорта Камчатского края, в том числе:  </t>
  </si>
  <si>
    <t xml:space="preserve">4.1</t>
  </si>
  <si>
    <t xml:space="preserve">Краевое государственное автономное учреждение  дополнительного образования "Спортивная школа олимпийского резерва по плаванию"</t>
  </si>
  <si>
    <t xml:space="preserve">4.2</t>
  </si>
  <si>
    <t xml:space="preserve">Краевое государственное автономное учреждение дополнительного образования "Спортивная школа олимпийского резерва  "Эдельвейс"                                                                     </t>
  </si>
  <si>
    <t xml:space="preserve">4.3</t>
  </si>
  <si>
    <t xml:space="preserve">Краевое государственное автономное учреждение  дополнительного образования "Спортивная школа олимпийского резерва "Морозная"                                                  </t>
  </si>
  <si>
    <t xml:space="preserve">г.Елизово</t>
  </si>
  <si>
    <t xml:space="preserve">4.4</t>
  </si>
  <si>
    <t xml:space="preserve">Краевое государственное автономное учреждение  дополнительного образования "Спортивная школа олимпийского резерва тхэквандо"</t>
  </si>
  <si>
    <t xml:space="preserve">4.5</t>
  </si>
  <si>
    <t xml:space="preserve">Краевое государственное автономное учреждение дополнительного образования "Спортивная  школа олимпийского резерва по зимним видам спорта"                                                                                            </t>
  </si>
  <si>
    <t xml:space="preserve">4.6</t>
  </si>
  <si>
    <t xml:space="preserve">Краевое государственное автономное учреждение "Центр спортивной подготовки Камчатского края"</t>
  </si>
  <si>
    <t xml:space="preserve">п.Малки</t>
  </si>
  <si>
    <t xml:space="preserve">4.7</t>
  </si>
  <si>
    <t xml:space="preserve">Краевое государственное автономное учреждение "Центр управления спортивными объектами" (ФОК "Звездный")</t>
  </si>
  <si>
    <t xml:space="preserve">Краевое государственное автономное учреждение "Центр управления спортивными объектами" (ФОК "Радужный")</t>
  </si>
  <si>
    <t xml:space="preserve">Краевое государственное автономное учреждение "Центр управления спортивными объектами"  (ФОК"Водник")</t>
  </si>
  <si>
    <t xml:space="preserve">4.8</t>
  </si>
  <si>
    <t xml:space="preserve">Краевое государственное автономное учреждение дополнительного образования "Спортивная школа по сноуборду"</t>
  </si>
  <si>
    <t xml:space="preserve">5.</t>
  </si>
  <si>
    <t xml:space="preserve">Министерство лесного и охотничьего хозяйства Камчатского края в том числе:</t>
  </si>
  <si>
    <t xml:space="preserve">5.1</t>
  </si>
  <si>
    <t xml:space="preserve">Краевое государственное автономное учреждение"Охрана Камчатских лесов"                                                                     </t>
  </si>
  <si>
    <t xml:space="preserve">п. Козыревск</t>
  </si>
  <si>
    <t xml:space="preserve">с. Долиновка</t>
  </si>
  <si>
    <t xml:space="preserve">с.Эссо</t>
  </si>
  <si>
    <t xml:space="preserve">пос. Ключи</t>
  </si>
  <si>
    <t xml:space="preserve">г.Елизово, с Коряки</t>
  </si>
  <si>
    <t xml:space="preserve">6.</t>
  </si>
  <si>
    <t xml:space="preserve">Министерство цифрового развития Камчатского края:</t>
  </si>
  <si>
    <t xml:space="preserve">6.1</t>
  </si>
  <si>
    <t xml:space="preserve">Краевое государственное автономное учреждение "Информационно- технологический центр Камчатского края"                                                                                                                                                                                                       </t>
  </si>
  <si>
    <t xml:space="preserve">7.</t>
  </si>
  <si>
    <t xml:space="preserve">Министерство развития гражданского общества Камчатского края:</t>
  </si>
  <si>
    <t xml:space="preserve">7.1</t>
  </si>
  <si>
    <t xml:space="preserve">Краевое государственное автономное учреждение "Дворец молодежи"                 </t>
  </si>
  <si>
    <t xml:space="preserve">8.</t>
  </si>
  <si>
    <t xml:space="preserve">Министерство по делам молодежи  Камчатского края:</t>
  </si>
  <si>
    <t xml:space="preserve">8.1</t>
  </si>
  <si>
    <t xml:space="preserve">ИТОГО:</t>
  </si>
  <si>
    <t xml:space="preserve">Приложение 2.2</t>
  </si>
  <si>
    <t xml:space="preserve">к Приказу Министерства ЖКХ                и энергетики Камчатского края</t>
  </si>
  <si>
    <r>
      <rPr>
        <b val="true"/>
        <sz val="14"/>
        <color rgb="FF000000"/>
        <rFont val="Times New Roman"/>
        <family val="1"/>
        <charset val="1"/>
      </rPr>
      <t xml:space="preserve"> ассигнований, необходимых для оплаты тепловой энергии в 2024 году краевым государственным </t>
    </r>
    <r>
      <rPr>
        <b val="true"/>
        <sz val="14"/>
        <color rgb="FF000000"/>
        <rFont val="Times New Roman"/>
        <family val="1"/>
        <charset val="204"/>
      </rPr>
      <t xml:space="preserve">автономным учреждениям</t>
    </r>
  </si>
  <si>
    <t xml:space="preserve">Наименование потребителей с указанием месторасположения (сельское поселение)</t>
  </si>
  <si>
    <t xml:space="preserve">01.01.2024 — 31.05.2024</t>
  </si>
  <si>
    <t xml:space="preserve">01.10.2024 — 31.12.2024</t>
  </si>
  <si>
    <r>
      <rPr>
        <b val="true"/>
        <sz val="10"/>
        <color rgb="FF000000"/>
        <rFont val="Times New Roman"/>
        <family val="1"/>
        <charset val="1"/>
      </rPr>
      <t xml:space="preserve">Тариф за 1 Гкал (1м</t>
    </r>
    <r>
      <rPr>
        <b val="true"/>
        <vertAlign val="superscript"/>
        <sz val="10"/>
        <color rgb="FF000000"/>
        <rFont val="Times New Roman"/>
        <family val="1"/>
        <charset val="204"/>
      </rPr>
      <t xml:space="preserve">3</t>
    </r>
    <r>
      <rPr>
        <b val="true"/>
        <sz val="10"/>
        <color rgb="FF000000"/>
        <rFont val="Times New Roman"/>
        <family val="1"/>
        <charset val="204"/>
      </rPr>
      <t xml:space="preserve"> газа) с НДС, руб.</t>
    </r>
  </si>
  <si>
    <t xml:space="preserve">Лимит потребления, Гкал</t>
  </si>
  <si>
    <t xml:space="preserve">Сумма,         тыс. руб.</t>
  </si>
  <si>
    <t xml:space="preserve">Сумма,   тыс. руб.</t>
  </si>
  <si>
    <t xml:space="preserve">ГО «поселок Палана»</t>
  </si>
  <si>
    <t xml:space="preserve">МУП "Горсети"</t>
  </si>
  <si>
    <t xml:space="preserve">2.</t>
  </si>
  <si>
    <t xml:space="preserve">АО "Тепло земли"</t>
  </si>
  <si>
    <r>
      <rPr>
        <sz val="10"/>
        <rFont val="Times New Roman"/>
        <family val="0"/>
        <charset val="1"/>
      </rPr>
      <t xml:space="preserve">КГАУ СЗ "Многопрофильный центр реабилитации"</t>
    </r>
    <r>
      <rPr>
        <b val="true"/>
        <sz val="10"/>
        <color rgb="FFFF0000"/>
        <rFont val="Times New Roman"/>
        <family val="0"/>
        <charset val="1"/>
      </rPr>
      <t xml:space="preserve">(по тарифу для населения)</t>
    </r>
  </si>
  <si>
    <t xml:space="preserve">КГАУ СЗ "Многопрофильный центр реабилитации" (социально-реабилитационный центр для инвалидов)                                                                                                                     </t>
  </si>
  <si>
    <t xml:space="preserve">          ПАО "Камчатскэнерго"                       1 контур</t>
  </si>
  <si>
    <t xml:space="preserve">КГАУ СЗ "Камчатский центр социальной помощи семье и детям "Семья" (филиалы в с. Манилы, с. Таловка, с. Слаутное, с. Аянка )                                                                                                                  </t>
  </si>
  <si>
    <t xml:space="preserve">Пенжинский район</t>
  </si>
  <si>
    <t xml:space="preserve">КГАУ СЗ "Камчатский центр социальной помощи семье и детям "Семья" (филиалы в г.Петропавловск-Камчатский )                                                                                                                  </t>
  </si>
  <si>
    <t xml:space="preserve">КГА СУ СЗ "Елизовский дом-интернат психоневрологического типа"</t>
  </si>
  <si>
    <t xml:space="preserve">КГАУ СЗ "Паланский комплексный центр социального обслуживания населения"                    (п. Палана)                                                                                                                  </t>
  </si>
  <si>
    <t xml:space="preserve">КГА СУ СЗ "Тигильский дом-интернат психоневрологического типа"</t>
  </si>
  <si>
    <t xml:space="preserve">АО "Камчатэнергосервис"</t>
  </si>
  <si>
    <t xml:space="preserve">Соболевский муниципальный район, с. Соболево</t>
  </si>
  <si>
    <t xml:space="preserve">ООО "Стимул"</t>
  </si>
  <si>
    <t xml:space="preserve">АО «Камчатэнергосервис»</t>
  </si>
  <si>
    <t xml:space="preserve">c.Усть-Большерецк, с.Апача</t>
  </si>
  <si>
    <t xml:space="preserve">АО "Оссора"</t>
  </si>
  <si>
    <t xml:space="preserve">АО "КорякЭнерго"</t>
  </si>
  <si>
    <t xml:space="preserve">Быстринский МР, с.Эссо</t>
  </si>
  <si>
    <t xml:space="preserve">п. Ключи</t>
  </si>
  <si>
    <t xml:space="preserve">Козыревский МУП "Тепловодхоз"</t>
  </si>
  <si>
    <t xml:space="preserve">ООО "Строй-Альянс"</t>
  </si>
  <si>
    <t xml:space="preserve">г.Петропавловск-Камчатский                   </t>
  </si>
  <si>
    <t xml:space="preserve">Министерство лесного и охотничьего хозяйства Камчатского края:</t>
  </si>
  <si>
    <t xml:space="preserve">Краевое государственное автономное учреждение"Охрана Камчатских лесов"</t>
  </si>
  <si>
    <t xml:space="preserve">Министерство цифрового развития Камчатского края</t>
  </si>
  <si>
    <t xml:space="preserve">6.1.</t>
  </si>
  <si>
    <t xml:space="preserve">Краевое государственное автономное учреждение "Информационно- технологический центр Камчатского края"   </t>
  </si>
  <si>
    <t xml:space="preserve">Министерство развития гражданского общества Камчатского края</t>
  </si>
  <si>
    <t xml:space="preserve">Министерство по делам молодежи  Камчатского края </t>
  </si>
  <si>
    <t xml:space="preserve">Приложение 2.3</t>
  </si>
  <si>
    <t xml:space="preserve">к Приказу Министерства ЖКХ                     и энергетики Камчатского края</t>
  </si>
  <si>
    <t xml:space="preserve">                                                                                      ассигнований, необходимых для оплаты  горячего водоснабжения (закрытая система) в  2024 году  краевым государственным автономным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</si>
  <si>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двухкомпонентный</t>
  </si>
  <si>
    <t xml:space="preserve">однокомпонентный</t>
  </si>
  <si>
    <t xml:space="preserve">Лимит, Гкал</t>
  </si>
  <si>
    <r>
      <rPr>
        <b val="true"/>
        <sz val="10"/>
        <color rgb="FF000000"/>
        <rFont val="Times New Roman"/>
        <family val="1"/>
        <charset val="1"/>
      </rPr>
      <t xml:space="preserve">Лимит, м</t>
    </r>
    <r>
      <rPr>
        <b val="true"/>
        <vertAlign val="superscript"/>
        <sz val="10"/>
        <color rgb="FF000000"/>
        <rFont val="Times New Roman"/>
        <family val="1"/>
        <charset val="204"/>
      </rPr>
      <t xml:space="preserve">3</t>
    </r>
  </si>
  <si>
    <t xml:space="preserve">Всего, тыс.руб.</t>
  </si>
  <si>
    <t xml:space="preserve">Тариф за 1 Гкал с НДС, руб.</t>
  </si>
  <si>
    <t xml:space="preserve">Тариф за 1 м3 с НДС, руб.</t>
  </si>
  <si>
    <r>
      <rPr>
        <b val="true"/>
        <sz val="10"/>
        <color rgb="FF000000"/>
        <rFont val="Times New Roman"/>
        <family val="1"/>
        <charset val="1"/>
      </rPr>
      <t xml:space="preserve">Тариф за 1 м</t>
    </r>
    <r>
      <rPr>
        <b val="true"/>
        <vertAlign val="superscript"/>
        <sz val="10"/>
        <color rgb="FF000000"/>
        <rFont val="Times New Roman"/>
        <family val="1"/>
        <charset val="204"/>
      </rPr>
      <t xml:space="preserve">3</t>
    </r>
    <r>
      <rPr>
        <b val="true"/>
        <sz val="10"/>
        <color rgb="FF000000"/>
        <rFont val="Times New Roman"/>
        <family val="1"/>
        <charset val="204"/>
      </rPr>
      <t xml:space="preserve"> с НДС, руб.</t>
    </r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</si>
  <si>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</si>
  <si>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</si>
  <si>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</si>
  <si>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</si>
  <si>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</si>
  <si>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</si>
  <si>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19</t>
  </si>
  <si>
    <t xml:space="preserve">Краевое государственное профессиональное образовательное автономное  учреждение "Камчатский политехнический техникум"</t>
  </si>
  <si>
    <t xml:space="preserve">ПАО «Камчатскэнерго»</t>
  </si>
  <si>
    <t xml:space="preserve">Краевое государственное общеобразовательное автономное учреждение "Центр образования "Эврика" "Центр образования "Эврика" </t>
  </si>
  <si>
    <t xml:space="preserve">Краевое государственное автономное учреждение дополнительного образования "Камчатский  психолого-педагогический центр системы образования"                                   </t>
  </si>
  <si>
    <t xml:space="preserve">КГА ПСУ СЗ КГА ПСУ СЗ "Камчатский центр социальной реабилитации граждан"
 (здание по ул. Рябиковская, д. 22/1)</t>
  </si>
  <si>
    <r>
      <rPr>
        <sz val="10"/>
        <rFont val="Times New Roman"/>
        <family val="0"/>
        <charset val="1"/>
      </rPr>
      <t xml:space="preserve">КГАУ СЗ "Многопрофильный центр реабилитации" </t>
    </r>
    <r>
      <rPr>
        <b val="true"/>
        <sz val="10"/>
        <color rgb="FFFF0000"/>
        <rFont val="Times New Roman"/>
        <family val="0"/>
        <charset val="1"/>
      </rPr>
      <t xml:space="preserve">(по тарифу для населения)</t>
    </r>
  </si>
  <si>
    <t xml:space="preserve">Тигильский МР, с.Тигиль</t>
  </si>
  <si>
    <t xml:space="preserve"> 2.1</t>
  </si>
  <si>
    <t xml:space="preserve">Министерство спорта Камчатского края, в том числе:</t>
  </si>
  <si>
    <t xml:space="preserve">Краевое государственное автономное учреждение "Центр спортивной подготовки Камчатского края" (БО "Малки")</t>
  </si>
  <si>
    <t xml:space="preserve">ООО "Аквариус"</t>
  </si>
  <si>
    <t xml:space="preserve"> </t>
  </si>
  <si>
    <t xml:space="preserve">Приложение 2.4</t>
  </si>
  <si>
    <t xml:space="preserve">к Приказу Министерства ЖКХ              и энергетики Камчатского края</t>
  </si>
  <si>
    <t xml:space="preserve">Расчет </t>
  </si>
  <si>
    <t xml:space="preserve">ассигнований, необходимых для оплаты горячего водоснабжения (открытая система) краевым государственным автономным учреждениям на 2024 год</t>
  </si>
  <si>
    <t xml:space="preserve">Потребители</t>
  </si>
  <si>
    <t xml:space="preserve">Тариф за 1 Гкал  с НДС, руб.</t>
  </si>
  <si>
    <t xml:space="preserve">Сумма, тыс. руб.</t>
  </si>
  <si>
    <t xml:space="preserve">Тариф за 1 м3  с НДС  руб.  </t>
  </si>
  <si>
    <t xml:space="preserve">Лимит, м3</t>
  </si>
  <si>
    <t xml:space="preserve">Сумма тыс. руб.</t>
  </si>
  <si>
    <t xml:space="preserve">Всего  тыс. руб.</t>
  </si>
  <si>
    <t xml:space="preserve">Лимит,              м3</t>
  </si>
  <si>
    <t xml:space="preserve">Лимит,  Гкал</t>
  </si>
  <si>
    <t xml:space="preserve">Итого,    тыс.руб.  </t>
  </si>
  <si>
    <t xml:space="preserve">20</t>
  </si>
  <si>
    <t xml:space="preserve">21</t>
  </si>
  <si>
    <t xml:space="preserve"> Краевое государственное профессиональное образовательное автономное  учреждение "Камчатский морской энергетический техникум"</t>
  </si>
  <si>
    <t xml:space="preserve">Краевое государственное автономное учреждение дополнительного образования "Камчатский  психолого-педагогический центр системы образования"            </t>
  </si>
  <si>
    <r>
      <rPr>
        <sz val="10"/>
        <rFont val="Times New Roman"/>
        <family val="0"/>
        <charset val="1"/>
      </rPr>
      <t xml:space="preserve">КГА ПСУ СЗ КГА ПСУ СЗ "Камчатский центр социальной реабилитации граждан"
 </t>
    </r>
    <r>
      <rPr>
        <b val="true"/>
        <sz val="10"/>
        <rFont val="Times New Roman"/>
        <family val="0"/>
        <charset val="1"/>
      </rPr>
      <t xml:space="preserve">(здание по ул. Партизанская, д. 28)</t>
    </r>
  </si>
  <si>
    <t xml:space="preserve">с.Усть-Большерецк</t>
  </si>
  <si>
    <t xml:space="preserve">АО "Камчатэнергосервис" </t>
  </si>
  <si>
    <t xml:space="preserve">Карагинский район, п.Оссора</t>
  </si>
  <si>
    <t xml:space="preserve">Усть-Камчатский район, п. Усть-Камчатск</t>
  </si>
  <si>
    <t xml:space="preserve">Приложение 2.5</t>
  </si>
  <si>
    <t xml:space="preserve">к Приказу Министерства ЖКХ            и энергетики Камчатского края</t>
  </si>
  <si>
    <t xml:space="preserve"> ассигнований, необходимых для оплаты холодного водоснабжения на 2024 год краевым государственным автономным учреждениям</t>
  </si>
  <si>
    <t xml:space="preserve">Водопотребление</t>
  </si>
  <si>
    <r>
      <rPr>
        <b val="true"/>
        <sz val="10"/>
        <color rgb="FF000000"/>
        <rFont val="Times New Roman"/>
        <family val="1"/>
        <charset val="204"/>
      </rPr>
      <t xml:space="preserve">Тариф за 1 м</t>
    </r>
    <r>
      <rPr>
        <b val="true"/>
        <vertAlign val="superscript"/>
        <sz val="10"/>
        <color rgb="FF000000"/>
        <rFont val="Times New Roman"/>
        <family val="1"/>
        <charset val="204"/>
      </rPr>
      <t xml:space="preserve">3</t>
    </r>
    <r>
      <rPr>
        <b val="true"/>
        <sz val="10"/>
        <color rgb="FF000000"/>
        <rFont val="Times New Roman"/>
        <family val="1"/>
        <charset val="204"/>
      </rPr>
      <t xml:space="preserve"> с НДС, руб.</t>
    </r>
  </si>
  <si>
    <r>
      <rPr>
        <b val="true"/>
        <sz val="10"/>
        <color rgb="FF000000"/>
        <rFont val="Times New Roman"/>
        <family val="1"/>
        <charset val="204"/>
      </rPr>
      <t xml:space="preserve">Лимит, м</t>
    </r>
    <r>
      <rPr>
        <b val="true"/>
        <vertAlign val="superscript"/>
        <sz val="10"/>
        <color rgb="FF000000"/>
        <rFont val="Times New Roman"/>
        <family val="1"/>
        <charset val="204"/>
      </rPr>
      <t xml:space="preserve">3</t>
    </r>
  </si>
  <si>
    <t xml:space="preserve">КГУП "Камчатский водоканал"</t>
  </si>
  <si>
    <t xml:space="preserve">г.Петропавловск-Камчатский, ул. Набережная 26</t>
  </si>
  <si>
    <t xml:space="preserve">г.Петропавловск-Камчатский, ул. Ленинградская 89</t>
  </si>
  <si>
    <t xml:space="preserve">Городской округ "поселок Палана"</t>
  </si>
  <si>
    <t xml:space="preserve">МУП "Горсеть"</t>
  </si>
  <si>
    <t xml:space="preserve">Краевое государственное профессиональное образовательное автономное   учреждение "Камчатский колледж технологии и сервиса"</t>
  </si>
  <si>
    <t xml:space="preserve">Краевое государственное автономное учреждение дополнительного образования "Камчатский  психолого-педагогический центр системы образования"                </t>
  </si>
  <si>
    <t xml:space="preserve">Елизовский район, п. Паратунка</t>
  </si>
  <si>
    <t xml:space="preserve">МУП "Паратунское коммунальное хозяйство"</t>
  </si>
  <si>
    <t xml:space="preserve">КГА ПСУ СЗ "Камчатский центр социальной реабилитации граждан"
</t>
  </si>
  <si>
    <t xml:space="preserve">КГАУ СЗ "Многопрофильный центр реабилитации" </t>
  </si>
  <si>
    <t xml:space="preserve">г. Петропавловск-Камчатский, ул. Дальняя 54</t>
  </si>
  <si>
    <t xml:space="preserve">КГАУ СЗ "Многопрофильный центр реабилитации"  (социально-реабилитационный центр для инвалидов)                                                                                                                     </t>
  </si>
  <si>
    <t xml:space="preserve">г. Петропавловск-Камчатский, ул. Индустриальная 2</t>
  </si>
  <si>
    <t xml:space="preserve">Пенжинский МР с. Манилы</t>
  </si>
  <si>
    <t xml:space="preserve">АО "Южные электрические сети Камчатки"</t>
  </si>
  <si>
    <t xml:space="preserve">Пенжинский МР с. Слаутное</t>
  </si>
  <si>
    <t xml:space="preserve">ООО "Наш Дом"</t>
  </si>
  <si>
    <t xml:space="preserve"> г. Вилючинск</t>
  </si>
  <si>
    <t xml:space="preserve">МКП ВГО "Вилючинский водоканал"</t>
  </si>
  <si>
    <t xml:space="preserve">МУП "Коммунальное хозяйство Усть-Большерецкого сельского поселения"</t>
  </si>
  <si>
    <t xml:space="preserve">КГАУ СЗ "Комплексный центр социального обслуживания населения Усть-Большерецкого района" (с. Апача)</t>
  </si>
  <si>
    <t xml:space="preserve">Усть-Большерецкий МР с. Апача</t>
  </si>
  <si>
    <t xml:space="preserve">МБУ ЖКХ "Надежда"</t>
  </si>
  <si>
    <t xml:space="preserve">Тигильский МР, с. Усть-Хайрюзово</t>
  </si>
  <si>
    <t xml:space="preserve">Быстринский район, с. Эссо</t>
  </si>
  <si>
    <t xml:space="preserve">Усть-Камчатский район, п. Ключи</t>
  </si>
  <si>
    <t xml:space="preserve">МУП "УК Ключи"</t>
  </si>
  <si>
    <t xml:space="preserve">Усть-Камчатский район, п. Козыревск</t>
  </si>
  <si>
    <t xml:space="preserve">МУП "Тепловодхоз" Козыревского сельского поселения</t>
  </si>
  <si>
    <t xml:space="preserve">МУП "Водоканал Усть-Камчатского сельского поселения"</t>
  </si>
  <si>
    <t xml:space="preserve">Краевое государственное бюджетное учреждение "Камчатский театр драмы и комедии"</t>
  </si>
  <si>
    <t xml:space="preserve">Краевое государственное автономное учреждение "Центр спортивной подготовки Камчатского края" </t>
  </si>
  <si>
    <t xml:space="preserve">Краевое государственное автономное учреждение  "Спортивная школа олимпийского резерва "Морозная"                                                  </t>
  </si>
  <si>
    <t xml:space="preserve">Краевое государственное автономное учреждение "Информационно- технологический центр Камчатского края"    </t>
  </si>
  <si>
    <t xml:space="preserve">Приложение 2.6</t>
  </si>
  <si>
    <t xml:space="preserve">к Приказу Министерства ЖКХ и энергетики Камчатского края</t>
  </si>
  <si>
    <r>
      <rPr>
        <b val="true"/>
        <sz val="14"/>
        <color rgb="FF000000"/>
        <rFont val="Times New Roman"/>
        <family val="1"/>
        <charset val="1"/>
      </rPr>
      <t xml:space="preserve"> ассигнований, необходимых для оплаты водоотведения на 2024 год краевым государственным </t>
    </r>
    <r>
      <rPr>
        <b val="true"/>
        <sz val="14"/>
        <color rgb="FF000000"/>
        <rFont val="Times New Roman"/>
        <family val="1"/>
        <charset val="204"/>
      </rPr>
      <t xml:space="preserve">автономным учреждениям</t>
    </r>
  </si>
  <si>
    <t xml:space="preserve">Водоотведение</t>
  </si>
  <si>
    <r>
      <rPr>
        <b val="true"/>
        <sz val="10"/>
        <color rgb="FF000000"/>
        <rFont val="Times New Roman"/>
        <family val="1"/>
        <charset val="1"/>
      </rPr>
      <t xml:space="preserve">Тариф за 1 м</t>
    </r>
    <r>
      <rPr>
        <b val="true"/>
        <vertAlign val="superscript"/>
        <sz val="10"/>
        <color rgb="FF000000"/>
        <rFont val="Times New Roman"/>
        <family val="1"/>
        <charset val="204"/>
      </rPr>
      <t xml:space="preserve">3</t>
    </r>
    <r>
      <rPr>
        <b val="true"/>
        <sz val="10"/>
        <color rgb="FF000000"/>
        <rFont val="Times New Roman"/>
        <family val="1"/>
        <charset val="204"/>
      </rPr>
      <t xml:space="preserve">с НДС, в руб.</t>
    </r>
  </si>
  <si>
    <t xml:space="preserve">Краевое государственное автономное учреждение дополнительного профессионального образования "Камчатский институт развития образования":</t>
  </si>
  <si>
    <t xml:space="preserve">ГО "поселок Палана"</t>
  </si>
  <si>
    <t xml:space="preserve">Краевое государственное автономное учреждение дополнительного образования "Камчатский  психолого-педагогический центр системы образования"               </t>
  </si>
  <si>
    <t xml:space="preserve">КГАУ СЗ "Многопрофильный центр реабилитации"</t>
  </si>
  <si>
    <t xml:space="preserve">г. Вилючинск, Камчатский край</t>
  </si>
  <si>
    <t xml:space="preserve">с.Апача</t>
  </si>
  <si>
    <t xml:space="preserve">КГАУ СЗ "Тигильский комплексный центр социального обслуживания населения" (с. Тигиль) </t>
  </si>
  <si>
    <t xml:space="preserve">МУП "Ключевская управляющая компания" </t>
  </si>
  <si>
    <t xml:space="preserve">Краевое государственное автономное учреждение "Информационно- технологический центр Камчатского края"  </t>
  </si>
  <si>
    <t xml:space="preserve">Министерство развития гражданского общества  Камчатского края</t>
  </si>
  <si>
    <t xml:space="preserve">Приложение 2.7</t>
  </si>
  <si>
    <t xml:space="preserve">к Приказу Министерства ЖКХ</t>
  </si>
  <si>
    <t xml:space="preserve">и энергетики Камчатского края</t>
  </si>
  <si>
    <r>
      <rPr>
        <b val="true"/>
        <sz val="14"/>
        <color rgb="FF000000"/>
        <rFont val="Times New Roman"/>
        <family val="1"/>
        <charset val="1"/>
      </rPr>
      <t xml:space="preserve"> ассигнований, необходимых для оплаты услуг по обращению с твердыми коммунальными отходами в 2024 году краевым государственным </t>
    </r>
    <r>
      <rPr>
        <b val="true"/>
        <sz val="14"/>
        <color rgb="FF000000"/>
        <rFont val="Times New Roman"/>
        <family val="1"/>
        <charset val="204"/>
      </rPr>
      <t xml:space="preserve">автономным учреждениям</t>
    </r>
  </si>
  <si>
    <r>
      <rPr>
        <b val="true"/>
        <sz val="10"/>
        <color rgb="FF000000"/>
        <rFont val="Times New Roman"/>
        <family val="1"/>
        <charset val="1"/>
      </rPr>
      <t xml:space="preserve">Лимит потребления, м</t>
    </r>
    <r>
      <rPr>
        <b val="true"/>
        <vertAlign val="superscript"/>
        <sz val="10"/>
        <color rgb="FF000000"/>
        <rFont val="Times New Roman"/>
        <family val="1"/>
        <charset val="204"/>
      </rPr>
      <t xml:space="preserve">3</t>
    </r>
  </si>
  <si>
    <t xml:space="preserve">Сумма, тыс. рублей</t>
  </si>
  <si>
    <t xml:space="preserve">1.1.</t>
  </si>
  <si>
    <t xml:space="preserve">АО "Спецтранс"</t>
  </si>
  <si>
    <t xml:space="preserve">Краевое государственное профессиональное образовательное автономное учреждение "Камчатский колледж технологии и сервиса"</t>
  </si>
  <si>
    <t xml:space="preserve">Краевое государственное автономное учреждение дополнительного образования "Камчатский  психолого-педагогический центр системы образования"                         </t>
  </si>
  <si>
    <t xml:space="preserve">Министерство лесного и охотничьего хозяйства Камчатского края, в том числе:</t>
  </si>
  <si>
    <t xml:space="preserve">Краевое государственное автономное учреждение"Охрана Камчатских лесов"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</si>
  <si>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5.2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</si>
</sst>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@"/>
    <numFmt numFmtId="167" formatCode="#,##0.000"/>
    <numFmt numFmtId="168" formatCode="0.00"/>
  </numFmts>
  <fonts count="38">
    <font>
      <sz val="10"/>
      <color rgb="FF000000"/>
      <name val="Arial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FFFFFF"/>
      <name val="Arial"/>
      <family val="2"/>
      <charset val="204"/>
    </font>
    <font>
      <b val="true"/>
      <sz val="10"/>
      <color rgb="FF000000"/>
      <name val="Arial"/>
      <family val="2"/>
      <charset val="204"/>
    </font>
    <font>
      <sz val="10"/>
      <color rgb="FFCC0000"/>
      <name val="Arial"/>
      <family val="2"/>
      <charset val="204"/>
    </font>
    <font>
      <i val="true"/>
      <sz val="10"/>
      <color rgb="FF808080"/>
      <name val="Arial"/>
      <family val="2"/>
      <charset val="204"/>
    </font>
    <font>
      <sz val="10"/>
      <color rgb="FF006600"/>
      <name val="Arial"/>
      <family val="2"/>
      <charset val="204"/>
    </font>
    <font>
      <b val="true"/>
      <sz val="18"/>
      <color rgb="FF000000"/>
      <name val="Arial"/>
      <family val="2"/>
      <charset val="204"/>
    </font>
    <font>
      <b val="true"/>
      <sz val="24"/>
      <color rgb="FF000000"/>
      <name val="Arial"/>
      <family val="2"/>
      <charset val="204"/>
    </font>
    <font>
      <b val="true"/>
      <sz val="12"/>
      <color rgb="FF000000"/>
      <name val="Arial"/>
      <family val="2"/>
      <charset val="204"/>
    </font>
    <font>
      <u val="single"/>
      <sz val="10"/>
      <color rgb="FF0000EE"/>
      <name val="Arial"/>
      <family val="2"/>
      <charset val="204"/>
    </font>
    <font>
      <sz val="10"/>
      <color rgb="FF996600"/>
      <name val="Arial"/>
      <family val="2"/>
      <charset val="204"/>
    </font>
    <font>
      <sz val="10"/>
      <color rgb="FF333333"/>
      <name val="Arial"/>
      <family val="2"/>
      <charset val="204"/>
    </font>
    <font>
      <b val="true"/>
      <i val="true"/>
      <u val="single"/>
      <sz val="10"/>
      <color rgb="FF000000"/>
      <name val="Arial"/>
      <family val="2"/>
      <charset val="204"/>
    </font>
    <font>
      <sz val="10"/>
      <color rgb="FF000000"/>
      <name val="Arial1"/>
      <family val="0"/>
      <charset val="204"/>
    </font>
    <font>
      <sz val="10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sz val="14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name val="Times New Roman"/>
      <family val="1"/>
      <charset val="204"/>
    </font>
    <font>
      <sz val="10"/>
      <name val="Times New Roman"/>
      <family val="0"/>
      <charset val="1"/>
    </font>
    <font>
      <sz val="10"/>
      <color rgb="FFFF0000"/>
      <name val="Times New Roman"/>
      <family val="0"/>
      <charset val="1"/>
    </font>
    <font>
      <b val="true"/>
      <sz val="10"/>
      <color rgb="FFFF0000"/>
      <name val="Times New Roman"/>
      <family val="0"/>
      <charset val="1"/>
    </font>
    <font>
      <b val="true"/>
      <sz val="14"/>
      <color rgb="FF000000"/>
      <name val="Times New Roman"/>
      <family val="1"/>
      <charset val="204"/>
    </font>
    <font>
      <b val="true"/>
      <vertAlign val="superscript"/>
      <sz val="10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b val="true"/>
      <sz val="10"/>
      <name val="Times New Roman"/>
      <family val="0"/>
      <charset val="1"/>
    </font>
    <font>
      <sz val="9"/>
      <name val="Times New Roman"/>
      <family val="0"/>
      <charset val="1"/>
    </font>
    <font>
      <sz val="9"/>
      <name val="Times New Roman"/>
      <family val="1"/>
      <charset val="204"/>
    </font>
    <font>
      <b val="true"/>
      <sz val="10"/>
      <color rgb="FFFF0000"/>
      <name val="Times New Roman"/>
      <family val="1"/>
      <charset val="1"/>
    </font>
    <font>
      <sz val="10"/>
      <color rgb="FFFF0000"/>
      <name val="Times New Roman"/>
      <family val="1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/>
      <right/>
      <top style="thin">
        <color rgb="FFFFFFFF"/>
      </top>
      <bottom style="thin">
        <color rgb="FFFFFFFF"/>
      </bottom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/>
      <right/>
      <top style="thin">
        <color rgb="FFFFFFFF"/>
      </top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thin"/>
      <top/>
      <bottom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7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8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8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18" fillId="9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8" fillId="9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9" fillId="9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9" fillId="9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20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9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21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7" fillId="9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21" fillId="9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20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0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1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2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2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2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3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4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3" fillId="9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2" fillId="9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9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2" fillId="9" borderId="3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24" fillId="9" borderId="3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22" fillId="9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22" fillId="9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2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2" fillId="9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2" fillId="9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2" fillId="9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7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7" fillId="9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7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1" fillId="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9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1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2" fillId="9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9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3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1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2" fillId="9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2" fillId="9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3" fillId="9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0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2" fillId="9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2" fillId="9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2" fillId="9" borderId="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22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1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9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17" fillId="9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7" fillId="9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7" fillId="9" borderId="1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8" fillId="9" borderId="1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8" fillId="9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30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8" fillId="9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2" fillId="9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1" fillId="9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3" fillId="9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2" fillId="9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2" fillId="9" borderId="6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17" fillId="9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8" fillId="9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8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32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2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9" fillId="9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21" fillId="9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23" fillId="9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4" fillId="9" borderId="6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6" fontId="23" fillId="9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3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3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7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1" fillId="9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7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8" fillId="9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20" fillId="9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29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9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2" fillId="9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34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9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22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0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2" fillId="9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22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2" fillId="9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2" fillId="9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22" fillId="9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2" fillId="9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9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9" fillId="9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5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3" fillId="9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9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7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8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32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32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8" fillId="9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9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8" fillId="9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19" fillId="9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9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1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9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36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3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2" fillId="9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2" fillId="9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2" fillId="9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2" fillId="9" borderId="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22" fillId="9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2" fillId="9" borderId="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9" borderId="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8" fontId="1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3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3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0" xfId="26"/>
    <cellStyle name="Good 11" xfId="27"/>
    <cellStyle name="Heading 1 13" xfId="28"/>
    <cellStyle name="Heading 12" xfId="29"/>
    <cellStyle name="Heading 2 14" xfId="30"/>
    <cellStyle name="Hyperlink 15" xfId="31"/>
    <cellStyle name="Neutral 16" xfId="32"/>
    <cellStyle name="Note 17" xfId="33"/>
    <cellStyle name="Result 18" xfId="34"/>
    <cellStyle name="Status 19" xfId="35"/>
    <cellStyle name="Text 20" xfId="36"/>
    <cellStyle name="Warning 21" xfId="37"/>
    <cellStyle name="Обычный 2" xfId="38"/>
  </cellStyles>
  <dxfs count="4">
    <dxf>
      <fill>
        <patternFill patternType="solid">
          <fgColor rgb="FFFFFFFF"/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89"/>
  <sheetViews>
    <sheetView showFormulas="false" showGridLines="true" showRowColHeaders="true" showZeros="true" rightToLeft="false" tabSelected="true" showOutlineSymbols="true" defaultGridColor="true" view="normal" topLeftCell="A67" colorId="64" zoomScale="90" zoomScaleNormal="90" zoomScalePageLayoutView="100" workbookViewId="0">
      <selection pane="topLeft" activeCell="N85" activeCellId="0" sqref="N85"/>
    </sheetView>
  </sheetViews>
  <sheetFormatPr defaultColWidth="9.42578125" defaultRowHeight="12.75" zeroHeight="false" outlineLevelRow="0" outlineLevelCol="0"/>
  <cols>
    <col collapsed="false" customWidth="true" hidden="false" outlineLevel="0" max="1" min="1" style="1" width="5.86"/>
    <col collapsed="false" customWidth="true" hidden="false" outlineLevel="0" max="2" min="2" style="1" width="55.86"/>
    <col collapsed="false" customWidth="true" hidden="false" outlineLevel="0" max="3" min="3" style="2" width="32.34"/>
    <col collapsed="false" customWidth="true" hidden="false" outlineLevel="0" max="4" min="4" style="2" width="25.71"/>
    <col collapsed="false" customWidth="true" hidden="false" outlineLevel="0" max="12" min="5" style="1" width="15.02"/>
    <col collapsed="false" customWidth="false" hidden="false" outlineLevel="0" max="13" min="13" style="1" width="9.42"/>
    <col collapsed="false" customWidth="true" hidden="false" outlineLevel="0" max="14" min="14" style="1" width="13.68"/>
    <col collapsed="false" customWidth="false" hidden="false" outlineLevel="0" max="257" min="15" style="1" width="9.42"/>
    <col collapsed="false" customWidth="false" hidden="false" outlineLevel="0" max="16384" min="258" style="3" width="9.42"/>
  </cols>
  <sheetData>
    <row r="1" s="7" customFormat="true" ht="15.75" hidden="false" customHeight="true" outlineLevel="0" collapsed="false">
      <c r="A1" s="4"/>
      <c r="B1" s="4"/>
      <c r="C1" s="5"/>
      <c r="D1" s="5"/>
      <c r="E1" s="4"/>
      <c r="F1" s="4"/>
      <c r="G1" s="4"/>
      <c r="H1" s="4"/>
      <c r="I1" s="4"/>
      <c r="J1" s="6" t="s">
        <v>0</v>
      </c>
      <c r="K1" s="6"/>
      <c r="L1" s="6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</row>
    <row r="2" s="7" customFormat="true" ht="30.75" hidden="false" customHeight="true" outlineLevel="0" collapsed="false">
      <c r="A2" s="4"/>
      <c r="B2" s="4"/>
      <c r="C2" s="5"/>
      <c r="D2" s="5"/>
      <c r="E2" s="4"/>
      <c r="F2" s="4"/>
      <c r="G2" s="4"/>
      <c r="H2" s="4"/>
      <c r="I2" s="4"/>
      <c r="J2" s="8" t="s">
        <v>1</v>
      </c>
      <c r="K2" s="8"/>
      <c r="L2" s="8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</row>
    <row r="3" s="7" customFormat="true" ht="13.95" hidden="false" customHeight="true" outlineLevel="0" collapsed="false">
      <c r="A3" s="4"/>
      <c r="B3" s="4"/>
      <c r="C3" s="5"/>
      <c r="D3" s="5"/>
      <c r="E3" s="4"/>
      <c r="F3" s="4"/>
      <c r="G3" s="4"/>
      <c r="H3" s="4"/>
      <c r="I3" s="4"/>
      <c r="J3" s="9" t="s">
        <v>2</v>
      </c>
      <c r="K3" s="9"/>
      <c r="L3" s="6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</row>
    <row r="4" customFormat="false" ht="20.5" hidden="false" customHeight="true" outlineLevel="0" collapsed="false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customFormat="false" ht="33" hidden="false" customHeight="true" outlineLevel="0" collapsed="false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</row>
    <row r="6" s="13" customFormat="true" ht="18.75" hidden="false" customHeight="true" outlineLevel="0" collapsed="false">
      <c r="A6" s="12" t="s">
        <v>5</v>
      </c>
      <c r="B6" s="12" t="s">
        <v>6</v>
      </c>
      <c r="C6" s="12" t="s">
        <v>7</v>
      </c>
      <c r="D6" s="12" t="s">
        <v>8</v>
      </c>
      <c r="E6" s="12" t="s">
        <v>9</v>
      </c>
      <c r="F6" s="12"/>
      <c r="G6" s="12"/>
      <c r="H6" s="12" t="s">
        <v>10</v>
      </c>
      <c r="I6" s="12"/>
      <c r="J6" s="12"/>
      <c r="K6" s="12" t="s">
        <v>11</v>
      </c>
      <c r="L6" s="12"/>
    </row>
    <row r="7" s="13" customFormat="true" ht="30.75" hidden="false" customHeight="true" outlineLevel="0" collapsed="false">
      <c r="A7" s="12"/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12</v>
      </c>
      <c r="I7" s="12" t="s">
        <v>13</v>
      </c>
      <c r="J7" s="12" t="s">
        <v>14</v>
      </c>
      <c r="K7" s="12" t="s">
        <v>13</v>
      </c>
      <c r="L7" s="12" t="s">
        <v>14</v>
      </c>
    </row>
    <row r="8" s="13" customFormat="true" ht="29.1" hidden="false" customHeight="true" outlineLevel="0" collapsed="false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="16" customFormat="true" ht="12.75" hidden="false" customHeight="true" outlineLevel="0" collapsed="false">
      <c r="A9" s="14" t="s">
        <v>15</v>
      </c>
      <c r="B9" s="14" t="s">
        <v>16</v>
      </c>
      <c r="C9" s="14" t="s">
        <v>17</v>
      </c>
      <c r="D9" s="14" t="s">
        <v>18</v>
      </c>
      <c r="E9" s="14" t="s">
        <v>19</v>
      </c>
      <c r="F9" s="14" t="s">
        <v>20</v>
      </c>
      <c r="G9" s="14" t="s">
        <v>21</v>
      </c>
      <c r="H9" s="14" t="s">
        <v>22</v>
      </c>
      <c r="I9" s="14" t="s">
        <v>23</v>
      </c>
      <c r="J9" s="14" t="s">
        <v>24</v>
      </c>
      <c r="K9" s="14" t="s">
        <v>25</v>
      </c>
      <c r="L9" s="14" t="s">
        <v>26</v>
      </c>
      <c r="M9" s="15"/>
      <c r="N9" s="15"/>
    </row>
    <row r="10" s="20" customFormat="true" ht="32.3" hidden="false" customHeight="true" outlineLevel="0" collapsed="false">
      <c r="A10" s="17" t="s">
        <v>27</v>
      </c>
      <c r="B10" s="18" t="s">
        <v>28</v>
      </c>
      <c r="C10" s="19"/>
      <c r="D10" s="19"/>
      <c r="E10" s="19"/>
      <c r="F10" s="19" t="n">
        <f aca="false">SUM(F11:F23)</f>
        <v>849</v>
      </c>
      <c r="G10" s="19" t="n">
        <f aca="false">SUM(G11:G23)</f>
        <v>8571.06</v>
      </c>
      <c r="H10" s="19"/>
      <c r="I10" s="19" t="n">
        <f aca="false">SUM(I11:I23)</f>
        <v>848.96</v>
      </c>
      <c r="J10" s="19" t="n">
        <f aca="false">SUM(J11:J23)</f>
        <v>14301.9</v>
      </c>
      <c r="K10" s="19" t="n">
        <f aca="false">SUM(K11:K23)</f>
        <v>1697.96</v>
      </c>
      <c r="L10" s="19" t="n">
        <f aca="false">SUM(L11:L23)</f>
        <v>22872.96</v>
      </c>
      <c r="M10" s="1"/>
      <c r="N10" s="1" t="n">
        <f aca="false">L10+тепло!L10+ЦГВС!S11+водоразбор!U11+ХВС!L13+_водоотведение!L13+ТКО!L11</f>
        <v>113948.54</v>
      </c>
    </row>
    <row r="11" s="1" customFormat="true" ht="38.25" hidden="false" customHeight="true" outlineLevel="0" collapsed="false">
      <c r="A11" s="21" t="s">
        <v>29</v>
      </c>
      <c r="B11" s="22" t="s">
        <v>30</v>
      </c>
      <c r="C11" s="23" t="s">
        <v>31</v>
      </c>
      <c r="D11" s="23" t="s">
        <v>32</v>
      </c>
      <c r="E11" s="24" t="n">
        <v>10.296</v>
      </c>
      <c r="F11" s="24" t="n">
        <f aca="false">ROUND(K11/2,2)</f>
        <v>218.24</v>
      </c>
      <c r="G11" s="24" t="n">
        <f aca="false">ROUND(F11*E11,2)</f>
        <v>2247</v>
      </c>
      <c r="H11" s="24" t="n">
        <v>17.3</v>
      </c>
      <c r="I11" s="24" t="n">
        <f aca="false">K11-F11</f>
        <v>218.24</v>
      </c>
      <c r="J11" s="24" t="n">
        <f aca="false">ROUND(I11*H11,2)</f>
        <v>3775.55</v>
      </c>
      <c r="K11" s="25" t="n">
        <v>436.48</v>
      </c>
      <c r="L11" s="24" t="n">
        <f aca="false">G11+J11</f>
        <v>6022.55</v>
      </c>
    </row>
    <row r="12" s="1" customFormat="true" ht="36" hidden="false" customHeight="true" outlineLevel="0" collapsed="false">
      <c r="A12" s="21"/>
      <c r="B12" s="26" t="s">
        <v>33</v>
      </c>
      <c r="C12" s="23" t="s">
        <v>31</v>
      </c>
      <c r="D12" s="23" t="s">
        <v>32</v>
      </c>
      <c r="E12" s="24" t="n">
        <v>4.86</v>
      </c>
      <c r="F12" s="24" t="n">
        <f aca="false">ROUND(K12/2,2)</f>
        <v>31.32</v>
      </c>
      <c r="G12" s="24" t="n">
        <f aca="false">ROUND(F12*E12,2)</f>
        <v>152.22</v>
      </c>
      <c r="H12" s="24" t="n">
        <v>5</v>
      </c>
      <c r="I12" s="24" t="n">
        <f aca="false">K12-F12</f>
        <v>31.31</v>
      </c>
      <c r="J12" s="24" t="n">
        <f aca="false">ROUND(I12*H12,2)</f>
        <v>156.55</v>
      </c>
      <c r="K12" s="25" t="n">
        <v>62.63</v>
      </c>
      <c r="L12" s="24" t="n">
        <f aca="false">G12+J12</f>
        <v>308.77</v>
      </c>
    </row>
    <row r="13" s="1" customFormat="true" ht="39" hidden="false" customHeight="true" outlineLevel="0" collapsed="false">
      <c r="A13" s="21" t="s">
        <v>34</v>
      </c>
      <c r="B13" s="22" t="s">
        <v>35</v>
      </c>
      <c r="C13" s="23" t="s">
        <v>36</v>
      </c>
      <c r="D13" s="23" t="s">
        <v>32</v>
      </c>
      <c r="E13" s="24" t="n">
        <v>10.296</v>
      </c>
      <c r="F13" s="24" t="n">
        <f aca="false">ROUND(K13/2,2)</f>
        <v>18.95</v>
      </c>
      <c r="G13" s="24" t="n">
        <f aca="false">ROUND(E13*F13,2)</f>
        <v>195.11</v>
      </c>
      <c r="H13" s="24" t="n">
        <v>17.3</v>
      </c>
      <c r="I13" s="24" t="n">
        <f aca="false">K13-F13</f>
        <v>18.95</v>
      </c>
      <c r="J13" s="24" t="n">
        <f aca="false">ROUND(I13*H13,2)</f>
        <v>327.84</v>
      </c>
      <c r="K13" s="25" t="n">
        <v>37.9</v>
      </c>
      <c r="L13" s="24" t="n">
        <f aca="false">G13+J13</f>
        <v>522.95</v>
      </c>
    </row>
    <row r="14" s="1" customFormat="true" ht="39.75" hidden="false" customHeight="true" outlineLevel="0" collapsed="false">
      <c r="A14" s="21" t="s">
        <v>37</v>
      </c>
      <c r="B14" s="22" t="s">
        <v>38</v>
      </c>
      <c r="C14" s="23" t="s">
        <v>31</v>
      </c>
      <c r="D14" s="23" t="s">
        <v>32</v>
      </c>
      <c r="E14" s="24" t="n">
        <v>10.296</v>
      </c>
      <c r="F14" s="24" t="n">
        <f aca="false">ROUND(K14/2,2)</f>
        <v>77.15</v>
      </c>
      <c r="G14" s="24" t="n">
        <f aca="false">ROUND(F14*E14,2)</f>
        <v>794.34</v>
      </c>
      <c r="H14" s="24" t="n">
        <v>17.3</v>
      </c>
      <c r="I14" s="24" t="n">
        <f aca="false">K14-F14</f>
        <v>77.15</v>
      </c>
      <c r="J14" s="24" t="n">
        <f aca="false">ROUND(I14*H14,2)</f>
        <v>1334.7</v>
      </c>
      <c r="K14" s="25" t="n">
        <v>154.3</v>
      </c>
      <c r="L14" s="24" t="n">
        <f aca="false">G14+J14</f>
        <v>2129.04</v>
      </c>
    </row>
    <row r="15" s="1" customFormat="true" ht="38.25" hidden="false" customHeight="true" outlineLevel="0" collapsed="false">
      <c r="A15" s="21" t="s">
        <v>39</v>
      </c>
      <c r="B15" s="22" t="s">
        <v>40</v>
      </c>
      <c r="C15" s="23" t="s">
        <v>31</v>
      </c>
      <c r="D15" s="23" t="s">
        <v>32</v>
      </c>
      <c r="E15" s="24" t="n">
        <v>10.296</v>
      </c>
      <c r="F15" s="24" t="n">
        <f aca="false">ROUND(K15/2,2)</f>
        <v>81.93</v>
      </c>
      <c r="G15" s="24" t="n">
        <f aca="false">ROUND(E15*F15,2)</f>
        <v>843.55</v>
      </c>
      <c r="H15" s="24" t="n">
        <v>17.3</v>
      </c>
      <c r="I15" s="24" t="n">
        <f aca="false">K15-F15</f>
        <v>81.93</v>
      </c>
      <c r="J15" s="24" t="n">
        <f aca="false">ROUND(I15*H15,2)</f>
        <v>1417.39</v>
      </c>
      <c r="K15" s="27" t="n">
        <v>163.86</v>
      </c>
      <c r="L15" s="24" t="n">
        <f aca="false">G15+J15</f>
        <v>2260.94</v>
      </c>
    </row>
    <row r="16" s="1" customFormat="true" ht="36" hidden="false" customHeight="true" outlineLevel="0" collapsed="false">
      <c r="A16" s="21"/>
      <c r="B16" s="22" t="s">
        <v>41</v>
      </c>
      <c r="C16" s="23" t="s">
        <v>42</v>
      </c>
      <c r="D16" s="23" t="s">
        <v>32</v>
      </c>
      <c r="E16" s="24" t="n">
        <v>10.296</v>
      </c>
      <c r="F16" s="24" t="n">
        <f aca="false">ROUND(K16/2,2)</f>
        <v>133.78</v>
      </c>
      <c r="G16" s="24" t="n">
        <f aca="false">ROUND(E16*F16,2)</f>
        <v>1377.4</v>
      </c>
      <c r="H16" s="24" t="n">
        <v>17.3</v>
      </c>
      <c r="I16" s="24" t="n">
        <f aca="false">K16-F16</f>
        <v>133.77</v>
      </c>
      <c r="J16" s="24" t="n">
        <f aca="false">ROUND(I16*H16,2)</f>
        <v>2314.22</v>
      </c>
      <c r="K16" s="27" t="n">
        <v>267.55</v>
      </c>
      <c r="L16" s="24" t="n">
        <f aca="false">G16+J16</f>
        <v>3691.62</v>
      </c>
    </row>
    <row r="17" s="1" customFormat="true" ht="41.25" hidden="false" customHeight="true" outlineLevel="0" collapsed="false">
      <c r="A17" s="21" t="s">
        <v>43</v>
      </c>
      <c r="B17" s="22" t="s">
        <v>44</v>
      </c>
      <c r="C17" s="23" t="s">
        <v>31</v>
      </c>
      <c r="D17" s="23" t="s">
        <v>32</v>
      </c>
      <c r="E17" s="24" t="n">
        <v>10.296</v>
      </c>
      <c r="F17" s="24" t="n">
        <f aca="false">ROUND(K17/2,2)</f>
        <v>35.33</v>
      </c>
      <c r="G17" s="24" t="n">
        <f aca="false">ROUND(E17*F17,2)</f>
        <v>363.76</v>
      </c>
      <c r="H17" s="24" t="n">
        <v>17.3</v>
      </c>
      <c r="I17" s="24" t="n">
        <f aca="false">K17-F17</f>
        <v>35.33</v>
      </c>
      <c r="J17" s="24" t="n">
        <f aca="false">ROUND(H17*I17,2)</f>
        <v>611.21</v>
      </c>
      <c r="K17" s="25" t="n">
        <v>70.66</v>
      </c>
      <c r="L17" s="24" t="n">
        <f aca="false">G17+J17</f>
        <v>974.97</v>
      </c>
    </row>
    <row r="18" customFormat="false" ht="27.75" hidden="false" customHeight="true" outlineLevel="0" collapsed="false">
      <c r="A18" s="21" t="s">
        <v>45</v>
      </c>
      <c r="B18" s="22" t="s">
        <v>46</v>
      </c>
      <c r="C18" s="23" t="s">
        <v>31</v>
      </c>
      <c r="D18" s="23" t="s">
        <v>32</v>
      </c>
      <c r="E18" s="24" t="n">
        <v>10.296</v>
      </c>
      <c r="F18" s="24" t="n">
        <f aca="false">ROUND(K18/2,2)</f>
        <v>51.28</v>
      </c>
      <c r="G18" s="24" t="n">
        <f aca="false">ROUND(E18*F18,2)</f>
        <v>527.98</v>
      </c>
      <c r="H18" s="24" t="n">
        <v>17.3</v>
      </c>
      <c r="I18" s="24" t="n">
        <f aca="false">K18-F18</f>
        <v>51.28</v>
      </c>
      <c r="J18" s="24" t="n">
        <f aca="false">ROUND(H18*I18,2)</f>
        <v>887.14</v>
      </c>
      <c r="K18" s="28" t="n">
        <v>102.56</v>
      </c>
      <c r="L18" s="24" t="n">
        <f aca="false">G18+J18</f>
        <v>1415.12</v>
      </c>
    </row>
    <row r="19" customFormat="false" ht="38.05" hidden="false" customHeight="true" outlineLevel="0" collapsed="false">
      <c r="A19" s="21"/>
      <c r="B19" s="22" t="s">
        <v>47</v>
      </c>
      <c r="C19" s="23" t="s">
        <v>31</v>
      </c>
      <c r="D19" s="23" t="s">
        <v>32</v>
      </c>
      <c r="E19" s="24" t="n">
        <v>10.296</v>
      </c>
      <c r="F19" s="24" t="n">
        <f aca="false">ROUND(K19/2,2)</f>
        <v>18.3</v>
      </c>
      <c r="G19" s="24" t="n">
        <f aca="false">ROUND(E19*F19,2)</f>
        <v>188.42</v>
      </c>
      <c r="H19" s="24" t="n">
        <v>17.3</v>
      </c>
      <c r="I19" s="24" t="n">
        <f aca="false">K19-F19</f>
        <v>18.3</v>
      </c>
      <c r="J19" s="24" t="n">
        <f aca="false">ROUND(H19*I19,2)</f>
        <v>316.59</v>
      </c>
      <c r="K19" s="27" t="n">
        <v>36.6</v>
      </c>
      <c r="L19" s="24" t="n">
        <f aca="false">G19+J19</f>
        <v>505.01</v>
      </c>
    </row>
    <row r="20" s="29" customFormat="true" ht="33" hidden="false" customHeight="true" outlineLevel="0" collapsed="false">
      <c r="A20" s="21" t="s">
        <v>48</v>
      </c>
      <c r="B20" s="22" t="s">
        <v>49</v>
      </c>
      <c r="C20" s="23" t="s">
        <v>31</v>
      </c>
      <c r="D20" s="23" t="s">
        <v>32</v>
      </c>
      <c r="E20" s="24" t="n">
        <v>10.296</v>
      </c>
      <c r="F20" s="24" t="n">
        <f aca="false">ROUND(K20/2,2)</f>
        <v>38.4</v>
      </c>
      <c r="G20" s="24" t="n">
        <f aca="false">ROUND(E20*F20,2)</f>
        <v>395.37</v>
      </c>
      <c r="H20" s="24" t="n">
        <v>17.3</v>
      </c>
      <c r="I20" s="24" t="n">
        <f aca="false">K20-F20</f>
        <v>38.4</v>
      </c>
      <c r="J20" s="24" t="n">
        <f aca="false">ROUND(H20*I20,2)</f>
        <v>664.32</v>
      </c>
      <c r="K20" s="25" t="n">
        <v>76.8</v>
      </c>
      <c r="L20" s="24" t="n">
        <f aca="false">G20+J20</f>
        <v>1059.69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</row>
    <row r="21" s="29" customFormat="true" ht="44.75" hidden="false" customHeight="true" outlineLevel="0" collapsed="false">
      <c r="A21" s="21" t="s">
        <v>50</v>
      </c>
      <c r="B21" s="22" t="s">
        <v>51</v>
      </c>
      <c r="C21" s="23" t="s">
        <v>31</v>
      </c>
      <c r="D21" s="23" t="s">
        <v>32</v>
      </c>
      <c r="E21" s="24" t="n">
        <v>10.296</v>
      </c>
      <c r="F21" s="24" t="n">
        <f aca="false">ROUND(K21/2,2)</f>
        <v>17.92</v>
      </c>
      <c r="G21" s="24" t="n">
        <f aca="false">ROUND(E21*F21,2)</f>
        <v>184.5</v>
      </c>
      <c r="H21" s="24" t="n">
        <v>17.3</v>
      </c>
      <c r="I21" s="24" t="n">
        <f aca="false">K21-F21</f>
        <v>17.91</v>
      </c>
      <c r="J21" s="24" t="n">
        <f aca="false">ROUND(H21*I21,2)</f>
        <v>309.84</v>
      </c>
      <c r="K21" s="25" t="n">
        <v>35.83</v>
      </c>
      <c r="L21" s="24" t="n">
        <f aca="false">G21+J21</f>
        <v>494.34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="29" customFormat="true" ht="32.25" hidden="false" customHeight="true" outlineLevel="0" collapsed="false">
      <c r="A22" s="21" t="s">
        <v>52</v>
      </c>
      <c r="B22" s="22" t="s">
        <v>53</v>
      </c>
      <c r="C22" s="23" t="s">
        <v>31</v>
      </c>
      <c r="D22" s="23" t="s">
        <v>32</v>
      </c>
      <c r="E22" s="24" t="n">
        <v>10.296</v>
      </c>
      <c r="F22" s="24" t="n">
        <f aca="false">ROUND(K22/2,2)</f>
        <v>3.65</v>
      </c>
      <c r="G22" s="24" t="n">
        <f aca="false">ROUND(E22*F22,2)</f>
        <v>37.58</v>
      </c>
      <c r="H22" s="24" t="n">
        <v>17.3</v>
      </c>
      <c r="I22" s="24" t="n">
        <f aca="false">K22-F22</f>
        <v>3.65</v>
      </c>
      <c r="J22" s="24" t="n">
        <f aca="false">ROUND(H22*I22,2)</f>
        <v>63.15</v>
      </c>
      <c r="K22" s="25" t="n">
        <v>7.3</v>
      </c>
      <c r="L22" s="24" t="n">
        <f aca="false">G22+J22</f>
        <v>100.73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s="29" customFormat="true" ht="34.55" hidden="false" customHeight="true" outlineLevel="0" collapsed="false">
      <c r="A23" s="21" t="s">
        <v>54</v>
      </c>
      <c r="B23" s="22" t="s">
        <v>55</v>
      </c>
      <c r="C23" s="23" t="s">
        <v>31</v>
      </c>
      <c r="D23" s="23" t="s">
        <v>32</v>
      </c>
      <c r="E23" s="24" t="n">
        <v>10.296</v>
      </c>
      <c r="F23" s="24" t="n">
        <f aca="false">ROUND(K23/2,2)</f>
        <v>122.75</v>
      </c>
      <c r="G23" s="24" t="n">
        <f aca="false">ROUND(E23*F23,2)</f>
        <v>1263.83</v>
      </c>
      <c r="H23" s="24" t="n">
        <v>17.3</v>
      </c>
      <c r="I23" s="24" t="n">
        <f aca="false">K23-F23</f>
        <v>122.74</v>
      </c>
      <c r="J23" s="24" t="n">
        <f aca="false">ROUND(H23*I23,2)</f>
        <v>2123.4</v>
      </c>
      <c r="K23" s="25" t="n">
        <v>245.49</v>
      </c>
      <c r="L23" s="24" t="n">
        <f aca="false">G23+J23</f>
        <v>3387.23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</row>
    <row r="24" s="1" customFormat="true" ht="38.2" hidden="false" customHeight="true" outlineLevel="0" collapsed="false">
      <c r="A24" s="17" t="s">
        <v>16</v>
      </c>
      <c r="B24" s="18" t="s">
        <v>56</v>
      </c>
      <c r="C24" s="19"/>
      <c r="D24" s="19"/>
      <c r="E24" s="19"/>
      <c r="F24" s="19" t="n">
        <f aca="false">SUM(F25:F50)</f>
        <v>1735.38</v>
      </c>
      <c r="G24" s="19" t="n">
        <f aca="false">SUM(G25:G50)</f>
        <v>18700.53</v>
      </c>
      <c r="H24" s="19"/>
      <c r="I24" s="19" t="n">
        <f aca="false">SUM(I25:I50)</f>
        <v>1735.26</v>
      </c>
      <c r="J24" s="19" t="n">
        <f aca="false">SUM(J25:J50)</f>
        <v>34660.7</v>
      </c>
      <c r="K24" s="19" t="n">
        <f aca="false">SUM(K25:K50)</f>
        <v>3470.64</v>
      </c>
      <c r="L24" s="19" t="n">
        <f aca="false">SUM(L25:L50)</f>
        <v>53361.23</v>
      </c>
      <c r="N24" s="1" t="n">
        <f aca="false">L24+тепло!L21+ЦГВС!S16+водоразбор!U18+ХВС!L26+_водоотведение!L25+ТКО!L20</f>
        <v>181201.32</v>
      </c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  <c r="IK24" s="20"/>
      <c r="IL24" s="20"/>
      <c r="IM24" s="20"/>
      <c r="IN24" s="20"/>
      <c r="IO24" s="20"/>
      <c r="IP24" s="20"/>
      <c r="IQ24" s="20"/>
      <c r="IR24" s="20"/>
      <c r="IS24" s="20"/>
      <c r="IT24" s="20"/>
      <c r="IU24" s="20"/>
      <c r="IV24" s="20"/>
      <c r="IW24" s="20"/>
    </row>
    <row r="25" s="1" customFormat="true" ht="31.85" hidden="false" customHeight="true" outlineLevel="0" collapsed="false">
      <c r="A25" s="21" t="s">
        <v>57</v>
      </c>
      <c r="B25" s="22" t="s">
        <v>58</v>
      </c>
      <c r="C25" s="23" t="s">
        <v>59</v>
      </c>
      <c r="D25" s="23" t="s">
        <v>32</v>
      </c>
      <c r="E25" s="24" t="n">
        <v>10.296</v>
      </c>
      <c r="F25" s="24" t="n">
        <f aca="false">ROUND(K25/2,2)</f>
        <v>601.69</v>
      </c>
      <c r="G25" s="24" t="n">
        <f aca="false">ROUND(E25*F25,2)</f>
        <v>6195</v>
      </c>
      <c r="H25" s="24" t="n">
        <v>17.3</v>
      </c>
      <c r="I25" s="24" t="n">
        <f aca="false">K25-F25</f>
        <v>601.69</v>
      </c>
      <c r="J25" s="24" t="n">
        <f aca="false">ROUND(H25*I25,2)</f>
        <v>10409.24</v>
      </c>
      <c r="K25" s="25" t="n">
        <v>1203.38</v>
      </c>
      <c r="L25" s="24" t="n">
        <f aca="false">G25+J25</f>
        <v>16604.24</v>
      </c>
    </row>
    <row r="26" s="1" customFormat="true" ht="31.2" hidden="false" customHeight="true" outlineLevel="0" collapsed="false">
      <c r="A26" s="21" t="s">
        <v>60</v>
      </c>
      <c r="B26" s="30" t="s">
        <v>61</v>
      </c>
      <c r="C26" s="23" t="s">
        <v>36</v>
      </c>
      <c r="D26" s="23" t="s">
        <v>32</v>
      </c>
      <c r="E26" s="24" t="n">
        <v>10.296</v>
      </c>
      <c r="F26" s="24" t="n">
        <f aca="false">ROUND(K26/2,2)</f>
        <v>17.83</v>
      </c>
      <c r="G26" s="24" t="n">
        <f aca="false">ROUND(F26*E26,2)</f>
        <v>183.58</v>
      </c>
      <c r="H26" s="24" t="n">
        <v>17.3</v>
      </c>
      <c r="I26" s="24" t="n">
        <f aca="false">K26-F26</f>
        <v>17.83</v>
      </c>
      <c r="J26" s="24" t="n">
        <f aca="false">ROUND(I26*H26,2)</f>
        <v>308.46</v>
      </c>
      <c r="K26" s="25" t="n">
        <v>35.66</v>
      </c>
      <c r="L26" s="24" t="n">
        <f aca="false">G26+J26</f>
        <v>492.04</v>
      </c>
    </row>
    <row r="27" s="1" customFormat="true" ht="31.2" hidden="false" customHeight="true" outlineLevel="0" collapsed="false">
      <c r="A27" s="21" t="s">
        <v>62</v>
      </c>
      <c r="B27" s="30" t="s">
        <v>63</v>
      </c>
      <c r="C27" s="23" t="s">
        <v>42</v>
      </c>
      <c r="D27" s="23" t="s">
        <v>32</v>
      </c>
      <c r="E27" s="24" t="n">
        <v>10.296</v>
      </c>
      <c r="F27" s="24" t="n">
        <f aca="false">ROUND(K27/2,2)</f>
        <v>128.65</v>
      </c>
      <c r="G27" s="24" t="n">
        <f aca="false">ROUND(F27*E27,2)</f>
        <v>1324.58</v>
      </c>
      <c r="H27" s="24" t="n">
        <v>17.3</v>
      </c>
      <c r="I27" s="24" t="n">
        <f aca="false">K27-F27</f>
        <v>128.64</v>
      </c>
      <c r="J27" s="24" t="n">
        <f aca="false">ROUND(I27*H27,2)</f>
        <v>2225.47</v>
      </c>
      <c r="K27" s="25" t="n">
        <v>257.29</v>
      </c>
      <c r="L27" s="24" t="n">
        <f aca="false">G27+J27</f>
        <v>3550.05</v>
      </c>
    </row>
    <row r="28" s="1" customFormat="true" ht="29.15" hidden="false" customHeight="true" outlineLevel="0" collapsed="false">
      <c r="A28" s="21" t="s">
        <v>64</v>
      </c>
      <c r="B28" s="31" t="s">
        <v>65</v>
      </c>
      <c r="C28" s="23" t="s">
        <v>36</v>
      </c>
      <c r="D28" s="23" t="s">
        <v>32</v>
      </c>
      <c r="E28" s="24" t="n">
        <v>4.86</v>
      </c>
      <c r="F28" s="24" t="n">
        <f aca="false">ROUND(K28/2,2)</f>
        <v>51.61</v>
      </c>
      <c r="G28" s="24" t="n">
        <f aca="false">ROUND(F28*E28,2)</f>
        <v>250.82</v>
      </c>
      <c r="H28" s="24" t="n">
        <v>5</v>
      </c>
      <c r="I28" s="24" t="n">
        <f aca="false">K28-F28</f>
        <v>51.61</v>
      </c>
      <c r="J28" s="24" t="n">
        <f aca="false">ROUND(I28*H28,2)</f>
        <v>258.05</v>
      </c>
      <c r="K28" s="25" t="n">
        <v>103.22</v>
      </c>
      <c r="L28" s="24" t="n">
        <f aca="false">G28+J28</f>
        <v>508.87</v>
      </c>
    </row>
    <row r="29" s="1" customFormat="true" ht="31.2" hidden="false" customHeight="true" outlineLevel="0" collapsed="false">
      <c r="A29" s="21"/>
      <c r="B29" s="32" t="s">
        <v>66</v>
      </c>
      <c r="C29" s="23" t="s">
        <v>36</v>
      </c>
      <c r="D29" s="23" t="s">
        <v>32</v>
      </c>
      <c r="E29" s="24" t="n">
        <v>10.296</v>
      </c>
      <c r="F29" s="24" t="n">
        <f aca="false">ROUND(K29/2,2)</f>
        <v>43.87</v>
      </c>
      <c r="G29" s="24" t="n">
        <f aca="false">ROUND(F29*E29,2)</f>
        <v>451.69</v>
      </c>
      <c r="H29" s="24" t="n">
        <v>17.3</v>
      </c>
      <c r="I29" s="24" t="n">
        <f aca="false">K29-F29</f>
        <v>43.86</v>
      </c>
      <c r="J29" s="24" t="n">
        <f aca="false">ROUND(I29*H29,2)</f>
        <v>758.78</v>
      </c>
      <c r="K29" s="25" t="n">
        <v>87.73</v>
      </c>
      <c r="L29" s="24" t="n">
        <f aca="false">G29+J29</f>
        <v>1210.47</v>
      </c>
    </row>
    <row r="30" s="1" customFormat="true" ht="38.25" hidden="false" customHeight="true" outlineLevel="0" collapsed="false">
      <c r="A30" s="21" t="s">
        <v>67</v>
      </c>
      <c r="B30" s="22" t="s">
        <v>68</v>
      </c>
      <c r="C30" s="23" t="s">
        <v>36</v>
      </c>
      <c r="D30" s="23" t="s">
        <v>32</v>
      </c>
      <c r="E30" s="24" t="n">
        <v>10.296</v>
      </c>
      <c r="F30" s="24" t="n">
        <f aca="false">ROUND(K30/2,2)</f>
        <v>184.13</v>
      </c>
      <c r="G30" s="24" t="n">
        <f aca="false">ROUND(F30*E30,2)</f>
        <v>1895.8</v>
      </c>
      <c r="H30" s="24" t="n">
        <v>17.3</v>
      </c>
      <c r="I30" s="24" t="n">
        <f aca="false">K30-F30</f>
        <v>184.12</v>
      </c>
      <c r="J30" s="24" t="n">
        <f aca="false">ROUND(I30*H30,2)</f>
        <v>3185.28</v>
      </c>
      <c r="K30" s="25" t="n">
        <v>368.25</v>
      </c>
      <c r="L30" s="24" t="n">
        <f aca="false">G30+J30</f>
        <v>5081.08</v>
      </c>
    </row>
    <row r="31" s="1" customFormat="true" ht="38.25" hidden="false" customHeight="true" outlineLevel="0" collapsed="false">
      <c r="A31" s="21"/>
      <c r="B31" s="22" t="s">
        <v>69</v>
      </c>
      <c r="C31" s="23" t="s">
        <v>70</v>
      </c>
      <c r="D31" s="23" t="s">
        <v>71</v>
      </c>
      <c r="E31" s="24" t="n">
        <v>16.056</v>
      </c>
      <c r="F31" s="24" t="n">
        <f aca="false">ROUND(K31/2,2)</f>
        <v>37.88</v>
      </c>
      <c r="G31" s="24" t="n">
        <f aca="false">ROUND(F31*E31,2)</f>
        <v>608.2</v>
      </c>
      <c r="H31" s="24" t="n">
        <v>44.54</v>
      </c>
      <c r="I31" s="24" t="n">
        <f aca="false">K31-F31</f>
        <v>37.87</v>
      </c>
      <c r="J31" s="24" t="n">
        <f aca="false">ROUND(I31*H31,2)</f>
        <v>1686.73</v>
      </c>
      <c r="K31" s="25" t="n">
        <v>75.75</v>
      </c>
      <c r="L31" s="24" t="n">
        <f aca="false">G31+J31</f>
        <v>2294.93</v>
      </c>
    </row>
    <row r="32" s="1" customFormat="true" ht="24.75" hidden="false" customHeight="true" outlineLevel="0" collapsed="false">
      <c r="A32" s="21" t="s">
        <v>72</v>
      </c>
      <c r="B32" s="22" t="s">
        <v>73</v>
      </c>
      <c r="C32" s="23" t="s">
        <v>42</v>
      </c>
      <c r="D32" s="23" t="s">
        <v>32</v>
      </c>
      <c r="E32" s="24" t="n">
        <v>10.296</v>
      </c>
      <c r="F32" s="24" t="n">
        <f aca="false">ROUND(K32/2,2)</f>
        <v>273.45</v>
      </c>
      <c r="G32" s="24" t="n">
        <f aca="false">ROUND(F32*E32,2)</f>
        <v>2815.44</v>
      </c>
      <c r="H32" s="24" t="n">
        <v>17.3</v>
      </c>
      <c r="I32" s="24" t="n">
        <f aca="false">K32-F32</f>
        <v>273.44</v>
      </c>
      <c r="J32" s="24" t="n">
        <f aca="false">ROUND(I32*H32,2)</f>
        <v>4730.51</v>
      </c>
      <c r="K32" s="25" t="n">
        <v>546.89</v>
      </c>
      <c r="L32" s="24" t="n">
        <f aca="false">G32+J32</f>
        <v>7545.95</v>
      </c>
    </row>
    <row r="33" s="1" customFormat="true" ht="34.55" hidden="false" customHeight="true" outlineLevel="0" collapsed="false">
      <c r="A33" s="21" t="s">
        <v>74</v>
      </c>
      <c r="B33" s="22" t="s">
        <v>75</v>
      </c>
      <c r="C33" s="23" t="s">
        <v>76</v>
      </c>
      <c r="D33" s="23" t="s">
        <v>71</v>
      </c>
      <c r="E33" s="24" t="n">
        <v>16.056</v>
      </c>
      <c r="F33" s="24" t="n">
        <f aca="false">ROUND(K33/2,2)</f>
        <v>47.64</v>
      </c>
      <c r="G33" s="24" t="n">
        <f aca="false">ROUND(E33*F33,2)</f>
        <v>764.91</v>
      </c>
      <c r="H33" s="24" t="n">
        <v>44.54</v>
      </c>
      <c r="I33" s="24" t="n">
        <f aca="false">K33-F33</f>
        <v>47.63</v>
      </c>
      <c r="J33" s="24" t="n">
        <f aca="false">ROUND(I33*H33,2)</f>
        <v>2121.44</v>
      </c>
      <c r="K33" s="25" t="n">
        <v>95.27</v>
      </c>
      <c r="L33" s="24" t="n">
        <f aca="false">G33+J33</f>
        <v>2886.35</v>
      </c>
    </row>
    <row r="34" s="1" customFormat="true" ht="27.1" hidden="false" customHeight="true" outlineLevel="0" collapsed="false">
      <c r="A34" s="21" t="s">
        <v>77</v>
      </c>
      <c r="B34" s="22" t="s">
        <v>78</v>
      </c>
      <c r="C34" s="23" t="s">
        <v>79</v>
      </c>
      <c r="D34" s="23" t="s">
        <v>71</v>
      </c>
      <c r="E34" s="24" t="n">
        <v>16.056</v>
      </c>
      <c r="F34" s="24" t="n">
        <f aca="false">ROUND(K34/2,2)</f>
        <v>40.7</v>
      </c>
      <c r="G34" s="24" t="n">
        <f aca="false">ROUND(F34*E34,2)</f>
        <v>653.48</v>
      </c>
      <c r="H34" s="24" t="n">
        <v>44.54</v>
      </c>
      <c r="I34" s="24" t="n">
        <f aca="false">K34-F34</f>
        <v>40.7</v>
      </c>
      <c r="J34" s="24" t="n">
        <f aca="false">ROUND(I34*H34,2)</f>
        <v>1812.78</v>
      </c>
      <c r="K34" s="25" t="n">
        <v>81.4</v>
      </c>
      <c r="L34" s="24" t="n">
        <f aca="false">G34+J34</f>
        <v>2466.26</v>
      </c>
    </row>
    <row r="35" s="1" customFormat="true" ht="31.85" hidden="false" customHeight="true" outlineLevel="0" collapsed="false">
      <c r="A35" s="21" t="s">
        <v>80</v>
      </c>
      <c r="B35" s="22" t="s">
        <v>81</v>
      </c>
      <c r="C35" s="23" t="s">
        <v>82</v>
      </c>
      <c r="D35" s="23" t="s">
        <v>32</v>
      </c>
      <c r="E35" s="24" t="n">
        <v>10.296</v>
      </c>
      <c r="F35" s="24" t="n">
        <f aca="false">ROUND(K35/2,2)</f>
        <v>23.5</v>
      </c>
      <c r="G35" s="24" t="n">
        <f aca="false">ROUND(F35*E35,2)</f>
        <v>241.96</v>
      </c>
      <c r="H35" s="24" t="n">
        <v>17.3</v>
      </c>
      <c r="I35" s="24" t="n">
        <f aca="false">K35-F35</f>
        <v>23.5</v>
      </c>
      <c r="J35" s="24" t="n">
        <f aca="false">ROUND(I35*H35,2)</f>
        <v>406.55</v>
      </c>
      <c r="K35" s="25" t="n">
        <v>47</v>
      </c>
      <c r="L35" s="24" t="n">
        <f aca="false">G35+J35</f>
        <v>648.51</v>
      </c>
    </row>
    <row r="36" customFormat="false" ht="40.5" hidden="false" customHeight="true" outlineLevel="0" collapsed="false">
      <c r="A36" s="21" t="s">
        <v>83</v>
      </c>
      <c r="B36" s="22" t="s">
        <v>84</v>
      </c>
      <c r="C36" s="23" t="s">
        <v>82</v>
      </c>
      <c r="D36" s="23" t="s">
        <v>32</v>
      </c>
      <c r="E36" s="24" t="n">
        <v>10.296</v>
      </c>
      <c r="F36" s="24" t="n">
        <f aca="false">ROUND(K36/2,2)</f>
        <v>37.78</v>
      </c>
      <c r="G36" s="24" t="n">
        <f aca="false">ROUND(E36*F36,2)</f>
        <v>388.98</v>
      </c>
      <c r="H36" s="24" t="n">
        <v>17.3</v>
      </c>
      <c r="I36" s="24" t="n">
        <f aca="false">K36-F36</f>
        <v>37.78</v>
      </c>
      <c r="J36" s="24" t="n">
        <f aca="false">ROUND(H36*I36,2)</f>
        <v>653.59</v>
      </c>
      <c r="K36" s="25" t="n">
        <v>75.56</v>
      </c>
      <c r="L36" s="24" t="n">
        <f aca="false">G36+J36</f>
        <v>1042.57</v>
      </c>
    </row>
    <row r="37" customFormat="false" ht="42.75" hidden="false" customHeight="true" outlineLevel="0" collapsed="false">
      <c r="A37" s="21" t="s">
        <v>85</v>
      </c>
      <c r="B37" s="22" t="s">
        <v>86</v>
      </c>
      <c r="C37" s="23" t="s">
        <v>42</v>
      </c>
      <c r="D37" s="23" t="s">
        <v>32</v>
      </c>
      <c r="E37" s="24" t="n">
        <v>10.296</v>
      </c>
      <c r="F37" s="24" t="n">
        <f aca="false">ROUND(K37/2,2)</f>
        <v>7.68</v>
      </c>
      <c r="G37" s="24" t="n">
        <f aca="false">ROUND(E37*F37,2)</f>
        <v>79.07</v>
      </c>
      <c r="H37" s="24" t="n">
        <v>17.3</v>
      </c>
      <c r="I37" s="24" t="n">
        <f aca="false">K37-F37</f>
        <v>7.67</v>
      </c>
      <c r="J37" s="24" t="n">
        <f aca="false">ROUND(H37*I37,2)</f>
        <v>132.69</v>
      </c>
      <c r="K37" s="25" t="n">
        <v>15.35</v>
      </c>
      <c r="L37" s="24" t="n">
        <f aca="false">G37+J37</f>
        <v>211.76</v>
      </c>
    </row>
    <row r="38" customFormat="false" ht="35.25" hidden="false" customHeight="true" outlineLevel="0" collapsed="false">
      <c r="A38" s="21"/>
      <c r="B38" s="22" t="s">
        <v>87</v>
      </c>
      <c r="C38" s="23" t="s">
        <v>88</v>
      </c>
      <c r="D38" s="23" t="s">
        <v>71</v>
      </c>
      <c r="E38" s="24" t="n">
        <v>16.056</v>
      </c>
      <c r="F38" s="24" t="n">
        <f aca="false">ROUND(K38/2,2)</f>
        <v>1.39</v>
      </c>
      <c r="G38" s="24" t="n">
        <f aca="false">ROUND(E38*F38,2)</f>
        <v>22.32</v>
      </c>
      <c r="H38" s="24" t="n">
        <v>44.54</v>
      </c>
      <c r="I38" s="24" t="n">
        <f aca="false">K38-F38</f>
        <v>1.38</v>
      </c>
      <c r="J38" s="24" t="n">
        <f aca="false">ROUND(H38*I38,2)</f>
        <v>61.47</v>
      </c>
      <c r="K38" s="25" t="n">
        <v>2.77</v>
      </c>
      <c r="L38" s="24" t="n">
        <f aca="false">G38+J38</f>
        <v>83.79</v>
      </c>
    </row>
    <row r="39" customFormat="false" ht="42.75" hidden="false" customHeight="true" outlineLevel="0" collapsed="false">
      <c r="A39" s="21" t="s">
        <v>89</v>
      </c>
      <c r="B39" s="22" t="s">
        <v>90</v>
      </c>
      <c r="C39" s="23" t="s">
        <v>91</v>
      </c>
      <c r="D39" s="23" t="s">
        <v>32</v>
      </c>
      <c r="E39" s="24" t="n">
        <v>10.296</v>
      </c>
      <c r="F39" s="24" t="n">
        <f aca="false">ROUND(K39/2,2)</f>
        <v>136.78</v>
      </c>
      <c r="G39" s="24" t="n">
        <f aca="false">ROUND(F39*E39,2)</f>
        <v>1408.29</v>
      </c>
      <c r="H39" s="24" t="n">
        <v>17.3</v>
      </c>
      <c r="I39" s="24" t="n">
        <f aca="false">K39-F39</f>
        <v>136.77</v>
      </c>
      <c r="J39" s="24" t="n">
        <f aca="false">ROUND(H39*I39,2)</f>
        <v>2366.12</v>
      </c>
      <c r="K39" s="25" t="n">
        <v>273.55</v>
      </c>
      <c r="L39" s="24" t="n">
        <f aca="false">G39+J39</f>
        <v>3774.41</v>
      </c>
    </row>
    <row r="40" customFormat="false" ht="31.2" hidden="false" customHeight="true" outlineLevel="0" collapsed="false">
      <c r="A40" s="21" t="s">
        <v>92</v>
      </c>
      <c r="B40" s="22" t="s">
        <v>93</v>
      </c>
      <c r="C40" s="23" t="s">
        <v>94</v>
      </c>
      <c r="D40" s="23" t="s">
        <v>32</v>
      </c>
      <c r="E40" s="24" t="n">
        <v>10.296</v>
      </c>
      <c r="F40" s="24" t="n">
        <f aca="false">ROUND(K40/2,2)</f>
        <v>5</v>
      </c>
      <c r="G40" s="24" t="n">
        <f aca="false">ROUND(E40*F40,2)</f>
        <v>51.48</v>
      </c>
      <c r="H40" s="24" t="n">
        <v>17.3</v>
      </c>
      <c r="I40" s="24" t="n">
        <f aca="false">K40-F40</f>
        <v>5</v>
      </c>
      <c r="J40" s="24" t="n">
        <f aca="false">ROUND(H40*I40,2)</f>
        <v>86.5</v>
      </c>
      <c r="K40" s="25" t="n">
        <v>10</v>
      </c>
      <c r="L40" s="24" t="n">
        <f aca="false">G40+J40</f>
        <v>137.98</v>
      </c>
    </row>
    <row r="41" customFormat="false" ht="27.8" hidden="false" customHeight="true" outlineLevel="0" collapsed="false">
      <c r="A41" s="21"/>
      <c r="B41" s="22" t="s">
        <v>95</v>
      </c>
      <c r="C41" s="23" t="s">
        <v>96</v>
      </c>
      <c r="D41" s="23" t="s">
        <v>32</v>
      </c>
      <c r="E41" s="24" t="n">
        <v>11.544</v>
      </c>
      <c r="F41" s="24" t="n">
        <f aca="false">ROUND(K41/2,2)</f>
        <v>1.76</v>
      </c>
      <c r="G41" s="24" t="n">
        <f aca="false">ROUND(E41*F41,2)</f>
        <v>20.32</v>
      </c>
      <c r="H41" s="24" t="n">
        <v>27.91</v>
      </c>
      <c r="I41" s="24" t="n">
        <f aca="false">K41-F41</f>
        <v>1.75</v>
      </c>
      <c r="J41" s="24" t="n">
        <f aca="false">ROUND(H41*I41,2)</f>
        <v>48.84</v>
      </c>
      <c r="K41" s="25" t="n">
        <v>3.51</v>
      </c>
      <c r="L41" s="24" t="n">
        <f aca="false">G41+J41</f>
        <v>69.16</v>
      </c>
    </row>
    <row r="42" customFormat="false" ht="37.3" hidden="false" customHeight="true" outlineLevel="0" collapsed="false">
      <c r="A42" s="21" t="s">
        <v>97</v>
      </c>
      <c r="B42" s="33" t="s">
        <v>98</v>
      </c>
      <c r="C42" s="23" t="s">
        <v>82</v>
      </c>
      <c r="D42" s="23" t="s">
        <v>32</v>
      </c>
      <c r="E42" s="24" t="n">
        <v>10.296</v>
      </c>
      <c r="F42" s="24" t="n">
        <f aca="false">ROUND(K42/2,2)</f>
        <v>0.44</v>
      </c>
      <c r="G42" s="24" t="n">
        <f aca="false">ROUND(E42*F42,2)</f>
        <v>4.53</v>
      </c>
      <c r="H42" s="24" t="n">
        <v>17.3</v>
      </c>
      <c r="I42" s="24" t="n">
        <f aca="false">K42-F42</f>
        <v>0.43</v>
      </c>
      <c r="J42" s="24" t="n">
        <f aca="false">ROUND(H42*I42,2)</f>
        <v>7.44</v>
      </c>
      <c r="K42" s="25" t="n">
        <v>0.87</v>
      </c>
      <c r="L42" s="24" t="n">
        <f aca="false">G42+J42</f>
        <v>11.97</v>
      </c>
    </row>
    <row r="43" s="1" customFormat="true" ht="33.2" hidden="false" customHeight="true" outlineLevel="0" collapsed="false">
      <c r="A43" s="21"/>
      <c r="B43" s="33" t="s">
        <v>98</v>
      </c>
      <c r="C43" s="23" t="s">
        <v>99</v>
      </c>
      <c r="D43" s="23" t="s">
        <v>71</v>
      </c>
      <c r="E43" s="24" t="n">
        <v>16.056</v>
      </c>
      <c r="F43" s="24" t="n">
        <f aca="false">ROUND(K43/2,2)</f>
        <v>20.88</v>
      </c>
      <c r="G43" s="24" t="n">
        <f aca="false">ROUND(E43*F43,2)</f>
        <v>335.25</v>
      </c>
      <c r="H43" s="24" t="n">
        <v>44.54</v>
      </c>
      <c r="I43" s="24" t="n">
        <f aca="false">K43-F43</f>
        <v>20.88</v>
      </c>
      <c r="J43" s="24" t="n">
        <f aca="false">ROUND(H43*I43,2)</f>
        <v>930</v>
      </c>
      <c r="K43" s="25" t="n">
        <v>41.76</v>
      </c>
      <c r="L43" s="24" t="n">
        <f aca="false">G43+J43</f>
        <v>1265.25</v>
      </c>
    </row>
    <row r="44" s="1" customFormat="true" ht="31.2" hidden="false" customHeight="true" outlineLevel="0" collapsed="false">
      <c r="A44" s="21" t="s">
        <v>100</v>
      </c>
      <c r="B44" s="22" t="s">
        <v>101</v>
      </c>
      <c r="C44" s="23" t="s">
        <v>36</v>
      </c>
      <c r="D44" s="23" t="s">
        <v>32</v>
      </c>
      <c r="E44" s="24" t="n">
        <v>10.296</v>
      </c>
      <c r="F44" s="24" t="n">
        <f aca="false">ROUND(K44/2,2)</f>
        <v>22.54</v>
      </c>
      <c r="G44" s="24" t="n">
        <f aca="false">ROUND(E44*F44,2)</f>
        <v>232.07</v>
      </c>
      <c r="H44" s="24" t="n">
        <v>17.3</v>
      </c>
      <c r="I44" s="24" t="n">
        <f aca="false">K44-F44</f>
        <v>22.54</v>
      </c>
      <c r="J44" s="24" t="n">
        <f aca="false">ROUND(H44*I44,2)</f>
        <v>389.94</v>
      </c>
      <c r="K44" s="25" t="n">
        <v>45.08</v>
      </c>
      <c r="L44" s="24" t="n">
        <f aca="false">G44+J44</f>
        <v>622.01</v>
      </c>
    </row>
    <row r="45" s="1" customFormat="true" ht="44.25" hidden="false" customHeight="true" outlineLevel="0" collapsed="false">
      <c r="A45" s="21"/>
      <c r="B45" s="22" t="s">
        <v>102</v>
      </c>
      <c r="C45" s="23" t="s">
        <v>103</v>
      </c>
      <c r="D45" s="23" t="s">
        <v>71</v>
      </c>
      <c r="E45" s="24" t="n">
        <v>16.056</v>
      </c>
      <c r="F45" s="24" t="n">
        <f aca="false">ROUND(K45/2,2)</f>
        <v>0.1</v>
      </c>
      <c r="G45" s="24" t="n">
        <f aca="false">ROUND(E45*F45,2)</f>
        <v>1.61</v>
      </c>
      <c r="H45" s="24" t="n">
        <v>44.54</v>
      </c>
      <c r="I45" s="24" t="n">
        <f aca="false">K45-F45</f>
        <v>0.09</v>
      </c>
      <c r="J45" s="24" t="n">
        <f aca="false">ROUND(H45*I45,2)</f>
        <v>4.01</v>
      </c>
      <c r="K45" s="25" t="n">
        <v>0.19</v>
      </c>
      <c r="L45" s="24" t="n">
        <f aca="false">G45+J45</f>
        <v>5.62</v>
      </c>
    </row>
    <row r="46" s="1" customFormat="true" ht="33.9" hidden="false" customHeight="true" outlineLevel="0" collapsed="false">
      <c r="A46" s="21" t="s">
        <v>104</v>
      </c>
      <c r="B46" s="22" t="s">
        <v>105</v>
      </c>
      <c r="C46" s="23" t="s">
        <v>106</v>
      </c>
      <c r="D46" s="23" t="s">
        <v>71</v>
      </c>
      <c r="E46" s="24" t="n">
        <v>16.056</v>
      </c>
      <c r="F46" s="24" t="n">
        <f aca="false">ROUND(K46/2,2)</f>
        <v>7.02</v>
      </c>
      <c r="G46" s="24" t="n">
        <f aca="false">ROUND(F46*E46,2)</f>
        <v>112.71</v>
      </c>
      <c r="H46" s="24" t="n">
        <v>44.54</v>
      </c>
      <c r="I46" s="24" t="n">
        <f aca="false">K46-F46</f>
        <v>7.02</v>
      </c>
      <c r="J46" s="24" t="n">
        <f aca="false">ROUND(H46*I46,2)</f>
        <v>312.67</v>
      </c>
      <c r="K46" s="25" t="n">
        <v>14.04</v>
      </c>
      <c r="L46" s="24" t="n">
        <f aca="false">G46+J46</f>
        <v>425.38</v>
      </c>
    </row>
    <row r="47" s="1" customFormat="true" ht="33.9" hidden="false" customHeight="true" outlineLevel="0" collapsed="false">
      <c r="A47" s="21"/>
      <c r="B47" s="22" t="s">
        <v>107</v>
      </c>
      <c r="C47" s="23" t="s">
        <v>108</v>
      </c>
      <c r="D47" s="23" t="s">
        <v>109</v>
      </c>
      <c r="E47" s="24" t="n">
        <v>14.088</v>
      </c>
      <c r="F47" s="24" t="n">
        <f aca="false">ROUND(K47/2,2)</f>
        <v>0.2</v>
      </c>
      <c r="G47" s="24" t="n">
        <f aca="false">ROUND(E47*F47,2)</f>
        <v>2.82</v>
      </c>
      <c r="H47" s="24" t="n">
        <v>45.23</v>
      </c>
      <c r="I47" s="24" t="n">
        <f aca="false">K47-F47</f>
        <v>0.2</v>
      </c>
      <c r="J47" s="24" t="n">
        <f aca="false">ROUND(H47*I47,2)</f>
        <v>9.05</v>
      </c>
      <c r="K47" s="25" t="n">
        <v>0.4</v>
      </c>
      <c r="L47" s="24" t="n">
        <f aca="false">G47+J47</f>
        <v>11.87</v>
      </c>
    </row>
    <row r="48" s="1" customFormat="true" ht="28.45" hidden="false" customHeight="true" outlineLevel="0" collapsed="false">
      <c r="A48" s="21" t="s">
        <v>110</v>
      </c>
      <c r="B48" s="22" t="s">
        <v>111</v>
      </c>
      <c r="C48" s="23" t="s">
        <v>112</v>
      </c>
      <c r="D48" s="23" t="s">
        <v>71</v>
      </c>
      <c r="E48" s="24" t="n">
        <v>16.056</v>
      </c>
      <c r="F48" s="24" t="n">
        <f aca="false">ROUND(K48/2,2)</f>
        <v>26.94</v>
      </c>
      <c r="G48" s="24" t="n">
        <f aca="false">ROUND(F48*E48,2)</f>
        <v>432.55</v>
      </c>
      <c r="H48" s="24" t="n">
        <v>44.54</v>
      </c>
      <c r="I48" s="24" t="n">
        <f aca="false">K48-F48</f>
        <v>26.94</v>
      </c>
      <c r="J48" s="24" t="n">
        <f aca="false">ROUND(H48*I48,2)</f>
        <v>1199.91</v>
      </c>
      <c r="K48" s="25" t="n">
        <v>53.88</v>
      </c>
      <c r="L48" s="24" t="n">
        <f aca="false">G48+J48</f>
        <v>1632.46</v>
      </c>
    </row>
    <row r="49" s="1" customFormat="true" ht="28.45" hidden="false" customHeight="true" outlineLevel="0" collapsed="false">
      <c r="A49" s="21" t="s">
        <v>113</v>
      </c>
      <c r="B49" s="22" t="s">
        <v>114</v>
      </c>
      <c r="C49" s="23" t="s">
        <v>115</v>
      </c>
      <c r="D49" s="23" t="s">
        <v>71</v>
      </c>
      <c r="E49" s="24" t="n">
        <v>16.056</v>
      </c>
      <c r="F49" s="24" t="n">
        <f aca="false">ROUND(K49/2,2)</f>
        <v>10.27</v>
      </c>
      <c r="G49" s="24" t="n">
        <f aca="false">ROUND(E49*F49,2)</f>
        <v>164.9</v>
      </c>
      <c r="H49" s="24" t="n">
        <v>44.54</v>
      </c>
      <c r="I49" s="24" t="n">
        <f aca="false">K49-F49</f>
        <v>10.27</v>
      </c>
      <c r="J49" s="24" t="n">
        <f aca="false">ROUND(H49*I49,2)</f>
        <v>457.43</v>
      </c>
      <c r="K49" s="25" t="n">
        <v>20.54</v>
      </c>
      <c r="L49" s="24" t="n">
        <f aca="false">G49+J49</f>
        <v>622.33</v>
      </c>
    </row>
    <row r="50" s="1" customFormat="true" ht="33.2" hidden="false" customHeight="true" outlineLevel="0" collapsed="false">
      <c r="A50" s="21" t="s">
        <v>116</v>
      </c>
      <c r="B50" s="22" t="s">
        <v>117</v>
      </c>
      <c r="C50" s="23" t="s">
        <v>36</v>
      </c>
      <c r="D50" s="23" t="s">
        <v>32</v>
      </c>
      <c r="E50" s="24" t="n">
        <v>10.296</v>
      </c>
      <c r="F50" s="24" t="n">
        <f aca="false">ROUND(K50/2,2)</f>
        <v>5.65</v>
      </c>
      <c r="G50" s="24" t="n">
        <f aca="false">ROUND(F50*E50,2)</f>
        <v>58.17</v>
      </c>
      <c r="H50" s="24" t="n">
        <v>17.3</v>
      </c>
      <c r="I50" s="24" t="n">
        <f aca="false">K50-F50</f>
        <v>5.65</v>
      </c>
      <c r="J50" s="24" t="n">
        <f aca="false">ROUND(H50*I50,2)</f>
        <v>97.75</v>
      </c>
      <c r="K50" s="25" t="n">
        <v>11.3</v>
      </c>
      <c r="L50" s="24" t="n">
        <f aca="false">G50+J50</f>
        <v>155.92</v>
      </c>
    </row>
    <row r="51" s="20" customFormat="true" ht="35.65" hidden="false" customHeight="true" outlineLevel="0" collapsed="false">
      <c r="A51" s="17" t="s">
        <v>118</v>
      </c>
      <c r="B51" s="18" t="s">
        <v>119</v>
      </c>
      <c r="C51" s="19"/>
      <c r="D51" s="19"/>
      <c r="E51" s="19"/>
      <c r="F51" s="19" t="n">
        <f aca="false">SUM(F52:F53)</f>
        <v>145.81</v>
      </c>
      <c r="G51" s="19" t="n">
        <f aca="false">SUM(G52:G53)</f>
        <v>1501.26</v>
      </c>
      <c r="H51" s="19"/>
      <c r="I51" s="19" t="n">
        <f aca="false">SUM(I52:I53)</f>
        <v>145.8</v>
      </c>
      <c r="J51" s="19" t="n">
        <f aca="false">SUM(J52:J53)</f>
        <v>2522.34</v>
      </c>
      <c r="K51" s="19" t="n">
        <f aca="false">SUM(K52:K53)</f>
        <v>291.61</v>
      </c>
      <c r="L51" s="19" t="n">
        <f aca="false">SUM(L52:L53)</f>
        <v>4023.6</v>
      </c>
      <c r="M51" s="1"/>
      <c r="N51" s="1" t="n">
        <f aca="false">L51+тепло!L50+ЦГВС!S23+водоразбор!U28+ХВС!L54+_водоотведение!L47+ТКО!L36</f>
        <v>18709.61</v>
      </c>
    </row>
    <row r="52" s="1" customFormat="true" ht="29.85" hidden="false" customHeight="true" outlineLevel="0" collapsed="false">
      <c r="A52" s="21" t="s">
        <v>120</v>
      </c>
      <c r="B52" s="22" t="s">
        <v>121</v>
      </c>
      <c r="C52" s="23" t="s">
        <v>36</v>
      </c>
      <c r="D52" s="23" t="s">
        <v>32</v>
      </c>
      <c r="E52" s="24" t="n">
        <v>10.296</v>
      </c>
      <c r="F52" s="24" t="n">
        <f aca="false">ROUND(K52/2,2)</f>
        <v>20.07</v>
      </c>
      <c r="G52" s="24" t="n">
        <f aca="false">ROUND(F52*E52,2)</f>
        <v>206.64</v>
      </c>
      <c r="H52" s="24" t="n">
        <v>17.3</v>
      </c>
      <c r="I52" s="24" t="n">
        <f aca="false">K52-F52</f>
        <v>20.07</v>
      </c>
      <c r="J52" s="24" t="n">
        <f aca="false">ROUND(I52*H52,2)</f>
        <v>347.21</v>
      </c>
      <c r="K52" s="25" t="n">
        <v>40.14</v>
      </c>
      <c r="L52" s="24" t="n">
        <f aca="false">G52+J52</f>
        <v>553.85</v>
      </c>
    </row>
    <row r="53" s="1" customFormat="true" ht="35.65" hidden="false" customHeight="true" outlineLevel="0" collapsed="false">
      <c r="A53" s="21" t="s">
        <v>122</v>
      </c>
      <c r="B53" s="22" t="s">
        <v>123</v>
      </c>
      <c r="C53" s="23" t="s">
        <v>124</v>
      </c>
      <c r="D53" s="34" t="s">
        <v>32</v>
      </c>
      <c r="E53" s="24" t="n">
        <v>10.296</v>
      </c>
      <c r="F53" s="24" t="n">
        <f aca="false">ROUND(K53/2,2)</f>
        <v>125.74</v>
      </c>
      <c r="G53" s="24" t="n">
        <f aca="false">ROUND(E53*F53,2)</f>
        <v>1294.62</v>
      </c>
      <c r="H53" s="24" t="n">
        <v>17.3</v>
      </c>
      <c r="I53" s="24" t="n">
        <f aca="false">K53-F53</f>
        <v>125.73</v>
      </c>
      <c r="J53" s="24" t="n">
        <f aca="false">ROUND(H53*I53,2)</f>
        <v>2175.13</v>
      </c>
      <c r="K53" s="25" t="n">
        <v>251.47</v>
      </c>
      <c r="L53" s="24" t="n">
        <f aca="false">G53+J53</f>
        <v>3469.75</v>
      </c>
    </row>
    <row r="54" s="1" customFormat="true" ht="33.15" hidden="false" customHeight="true" outlineLevel="0" collapsed="false">
      <c r="A54" s="17" t="s">
        <v>125</v>
      </c>
      <c r="B54" s="18" t="s">
        <v>126</v>
      </c>
      <c r="C54" s="19"/>
      <c r="D54" s="19"/>
      <c r="E54" s="19"/>
      <c r="F54" s="19" t="n">
        <f aca="false">SUM(F55:F65)</f>
        <v>3324.52</v>
      </c>
      <c r="G54" s="19" t="n">
        <f aca="false">SUM(G55:G65)</f>
        <v>34229.26</v>
      </c>
      <c r="H54" s="19"/>
      <c r="I54" s="19" t="n">
        <f aca="false">SUM(I55:I65)</f>
        <v>3324.49</v>
      </c>
      <c r="J54" s="19" t="n">
        <f aca="false">SUM(J55:J65)</f>
        <v>57513.69</v>
      </c>
      <c r="K54" s="19" t="n">
        <f aca="false">SUM(K55:K65)</f>
        <v>6649.01</v>
      </c>
      <c r="L54" s="19" t="n">
        <f aca="false">SUM(L55:L65)</f>
        <v>91742.95</v>
      </c>
      <c r="N54" s="1" t="n">
        <f aca="false">L54+тепло!L53+ЦГВС!S25+водоразбор!U30+ХВС!L57+_водоотведение!L50+ТКО!L39</f>
        <v>250273.57</v>
      </c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20"/>
      <c r="HW54" s="20"/>
      <c r="HX54" s="20"/>
      <c r="HY54" s="20"/>
      <c r="HZ54" s="20"/>
      <c r="IA54" s="20"/>
      <c r="IB54" s="20"/>
      <c r="IC54" s="20"/>
      <c r="ID54" s="20"/>
      <c r="IE54" s="20"/>
      <c r="IF54" s="20"/>
      <c r="IG54" s="20"/>
      <c r="IH54" s="20"/>
      <c r="II54" s="20"/>
      <c r="IJ54" s="20"/>
      <c r="IK54" s="20"/>
      <c r="IL54" s="20"/>
      <c r="IM54" s="20"/>
      <c r="IN54" s="20"/>
      <c r="IO54" s="20"/>
      <c r="IP54" s="20"/>
      <c r="IQ54" s="20"/>
      <c r="IR54" s="20"/>
      <c r="IS54" s="20"/>
      <c r="IT54" s="20"/>
      <c r="IU54" s="20"/>
      <c r="IV54" s="20"/>
      <c r="IW54" s="20"/>
    </row>
    <row r="55" s="1" customFormat="true" ht="38.25" hidden="false" customHeight="true" outlineLevel="0" collapsed="false">
      <c r="A55" s="21" t="s">
        <v>127</v>
      </c>
      <c r="B55" s="22" t="s">
        <v>128</v>
      </c>
      <c r="C55" s="23" t="s">
        <v>31</v>
      </c>
      <c r="D55" s="23" t="s">
        <v>32</v>
      </c>
      <c r="E55" s="24" t="n">
        <v>10.296</v>
      </c>
      <c r="F55" s="24" t="n">
        <f aca="false">ROUND(K55/2,2)</f>
        <v>346.32</v>
      </c>
      <c r="G55" s="24" t="n">
        <f aca="false">ROUND(E55*F55,2)</f>
        <v>3565.71</v>
      </c>
      <c r="H55" s="24" t="n">
        <v>17.3</v>
      </c>
      <c r="I55" s="24" t="n">
        <f aca="false">K55-F55</f>
        <v>346.32</v>
      </c>
      <c r="J55" s="24" t="n">
        <f aca="false">ROUND(I55*H55,2)</f>
        <v>5991.34</v>
      </c>
      <c r="K55" s="25" t="n">
        <v>692.64</v>
      </c>
      <c r="L55" s="24" t="n">
        <f aca="false">G55+J55</f>
        <v>9557.05</v>
      </c>
    </row>
    <row r="56" s="1" customFormat="true" ht="47.55" hidden="false" customHeight="true" outlineLevel="0" collapsed="false">
      <c r="A56" s="21" t="s">
        <v>129</v>
      </c>
      <c r="B56" s="22" t="s">
        <v>130</v>
      </c>
      <c r="C56" s="23" t="s">
        <v>31</v>
      </c>
      <c r="D56" s="23" t="s">
        <v>32</v>
      </c>
      <c r="E56" s="24" t="n">
        <v>10.296</v>
      </c>
      <c r="F56" s="24" t="n">
        <f aca="false">ROUND(K56/2,2)</f>
        <v>1000</v>
      </c>
      <c r="G56" s="24" t="n">
        <f aca="false">ROUND(F56*E56,2)</f>
        <v>10296</v>
      </c>
      <c r="H56" s="24" t="n">
        <v>17.3</v>
      </c>
      <c r="I56" s="24" t="n">
        <f aca="false">K56-F56</f>
        <v>1000</v>
      </c>
      <c r="J56" s="24" t="n">
        <f aca="false">ROUND(I56*H56,2)</f>
        <v>17300</v>
      </c>
      <c r="K56" s="25" t="n">
        <v>2000</v>
      </c>
      <c r="L56" s="24" t="n">
        <f aca="false">G56+J56</f>
        <v>27596</v>
      </c>
    </row>
    <row r="57" s="1" customFormat="true" ht="36" hidden="false" customHeight="true" outlineLevel="0" collapsed="false">
      <c r="A57" s="21" t="s">
        <v>131</v>
      </c>
      <c r="B57" s="22" t="s">
        <v>132</v>
      </c>
      <c r="C57" s="23" t="s">
        <v>133</v>
      </c>
      <c r="D57" s="23" t="s">
        <v>32</v>
      </c>
      <c r="E57" s="24" t="n">
        <v>10.296</v>
      </c>
      <c r="F57" s="24" t="n">
        <f aca="false">ROUND(K57/2,2)</f>
        <v>600.48</v>
      </c>
      <c r="G57" s="24" t="n">
        <f aca="false">ROUND(F57*E57,2)</f>
        <v>6182.54</v>
      </c>
      <c r="H57" s="24" t="n">
        <v>17.3</v>
      </c>
      <c r="I57" s="24" t="n">
        <f aca="false">K57-F57</f>
        <v>600.47</v>
      </c>
      <c r="J57" s="24" t="n">
        <f aca="false">ROUND(I57*H57,2)</f>
        <v>10388.13</v>
      </c>
      <c r="K57" s="25" t="n">
        <v>1200.95</v>
      </c>
      <c r="L57" s="24" t="n">
        <f aca="false">G57+J57</f>
        <v>16570.67</v>
      </c>
    </row>
    <row r="58" s="1" customFormat="true" ht="38.25" hidden="false" customHeight="true" outlineLevel="0" collapsed="false">
      <c r="A58" s="21" t="s">
        <v>134</v>
      </c>
      <c r="B58" s="22" t="s">
        <v>135</v>
      </c>
      <c r="C58" s="23" t="s">
        <v>31</v>
      </c>
      <c r="D58" s="23" t="s">
        <v>32</v>
      </c>
      <c r="E58" s="24" t="n">
        <v>10.296</v>
      </c>
      <c r="F58" s="24" t="n">
        <f aca="false">ROUND(K58/2,2)</f>
        <v>40.95</v>
      </c>
      <c r="G58" s="24" t="n">
        <f aca="false">ROUND(F58*E58,2)</f>
        <v>421.62</v>
      </c>
      <c r="H58" s="24" t="n">
        <v>17.3</v>
      </c>
      <c r="I58" s="24" t="n">
        <f aca="false">K58-F58</f>
        <v>40.95</v>
      </c>
      <c r="J58" s="24" t="n">
        <f aca="false">ROUND(I58*H58,2)</f>
        <v>708.44</v>
      </c>
      <c r="K58" s="25" t="n">
        <v>81.9</v>
      </c>
      <c r="L58" s="24" t="n">
        <f aca="false">G58+J58</f>
        <v>1130.06</v>
      </c>
    </row>
    <row r="59" customFormat="false" ht="38.25" hidden="false" customHeight="true" outlineLevel="0" collapsed="false">
      <c r="A59" s="21" t="s">
        <v>136</v>
      </c>
      <c r="B59" s="35" t="s">
        <v>137</v>
      </c>
      <c r="C59" s="23" t="s">
        <v>31</v>
      </c>
      <c r="D59" s="23" t="s">
        <v>32</v>
      </c>
      <c r="E59" s="24" t="n">
        <v>10.296</v>
      </c>
      <c r="F59" s="24" t="n">
        <f aca="false">ROUND(K59/2,2)</f>
        <v>161.51</v>
      </c>
      <c r="G59" s="24" t="n">
        <f aca="false">ROUND(F59*E59,2)</f>
        <v>1662.91</v>
      </c>
      <c r="H59" s="24" t="n">
        <v>17.3</v>
      </c>
      <c r="I59" s="24" t="n">
        <f aca="false">K59-F59</f>
        <v>161.51</v>
      </c>
      <c r="J59" s="24" t="n">
        <f aca="false">ROUND(I59*H59,2)</f>
        <v>2794.12</v>
      </c>
      <c r="K59" s="25" t="n">
        <v>323.02</v>
      </c>
      <c r="L59" s="24" t="n">
        <f aca="false">G59+J59</f>
        <v>4457.03</v>
      </c>
    </row>
    <row r="60" customFormat="false" ht="41.25" hidden="false" customHeight="true" outlineLevel="0" collapsed="false">
      <c r="A60" s="21" t="s">
        <v>138</v>
      </c>
      <c r="B60" s="22" t="s">
        <v>139</v>
      </c>
      <c r="C60" s="23" t="s">
        <v>31</v>
      </c>
      <c r="D60" s="23" t="s">
        <v>32</v>
      </c>
      <c r="E60" s="24" t="n">
        <v>10.296</v>
      </c>
      <c r="F60" s="24" t="n">
        <f aca="false">ROUND(K60/2,2)</f>
        <v>32.87</v>
      </c>
      <c r="G60" s="24" t="n">
        <f aca="false">ROUND(E60*F60,2)</f>
        <v>338.43</v>
      </c>
      <c r="H60" s="24" t="n">
        <v>17.3</v>
      </c>
      <c r="I60" s="24" t="n">
        <f aca="false">K60-F60</f>
        <v>32.87</v>
      </c>
      <c r="J60" s="24" t="n">
        <f aca="false">ROUND(H60*I60,2)</f>
        <v>568.65</v>
      </c>
      <c r="K60" s="25" t="n">
        <v>65.74</v>
      </c>
      <c r="L60" s="24" t="n">
        <f aca="false">G60+J60</f>
        <v>907.08</v>
      </c>
    </row>
    <row r="61" s="1" customFormat="true" ht="33.75" hidden="false" customHeight="true" outlineLevel="0" collapsed="false">
      <c r="A61" s="21"/>
      <c r="B61" s="22"/>
      <c r="C61" s="36" t="s">
        <v>140</v>
      </c>
      <c r="D61" s="23" t="s">
        <v>32</v>
      </c>
      <c r="E61" s="24" t="n">
        <v>10.296</v>
      </c>
      <c r="F61" s="24" t="n">
        <f aca="false">ROUND(K61/2,2)</f>
        <v>3.44</v>
      </c>
      <c r="G61" s="24" t="n">
        <f aca="false">ROUND(E61*F61,2)</f>
        <v>35.42</v>
      </c>
      <c r="H61" s="24" t="n">
        <v>17.3</v>
      </c>
      <c r="I61" s="24" t="n">
        <f aca="false">K61-F61</f>
        <v>3.44</v>
      </c>
      <c r="J61" s="24" t="n">
        <f aca="false">ROUND(H61*I61,2)</f>
        <v>59.51</v>
      </c>
      <c r="K61" s="25" t="n">
        <v>6.88</v>
      </c>
      <c r="L61" s="24" t="n">
        <f aca="false">G61+J61</f>
        <v>94.93</v>
      </c>
    </row>
    <row r="62" s="20" customFormat="true" ht="32.25" hidden="false" customHeight="true" outlineLevel="0" collapsed="false">
      <c r="A62" s="21" t="s">
        <v>141</v>
      </c>
      <c r="B62" s="37" t="s">
        <v>142</v>
      </c>
      <c r="C62" s="36" t="s">
        <v>31</v>
      </c>
      <c r="D62" s="23" t="s">
        <v>32</v>
      </c>
      <c r="E62" s="24" t="n">
        <v>10.296</v>
      </c>
      <c r="F62" s="24" t="n">
        <f aca="false">ROUND(K62/2,2)</f>
        <v>229.42</v>
      </c>
      <c r="G62" s="24" t="n">
        <f aca="false">ROUND(E62*F62,2)</f>
        <v>2362.11</v>
      </c>
      <c r="H62" s="24" t="n">
        <v>17.3</v>
      </c>
      <c r="I62" s="24" t="n">
        <f aca="false">K62-F62</f>
        <v>229.42</v>
      </c>
      <c r="J62" s="24" t="n">
        <f aca="false">ROUND(I62*H62,2)</f>
        <v>3968.97</v>
      </c>
      <c r="K62" s="25" t="n">
        <v>458.84</v>
      </c>
      <c r="L62" s="24" t="n">
        <f aca="false">G62+J62</f>
        <v>6331.08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3" s="1" customFormat="true" ht="31.5" hidden="false" customHeight="true" outlineLevel="0" collapsed="false">
      <c r="A63" s="21"/>
      <c r="B63" s="22" t="s">
        <v>143</v>
      </c>
      <c r="C63" s="23" t="s">
        <v>133</v>
      </c>
      <c r="D63" s="23" t="s">
        <v>32</v>
      </c>
      <c r="E63" s="24" t="n">
        <v>10.296</v>
      </c>
      <c r="F63" s="24" t="n">
        <f aca="false">ROUND(K63/2,2)</f>
        <v>499.99</v>
      </c>
      <c r="G63" s="24" t="n">
        <f aca="false">ROUND(E63*F63,2)</f>
        <v>5147.9</v>
      </c>
      <c r="H63" s="24" t="n">
        <v>17.3</v>
      </c>
      <c r="I63" s="24" t="n">
        <f aca="false">K63-F63</f>
        <v>499.99</v>
      </c>
      <c r="J63" s="24" t="n">
        <f aca="false">ROUND(H63*I63,2)</f>
        <v>8649.83</v>
      </c>
      <c r="K63" s="25" t="n">
        <v>999.98</v>
      </c>
      <c r="L63" s="24" t="n">
        <f aca="false">G63+J63</f>
        <v>13797.73</v>
      </c>
    </row>
    <row r="64" s="1" customFormat="true" ht="39" hidden="false" customHeight="true" outlineLevel="0" collapsed="false">
      <c r="A64" s="21"/>
      <c r="B64" s="22" t="s">
        <v>144</v>
      </c>
      <c r="C64" s="23" t="s">
        <v>31</v>
      </c>
      <c r="D64" s="23" t="s">
        <v>32</v>
      </c>
      <c r="E64" s="24" t="n">
        <v>10.296</v>
      </c>
      <c r="F64" s="24" t="n">
        <f aca="false">ROUND(K64/2,2)</f>
        <v>388.14</v>
      </c>
      <c r="G64" s="24" t="n">
        <f aca="false">ROUND(E64*F64,2)</f>
        <v>3996.29</v>
      </c>
      <c r="H64" s="24" t="n">
        <v>17.3</v>
      </c>
      <c r="I64" s="24" t="n">
        <f aca="false">K64-F64</f>
        <v>388.13</v>
      </c>
      <c r="J64" s="24" t="n">
        <f aca="false">ROUND(H64*I64,2)</f>
        <v>6714.65</v>
      </c>
      <c r="K64" s="25" t="n">
        <v>776.27</v>
      </c>
      <c r="L64" s="24" t="n">
        <f aca="false">G64+J64</f>
        <v>10710.94</v>
      </c>
    </row>
    <row r="65" s="1" customFormat="true" ht="30" hidden="false" customHeight="true" outlineLevel="0" collapsed="false">
      <c r="A65" s="21" t="s">
        <v>145</v>
      </c>
      <c r="B65" s="22" t="s">
        <v>146</v>
      </c>
      <c r="C65" s="23" t="s">
        <v>31</v>
      </c>
      <c r="D65" s="23" t="s">
        <v>32</v>
      </c>
      <c r="E65" s="24" t="n">
        <v>10.296</v>
      </c>
      <c r="F65" s="24" t="n">
        <f aca="false">ROUND(K65/2,2)</f>
        <v>21.4</v>
      </c>
      <c r="G65" s="24" t="n">
        <f aca="false">ROUND(E65*F65,2)</f>
        <v>220.33</v>
      </c>
      <c r="H65" s="24" t="n">
        <v>17.3</v>
      </c>
      <c r="I65" s="24" t="n">
        <f aca="false">K65-F65</f>
        <v>21.39</v>
      </c>
      <c r="J65" s="24" t="n">
        <f aca="false">ROUND(H65*I65,2)</f>
        <v>370.05</v>
      </c>
      <c r="K65" s="25" t="n">
        <v>42.79</v>
      </c>
      <c r="L65" s="24" t="n">
        <f aca="false">G65+J65</f>
        <v>590.38</v>
      </c>
    </row>
    <row r="66" s="20" customFormat="true" ht="37.3" hidden="false" customHeight="true" outlineLevel="0" collapsed="false">
      <c r="A66" s="17" t="s">
        <v>147</v>
      </c>
      <c r="B66" s="18" t="s">
        <v>148</v>
      </c>
      <c r="C66" s="19"/>
      <c r="D66" s="19"/>
      <c r="E66" s="19"/>
      <c r="F66" s="19" t="n">
        <f aca="false">SUM(F67:F74)</f>
        <v>156.63</v>
      </c>
      <c r="G66" s="19" t="n">
        <f aca="false">SUM(G67:G74)</f>
        <v>1727.79</v>
      </c>
      <c r="H66" s="19"/>
      <c r="I66" s="19" t="n">
        <f aca="false">SUM(I67:I74)</f>
        <v>156.59</v>
      </c>
      <c r="J66" s="19" t="n">
        <f aca="false">SUM(J67:J74)</f>
        <v>3252.71</v>
      </c>
      <c r="K66" s="19" t="n">
        <f aca="false">SUM(K67:K74)</f>
        <v>313.22</v>
      </c>
      <c r="L66" s="19" t="n">
        <f aca="false">SUM(L67:L74)</f>
        <v>4980.5</v>
      </c>
      <c r="M66" s="1"/>
      <c r="N66" s="1" t="n">
        <f aca="false">L66+тепло!L59+ХВС!L66+ТКО!L50</f>
        <v>5499.74</v>
      </c>
    </row>
    <row r="67" s="20" customFormat="true" ht="22.5" hidden="false" customHeight="true" outlineLevel="0" collapsed="false">
      <c r="A67" s="38" t="s">
        <v>149</v>
      </c>
      <c r="B67" s="39" t="s">
        <v>150</v>
      </c>
      <c r="C67" s="23" t="s">
        <v>151</v>
      </c>
      <c r="D67" s="23" t="s">
        <v>71</v>
      </c>
      <c r="E67" s="24" t="n">
        <v>16.056</v>
      </c>
      <c r="F67" s="24" t="n">
        <f aca="false">ROUND(K67/2,2)</f>
        <v>7.94</v>
      </c>
      <c r="G67" s="24" t="n">
        <f aca="false">ROUND(F67*E67,2)</f>
        <v>127.48</v>
      </c>
      <c r="H67" s="24" t="n">
        <v>44.54</v>
      </c>
      <c r="I67" s="24" t="n">
        <f aca="false">K67-F67</f>
        <v>7.93</v>
      </c>
      <c r="J67" s="24" t="n">
        <f aca="false">ROUND(I67*H67,2)</f>
        <v>353.2</v>
      </c>
      <c r="K67" s="34" t="n">
        <v>15.87</v>
      </c>
      <c r="L67" s="24" t="n">
        <f aca="false">G67+J67</f>
        <v>480.68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</row>
    <row r="68" s="1" customFormat="true" ht="22.5" hidden="false" customHeight="true" outlineLevel="0" collapsed="false">
      <c r="A68" s="38"/>
      <c r="B68" s="39"/>
      <c r="C68" s="23" t="s">
        <v>152</v>
      </c>
      <c r="D68" s="23" t="s">
        <v>71</v>
      </c>
      <c r="E68" s="24" t="n">
        <v>16.056</v>
      </c>
      <c r="F68" s="24" t="n">
        <f aca="false">ROUND(K68/2,2)</f>
        <v>0.23</v>
      </c>
      <c r="G68" s="24" t="n">
        <f aca="false">ROUND(F68*E68,2)</f>
        <v>3.69</v>
      </c>
      <c r="H68" s="24" t="n">
        <v>44.54</v>
      </c>
      <c r="I68" s="24" t="n">
        <f aca="false">K68-F68</f>
        <v>0.22</v>
      </c>
      <c r="J68" s="24" t="n">
        <f aca="false">ROUND(I68*H68,2)</f>
        <v>9.8</v>
      </c>
      <c r="K68" s="34" t="n">
        <v>0.45</v>
      </c>
      <c r="L68" s="24" t="n">
        <f aca="false">G68+J68</f>
        <v>13.49</v>
      </c>
    </row>
    <row r="69" s="1" customFormat="true" ht="19.5" hidden="false" customHeight="true" outlineLevel="0" collapsed="false">
      <c r="A69" s="38"/>
      <c r="B69" s="39"/>
      <c r="C69" s="23" t="s">
        <v>153</v>
      </c>
      <c r="D69" s="23" t="s">
        <v>71</v>
      </c>
      <c r="E69" s="24" t="n">
        <v>16.056</v>
      </c>
      <c r="F69" s="24" t="n">
        <f aca="false">ROUND(K69/2,2)</f>
        <v>1.43</v>
      </c>
      <c r="G69" s="24" t="n">
        <f aca="false">ROUND(F69*E69,2)</f>
        <v>22.96</v>
      </c>
      <c r="H69" s="24" t="n">
        <v>44.54</v>
      </c>
      <c r="I69" s="24" t="n">
        <f aca="false">K69-F69</f>
        <v>1.43</v>
      </c>
      <c r="J69" s="24" t="n">
        <f aca="false">ROUND(I69*H69,2)</f>
        <v>63.69</v>
      </c>
      <c r="K69" s="34" t="n">
        <v>2.86</v>
      </c>
      <c r="L69" s="24" t="n">
        <f aca="false">G69+J69</f>
        <v>86.65</v>
      </c>
    </row>
    <row r="70" s="1" customFormat="true" ht="24.75" hidden="false" customHeight="true" outlineLevel="0" collapsed="false">
      <c r="A70" s="38"/>
      <c r="B70" s="39"/>
      <c r="C70" s="23" t="s">
        <v>99</v>
      </c>
      <c r="D70" s="23" t="s">
        <v>71</v>
      </c>
      <c r="E70" s="24" t="n">
        <v>16.056</v>
      </c>
      <c r="F70" s="24" t="n">
        <f aca="false">ROUND(K70/2,2)</f>
        <v>5.73</v>
      </c>
      <c r="G70" s="24" t="n">
        <f aca="false">ROUND(F70*E70,2)</f>
        <v>92</v>
      </c>
      <c r="H70" s="24" t="n">
        <v>44.54</v>
      </c>
      <c r="I70" s="24" t="n">
        <f aca="false">K70-F70</f>
        <v>5.73</v>
      </c>
      <c r="J70" s="24" t="n">
        <f aca="false">ROUND(I70*H70,2)</f>
        <v>255.21</v>
      </c>
      <c r="K70" s="34" t="n">
        <v>11.46</v>
      </c>
      <c r="L70" s="24" t="n">
        <f aca="false">G70+J70</f>
        <v>347.21</v>
      </c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0"/>
      <c r="EN70" s="20"/>
      <c r="EO70" s="20"/>
      <c r="EP70" s="20"/>
      <c r="EQ70" s="20"/>
      <c r="ER70" s="20"/>
      <c r="ES70" s="20"/>
      <c r="ET70" s="20"/>
      <c r="EU70" s="20"/>
      <c r="EV70" s="20"/>
      <c r="EW70" s="20"/>
      <c r="EX70" s="20"/>
      <c r="EY70" s="20"/>
      <c r="EZ70" s="20"/>
      <c r="FA70" s="20"/>
      <c r="FB70" s="20"/>
      <c r="FC70" s="20"/>
      <c r="FD70" s="20"/>
      <c r="FE70" s="20"/>
      <c r="FF70" s="20"/>
      <c r="FG70" s="20"/>
      <c r="FH70" s="20"/>
      <c r="FI70" s="20"/>
      <c r="FJ70" s="20"/>
      <c r="FK70" s="20"/>
      <c r="FL70" s="20"/>
      <c r="FM70" s="20"/>
      <c r="FN70" s="20"/>
      <c r="FO70" s="20"/>
      <c r="FP70" s="20"/>
      <c r="FQ70" s="20"/>
      <c r="FR70" s="20"/>
      <c r="FS70" s="20"/>
      <c r="FT70" s="20"/>
      <c r="FU70" s="20"/>
      <c r="FV70" s="20"/>
      <c r="FW70" s="20"/>
      <c r="FX70" s="20"/>
      <c r="FY70" s="20"/>
      <c r="FZ70" s="20"/>
      <c r="GA70" s="20"/>
      <c r="GB70" s="20"/>
      <c r="GC70" s="20"/>
      <c r="GD70" s="20"/>
      <c r="GE70" s="20"/>
      <c r="GF70" s="20"/>
      <c r="GG70" s="20"/>
      <c r="GH70" s="20"/>
      <c r="GI70" s="20"/>
      <c r="GJ70" s="20"/>
      <c r="GK70" s="20"/>
      <c r="GL70" s="20"/>
      <c r="GM70" s="20"/>
      <c r="GN70" s="20"/>
      <c r="GO70" s="20"/>
      <c r="GP70" s="20"/>
      <c r="GQ70" s="20"/>
      <c r="GR70" s="20"/>
      <c r="GS70" s="20"/>
      <c r="GT70" s="20"/>
      <c r="GU70" s="20"/>
      <c r="GV70" s="20"/>
      <c r="GW70" s="20"/>
      <c r="GX70" s="20"/>
      <c r="GY70" s="20"/>
      <c r="GZ70" s="20"/>
      <c r="HA70" s="20"/>
      <c r="HB70" s="20"/>
      <c r="HC70" s="20"/>
      <c r="HD70" s="20"/>
      <c r="HE70" s="20"/>
      <c r="HF70" s="20"/>
      <c r="HG70" s="20"/>
      <c r="HH70" s="20"/>
      <c r="HI70" s="20"/>
      <c r="HJ70" s="20"/>
      <c r="HK70" s="20"/>
      <c r="HL70" s="20"/>
      <c r="HM70" s="20"/>
      <c r="HN70" s="20"/>
      <c r="HO70" s="20"/>
      <c r="HP70" s="20"/>
      <c r="HQ70" s="20"/>
      <c r="HR70" s="20"/>
      <c r="HS70" s="20"/>
      <c r="HT70" s="20"/>
      <c r="HU70" s="20"/>
      <c r="HV70" s="20"/>
      <c r="HW70" s="20"/>
      <c r="HX70" s="20"/>
      <c r="HY70" s="20"/>
      <c r="HZ70" s="20"/>
      <c r="IA70" s="20"/>
      <c r="IB70" s="20"/>
      <c r="IC70" s="20"/>
      <c r="ID70" s="20"/>
      <c r="IE70" s="20"/>
      <c r="IF70" s="20"/>
      <c r="IG70" s="20"/>
      <c r="IH70" s="20"/>
      <c r="II70" s="20"/>
      <c r="IJ70" s="20"/>
      <c r="IK70" s="20"/>
      <c r="IL70" s="20"/>
      <c r="IM70" s="20"/>
      <c r="IN70" s="20"/>
      <c r="IO70" s="20"/>
      <c r="IP70" s="20"/>
      <c r="IQ70" s="20"/>
      <c r="IR70" s="20"/>
      <c r="IS70" s="20"/>
      <c r="IT70" s="20"/>
      <c r="IU70" s="20"/>
      <c r="IV70" s="20"/>
      <c r="IW70" s="20"/>
    </row>
    <row r="71" s="20" customFormat="true" ht="24.75" hidden="false" customHeight="true" outlineLevel="0" collapsed="false">
      <c r="A71" s="38"/>
      <c r="B71" s="39"/>
      <c r="C71" s="23" t="s">
        <v>154</v>
      </c>
      <c r="D71" s="23" t="s">
        <v>71</v>
      </c>
      <c r="E71" s="24" t="n">
        <v>16.056</v>
      </c>
      <c r="F71" s="24" t="n">
        <f aca="false">ROUND(K71/2,2)</f>
        <v>4.66</v>
      </c>
      <c r="G71" s="24" t="n">
        <f aca="false">ROUND(F71*E71,2)</f>
        <v>74.82</v>
      </c>
      <c r="H71" s="24" t="n">
        <v>44.54</v>
      </c>
      <c r="I71" s="24" t="n">
        <f aca="false">K71-F71</f>
        <v>4.65</v>
      </c>
      <c r="J71" s="24" t="n">
        <f aca="false">ROUND(I71*H71,2)</f>
        <v>207.11</v>
      </c>
      <c r="K71" s="34" t="n">
        <v>9.31</v>
      </c>
      <c r="L71" s="24" t="n">
        <f aca="false">G71+J71</f>
        <v>281.93</v>
      </c>
      <c r="M71" s="1"/>
      <c r="N71" s="1"/>
    </row>
    <row r="72" s="1" customFormat="true" ht="22.5" hidden="false" customHeight="true" outlineLevel="0" collapsed="false">
      <c r="A72" s="38"/>
      <c r="B72" s="39"/>
      <c r="C72" s="23" t="s">
        <v>82</v>
      </c>
      <c r="D72" s="23" t="s">
        <v>32</v>
      </c>
      <c r="E72" s="24" t="n">
        <v>10.296</v>
      </c>
      <c r="F72" s="24" t="n">
        <f aca="false">ROUND(K72/2,2)</f>
        <v>91.15</v>
      </c>
      <c r="G72" s="24" t="n">
        <f aca="false">ROUND(E72*F72,2)</f>
        <v>938.48</v>
      </c>
      <c r="H72" s="24" t="n">
        <v>17.3</v>
      </c>
      <c r="I72" s="24" t="n">
        <f aca="false">K72-F72</f>
        <v>91.15</v>
      </c>
      <c r="J72" s="24" t="n">
        <f aca="false">ROUND(I72*H72,2)</f>
        <v>1576.9</v>
      </c>
      <c r="K72" s="34" t="n">
        <f aca="false">122+60.3</f>
        <v>182.3</v>
      </c>
      <c r="L72" s="24" t="n">
        <f aca="false">G72+J72</f>
        <v>2515.38</v>
      </c>
    </row>
    <row r="73" s="20" customFormat="true" ht="22.5" hidden="false" customHeight="true" outlineLevel="0" collapsed="false">
      <c r="A73" s="38"/>
      <c r="B73" s="39"/>
      <c r="C73" s="23" t="s">
        <v>155</v>
      </c>
      <c r="D73" s="23" t="s">
        <v>32</v>
      </c>
      <c r="E73" s="24" t="n">
        <v>10.296</v>
      </c>
      <c r="F73" s="24" t="n">
        <f aca="false">ROUND(K73/2,2)</f>
        <v>2.28</v>
      </c>
      <c r="G73" s="24" t="n">
        <f aca="false">ROUND(E73*F73,2)</f>
        <v>23.47</v>
      </c>
      <c r="H73" s="24" t="n">
        <v>17.3</v>
      </c>
      <c r="I73" s="24" t="n">
        <f aca="false">K73-F73</f>
        <v>2.28</v>
      </c>
      <c r="J73" s="24" t="n">
        <f aca="false">ROUND(I73*H73,2)</f>
        <v>39.44</v>
      </c>
      <c r="K73" s="34" t="n">
        <v>4.56</v>
      </c>
      <c r="L73" s="24" t="n">
        <f aca="false">G73+J73</f>
        <v>62.91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</row>
    <row r="74" s="1" customFormat="true" ht="30" hidden="false" customHeight="true" outlineLevel="0" collapsed="false">
      <c r="A74" s="38"/>
      <c r="B74" s="39"/>
      <c r="C74" s="23" t="s">
        <v>36</v>
      </c>
      <c r="D74" s="23" t="s">
        <v>32</v>
      </c>
      <c r="E74" s="24" t="n">
        <v>10.296</v>
      </c>
      <c r="F74" s="24" t="n">
        <f aca="false">ROUND(K74/2,2)</f>
        <v>43.21</v>
      </c>
      <c r="G74" s="24" t="n">
        <f aca="false">ROUND(E74*F74,2)</f>
        <v>444.89</v>
      </c>
      <c r="H74" s="24" t="n">
        <v>17.3</v>
      </c>
      <c r="I74" s="24" t="n">
        <f aca="false">K74-F74</f>
        <v>43.2</v>
      </c>
      <c r="J74" s="24" t="n">
        <f aca="false">ROUND(I74*H74,2)</f>
        <v>747.36</v>
      </c>
      <c r="K74" s="34" t="n">
        <v>86.41</v>
      </c>
      <c r="L74" s="24" t="n">
        <f aca="false">G74+J74</f>
        <v>1192.25</v>
      </c>
    </row>
    <row r="75" s="1" customFormat="true" ht="33.55" hidden="false" customHeight="true" outlineLevel="0" collapsed="false">
      <c r="A75" s="12" t="s">
        <v>156</v>
      </c>
      <c r="B75" s="18" t="s">
        <v>157</v>
      </c>
      <c r="C75" s="19"/>
      <c r="D75" s="19"/>
      <c r="E75" s="19"/>
      <c r="F75" s="19" t="n">
        <f aca="false">F76</f>
        <v>209.44</v>
      </c>
      <c r="G75" s="19" t="n">
        <f aca="false">G76</f>
        <v>2156.39</v>
      </c>
      <c r="H75" s="19"/>
      <c r="I75" s="19" t="n">
        <f aca="false">I76</f>
        <v>209.44</v>
      </c>
      <c r="J75" s="19" t="n">
        <f aca="false">J76</f>
        <v>3623.31</v>
      </c>
      <c r="K75" s="19" t="n">
        <f aca="false">K76</f>
        <v>418.88</v>
      </c>
      <c r="L75" s="19" t="n">
        <f aca="false">L76</f>
        <v>5779.7</v>
      </c>
      <c r="N75" s="1" t="n">
        <f aca="false">L75+тепло!L61+ХВС!L70+_водоотведение!L56+ТКО!L55</f>
        <v>7313.28</v>
      </c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0"/>
      <c r="EN75" s="20"/>
      <c r="EO75" s="20"/>
      <c r="EP75" s="20"/>
      <c r="EQ75" s="20"/>
      <c r="ER75" s="20"/>
      <c r="ES75" s="20"/>
      <c r="ET75" s="20"/>
      <c r="EU75" s="20"/>
      <c r="EV75" s="20"/>
      <c r="EW75" s="20"/>
      <c r="EX75" s="20"/>
      <c r="EY75" s="20"/>
      <c r="EZ75" s="20"/>
      <c r="FA75" s="20"/>
      <c r="FB75" s="20"/>
      <c r="FC75" s="20"/>
      <c r="FD75" s="20"/>
      <c r="FE75" s="20"/>
      <c r="FF75" s="20"/>
      <c r="FG75" s="20"/>
      <c r="FH75" s="20"/>
      <c r="FI75" s="20"/>
      <c r="FJ75" s="20"/>
      <c r="FK75" s="20"/>
      <c r="FL75" s="20"/>
      <c r="FM75" s="20"/>
      <c r="FN75" s="20"/>
      <c r="FO75" s="20"/>
      <c r="FP75" s="20"/>
      <c r="FQ75" s="20"/>
      <c r="FR75" s="20"/>
      <c r="FS75" s="20"/>
      <c r="FT75" s="20"/>
      <c r="FU75" s="20"/>
      <c r="FV75" s="20"/>
      <c r="FW75" s="20"/>
      <c r="FX75" s="20"/>
      <c r="FY75" s="20"/>
      <c r="FZ75" s="20"/>
      <c r="GA75" s="20"/>
      <c r="GB75" s="20"/>
      <c r="GC75" s="20"/>
      <c r="GD75" s="20"/>
      <c r="GE75" s="20"/>
      <c r="GF75" s="20"/>
      <c r="GG75" s="20"/>
      <c r="GH75" s="20"/>
      <c r="GI75" s="20"/>
      <c r="GJ75" s="20"/>
      <c r="GK75" s="20"/>
      <c r="GL75" s="20"/>
      <c r="GM75" s="20"/>
      <c r="GN75" s="20"/>
      <c r="GO75" s="20"/>
      <c r="GP75" s="20"/>
      <c r="GQ75" s="20"/>
      <c r="GR75" s="20"/>
      <c r="GS75" s="20"/>
      <c r="GT75" s="20"/>
      <c r="GU75" s="20"/>
      <c r="GV75" s="20"/>
      <c r="GW75" s="20"/>
      <c r="GX75" s="20"/>
      <c r="GY75" s="20"/>
      <c r="GZ75" s="20"/>
      <c r="HA75" s="20"/>
      <c r="HB75" s="20"/>
      <c r="HC75" s="20"/>
      <c r="HD75" s="20"/>
      <c r="HE75" s="20"/>
      <c r="HF75" s="20"/>
      <c r="HG75" s="20"/>
      <c r="HH75" s="20"/>
      <c r="HI75" s="20"/>
      <c r="HJ75" s="20"/>
      <c r="HK75" s="20"/>
      <c r="HL75" s="20"/>
      <c r="HM75" s="20"/>
      <c r="HN75" s="20"/>
      <c r="HO75" s="20"/>
      <c r="HP75" s="20"/>
      <c r="HQ75" s="20"/>
      <c r="HR75" s="20"/>
      <c r="HS75" s="20"/>
      <c r="HT75" s="20"/>
      <c r="HU75" s="20"/>
      <c r="HV75" s="20"/>
      <c r="HW75" s="20"/>
      <c r="HX75" s="20"/>
      <c r="HY75" s="20"/>
      <c r="HZ75" s="20"/>
      <c r="IA75" s="20"/>
      <c r="IB75" s="20"/>
      <c r="IC75" s="20"/>
      <c r="ID75" s="20"/>
      <c r="IE75" s="20"/>
      <c r="IF75" s="20"/>
      <c r="IG75" s="20"/>
      <c r="IH75" s="20"/>
      <c r="II75" s="20"/>
      <c r="IJ75" s="20"/>
      <c r="IK75" s="20"/>
      <c r="IL75" s="20"/>
      <c r="IM75" s="20"/>
      <c r="IN75" s="20"/>
      <c r="IO75" s="20"/>
      <c r="IP75" s="20"/>
      <c r="IQ75" s="20"/>
      <c r="IR75" s="20"/>
      <c r="IS75" s="20"/>
      <c r="IT75" s="20"/>
      <c r="IU75" s="20"/>
      <c r="IV75" s="20"/>
      <c r="IW75" s="20"/>
    </row>
    <row r="76" customFormat="false" ht="34.3" hidden="false" customHeight="true" outlineLevel="0" collapsed="false">
      <c r="A76" s="38" t="s">
        <v>158</v>
      </c>
      <c r="B76" s="40" t="s">
        <v>159</v>
      </c>
      <c r="C76" s="41" t="s">
        <v>36</v>
      </c>
      <c r="D76" s="41" t="s">
        <v>32</v>
      </c>
      <c r="E76" s="24" t="n">
        <v>10.296</v>
      </c>
      <c r="F76" s="24" t="n">
        <f aca="false">ROUND(K76/2,2)</f>
        <v>209.44</v>
      </c>
      <c r="G76" s="24" t="n">
        <f aca="false">ROUND(E76*F76,2)</f>
        <v>2156.39</v>
      </c>
      <c r="H76" s="24" t="n">
        <v>17.3</v>
      </c>
      <c r="I76" s="24" t="n">
        <f aca="false">K76-F76</f>
        <v>209.44</v>
      </c>
      <c r="J76" s="24" t="n">
        <f aca="false">ROUND(I76*H76,2)</f>
        <v>3623.31</v>
      </c>
      <c r="K76" s="34" t="n">
        <v>418.88</v>
      </c>
      <c r="L76" s="24" t="n">
        <f aca="false">G76+J76</f>
        <v>5779.7</v>
      </c>
    </row>
    <row r="77" customFormat="false" ht="36" hidden="false" customHeight="true" outlineLevel="0" collapsed="false">
      <c r="A77" s="17" t="s">
        <v>160</v>
      </c>
      <c r="B77" s="18" t="s">
        <v>161</v>
      </c>
      <c r="C77" s="19"/>
      <c r="D77" s="19"/>
      <c r="E77" s="19"/>
      <c r="F77" s="19" t="n">
        <f aca="false">SUM(F78:F78)</f>
        <v>6.18</v>
      </c>
      <c r="G77" s="19" t="n">
        <f aca="false">SUM(G78:G78)</f>
        <v>63.63</v>
      </c>
      <c r="H77" s="19"/>
      <c r="I77" s="19" t="n">
        <f aca="false">SUM(I78:I78)</f>
        <v>6.18</v>
      </c>
      <c r="J77" s="19" t="n">
        <f aca="false">SUM(J78:J78)</f>
        <v>106.91</v>
      </c>
      <c r="K77" s="19" t="n">
        <f aca="false">SUM(K78:K78)</f>
        <v>12.36</v>
      </c>
      <c r="L77" s="19" t="n">
        <f aca="false">SUM(L78:L78)</f>
        <v>170.54</v>
      </c>
      <c r="N77" s="1" t="n">
        <f aca="false">L77+тепло!L63+водоразбор!U32+ХВС!L72+_водоотведение!L58+ТКО!L57</f>
        <v>985.93</v>
      </c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0"/>
      <c r="EH77" s="20"/>
      <c r="EI77" s="20"/>
      <c r="EJ77" s="20"/>
      <c r="EK77" s="20"/>
      <c r="EL77" s="20"/>
      <c r="EM77" s="20"/>
      <c r="EN77" s="20"/>
      <c r="EO77" s="20"/>
      <c r="EP77" s="20"/>
      <c r="EQ77" s="20"/>
      <c r="ER77" s="20"/>
      <c r="ES77" s="20"/>
      <c r="ET77" s="20"/>
      <c r="EU77" s="20"/>
      <c r="EV77" s="20"/>
      <c r="EW77" s="20"/>
      <c r="EX77" s="20"/>
      <c r="EY77" s="20"/>
      <c r="EZ77" s="20"/>
      <c r="FA77" s="20"/>
      <c r="FB77" s="20"/>
      <c r="FC77" s="20"/>
      <c r="FD77" s="20"/>
      <c r="FE77" s="20"/>
      <c r="FF77" s="20"/>
      <c r="FG77" s="20"/>
      <c r="FH77" s="20"/>
      <c r="FI77" s="20"/>
      <c r="FJ77" s="20"/>
      <c r="FK77" s="20"/>
      <c r="FL77" s="20"/>
      <c r="FM77" s="20"/>
      <c r="FN77" s="20"/>
      <c r="FO77" s="20"/>
      <c r="FP77" s="20"/>
      <c r="FQ77" s="20"/>
      <c r="FR77" s="20"/>
      <c r="FS77" s="20"/>
      <c r="FT77" s="20"/>
      <c r="FU77" s="20"/>
      <c r="FV77" s="20"/>
      <c r="FW77" s="20"/>
      <c r="FX77" s="20"/>
      <c r="FY77" s="20"/>
      <c r="FZ77" s="20"/>
      <c r="GA77" s="20"/>
      <c r="GB77" s="20"/>
      <c r="GC77" s="20"/>
      <c r="GD77" s="20"/>
      <c r="GE77" s="20"/>
      <c r="GF77" s="20"/>
      <c r="GG77" s="20"/>
      <c r="GH77" s="20"/>
      <c r="GI77" s="20"/>
      <c r="GJ77" s="20"/>
      <c r="GK77" s="20"/>
      <c r="GL77" s="20"/>
      <c r="GM77" s="20"/>
      <c r="GN77" s="20"/>
      <c r="GO77" s="20"/>
      <c r="GP77" s="20"/>
      <c r="GQ77" s="20"/>
      <c r="GR77" s="20"/>
      <c r="GS77" s="20"/>
      <c r="GT77" s="20"/>
      <c r="GU77" s="20"/>
      <c r="GV77" s="20"/>
      <c r="GW77" s="20"/>
      <c r="GX77" s="20"/>
      <c r="GY77" s="20"/>
      <c r="GZ77" s="20"/>
      <c r="HA77" s="20"/>
      <c r="HB77" s="20"/>
      <c r="HC77" s="20"/>
      <c r="HD77" s="20"/>
      <c r="HE77" s="20"/>
      <c r="HF77" s="20"/>
      <c r="HG77" s="20"/>
      <c r="HH77" s="20"/>
      <c r="HI77" s="20"/>
      <c r="HJ77" s="20"/>
      <c r="HK77" s="20"/>
      <c r="HL77" s="20"/>
      <c r="HM77" s="20"/>
      <c r="HN77" s="20"/>
      <c r="HO77" s="20"/>
      <c r="HP77" s="20"/>
      <c r="HQ77" s="20"/>
      <c r="HR77" s="20"/>
      <c r="HS77" s="20"/>
      <c r="HT77" s="20"/>
      <c r="HU77" s="20"/>
      <c r="HV77" s="20"/>
      <c r="HW77" s="20"/>
      <c r="HX77" s="20"/>
      <c r="HY77" s="20"/>
      <c r="HZ77" s="20"/>
      <c r="IA77" s="20"/>
      <c r="IB77" s="20"/>
      <c r="IC77" s="20"/>
      <c r="ID77" s="20"/>
      <c r="IE77" s="20"/>
      <c r="IF77" s="20"/>
      <c r="IG77" s="20"/>
      <c r="IH77" s="20"/>
      <c r="II77" s="20"/>
      <c r="IJ77" s="20"/>
      <c r="IK77" s="20"/>
      <c r="IL77" s="20"/>
      <c r="IM77" s="20"/>
      <c r="IN77" s="20"/>
      <c r="IO77" s="20"/>
      <c r="IP77" s="20"/>
      <c r="IQ77" s="20"/>
      <c r="IR77" s="20"/>
      <c r="IS77" s="20"/>
      <c r="IT77" s="20"/>
      <c r="IU77" s="20"/>
      <c r="IV77" s="20"/>
      <c r="IW77" s="20"/>
    </row>
    <row r="78" customFormat="false" ht="28.5" hidden="false" customHeight="true" outlineLevel="0" collapsed="false">
      <c r="A78" s="38" t="s">
        <v>162</v>
      </c>
      <c r="B78" s="39" t="s">
        <v>163</v>
      </c>
      <c r="C78" s="41" t="s">
        <v>36</v>
      </c>
      <c r="D78" s="41" t="s">
        <v>32</v>
      </c>
      <c r="E78" s="24" t="n">
        <v>10.296</v>
      </c>
      <c r="F78" s="24" t="n">
        <f aca="false">ROUND(K78/2,2)</f>
        <v>6.18</v>
      </c>
      <c r="G78" s="24" t="n">
        <f aca="false">ROUND(E78*F78,2)</f>
        <v>63.63</v>
      </c>
      <c r="H78" s="24" t="n">
        <v>17.3</v>
      </c>
      <c r="I78" s="24" t="n">
        <f aca="false">K78-F78</f>
        <v>6.18</v>
      </c>
      <c r="J78" s="24" t="n">
        <f aca="false">ROUND(H78*I78,2)</f>
        <v>106.91</v>
      </c>
      <c r="K78" s="34" t="n">
        <v>12.36</v>
      </c>
      <c r="L78" s="24" t="n">
        <f aca="false">G78+J78</f>
        <v>170.54</v>
      </c>
    </row>
    <row r="79" s="29" customFormat="true" ht="36" hidden="false" customHeight="true" outlineLevel="0" collapsed="false">
      <c r="A79" s="17" t="s">
        <v>164</v>
      </c>
      <c r="B79" s="18" t="s">
        <v>165</v>
      </c>
      <c r="C79" s="19"/>
      <c r="D79" s="19"/>
      <c r="E79" s="19"/>
      <c r="F79" s="19" t="n">
        <f aca="false">SUM(F80:F80)</f>
        <v>18.55</v>
      </c>
      <c r="G79" s="19" t="n">
        <f aca="false">SUM(G80:G80)</f>
        <v>190.99</v>
      </c>
      <c r="H79" s="19"/>
      <c r="I79" s="19" t="n">
        <f aca="false">SUM(I80:I80)</f>
        <v>18.54</v>
      </c>
      <c r="J79" s="19" t="n">
        <f aca="false">SUM(J80:J80)</f>
        <v>320.74</v>
      </c>
      <c r="K79" s="19" t="n">
        <f aca="false">SUM(K80:K80)</f>
        <v>37.09</v>
      </c>
      <c r="L79" s="19" t="n">
        <f aca="false">SUM(L80:L80)</f>
        <v>511.73</v>
      </c>
      <c r="M79" s="1"/>
      <c r="N79" s="1" t="n">
        <f aca="false">L79+тепло!L65+водоразбор!U34+ХВС!L74+_водоотведение!L60+ТКО!L59</f>
        <v>2958.17</v>
      </c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0"/>
      <c r="EN79" s="20"/>
      <c r="EO79" s="20"/>
      <c r="EP79" s="20"/>
      <c r="EQ79" s="20"/>
      <c r="ER79" s="20"/>
      <c r="ES79" s="20"/>
      <c r="ET79" s="20"/>
      <c r="EU79" s="20"/>
      <c r="EV79" s="20"/>
      <c r="EW79" s="20"/>
      <c r="EX79" s="20"/>
      <c r="EY79" s="20"/>
      <c r="EZ79" s="20"/>
      <c r="FA79" s="20"/>
      <c r="FB79" s="20"/>
      <c r="FC79" s="20"/>
      <c r="FD79" s="20"/>
      <c r="FE79" s="20"/>
      <c r="FF79" s="20"/>
      <c r="FG79" s="20"/>
      <c r="FH79" s="20"/>
      <c r="FI79" s="20"/>
      <c r="FJ79" s="20"/>
      <c r="FK79" s="20"/>
      <c r="FL79" s="20"/>
      <c r="FM79" s="20"/>
      <c r="FN79" s="20"/>
      <c r="FO79" s="20"/>
      <c r="FP79" s="20"/>
      <c r="FQ79" s="20"/>
      <c r="FR79" s="20"/>
      <c r="FS79" s="20"/>
      <c r="FT79" s="20"/>
      <c r="FU79" s="20"/>
      <c r="FV79" s="20"/>
      <c r="FW79" s="20"/>
      <c r="FX79" s="20"/>
      <c r="FY79" s="20"/>
      <c r="FZ79" s="20"/>
      <c r="GA79" s="20"/>
      <c r="GB79" s="20"/>
      <c r="GC79" s="20"/>
      <c r="GD79" s="20"/>
      <c r="GE79" s="20"/>
      <c r="GF79" s="20"/>
      <c r="GG79" s="20"/>
      <c r="GH79" s="20"/>
      <c r="GI79" s="20"/>
      <c r="GJ79" s="20"/>
      <c r="GK79" s="20"/>
      <c r="GL79" s="20"/>
      <c r="GM79" s="20"/>
      <c r="GN79" s="20"/>
      <c r="GO79" s="20"/>
      <c r="GP79" s="20"/>
      <c r="GQ79" s="20"/>
      <c r="GR79" s="20"/>
      <c r="GS79" s="20"/>
      <c r="GT79" s="20"/>
      <c r="GU79" s="20"/>
      <c r="GV79" s="20"/>
      <c r="GW79" s="20"/>
      <c r="GX79" s="20"/>
      <c r="GY79" s="20"/>
      <c r="GZ79" s="20"/>
      <c r="HA79" s="20"/>
      <c r="HB79" s="20"/>
      <c r="HC79" s="20"/>
      <c r="HD79" s="20"/>
      <c r="HE79" s="20"/>
      <c r="HF79" s="20"/>
      <c r="HG79" s="20"/>
      <c r="HH79" s="20"/>
      <c r="HI79" s="20"/>
      <c r="HJ79" s="20"/>
      <c r="HK79" s="20"/>
      <c r="HL79" s="20"/>
      <c r="HM79" s="20"/>
      <c r="HN79" s="20"/>
      <c r="HO79" s="20"/>
      <c r="HP79" s="20"/>
      <c r="HQ79" s="20"/>
      <c r="HR79" s="20"/>
      <c r="HS79" s="20"/>
      <c r="HT79" s="20"/>
      <c r="HU79" s="20"/>
      <c r="HV79" s="20"/>
      <c r="HW79" s="20"/>
      <c r="HX79" s="20"/>
      <c r="HY79" s="20"/>
      <c r="HZ79" s="20"/>
      <c r="IA79" s="20"/>
      <c r="IB79" s="20"/>
      <c r="IC79" s="20"/>
      <c r="ID79" s="20"/>
      <c r="IE79" s="20"/>
      <c r="IF79" s="20"/>
      <c r="IG79" s="20"/>
      <c r="IH79" s="20"/>
      <c r="II79" s="20"/>
      <c r="IJ79" s="20"/>
      <c r="IK79" s="20"/>
      <c r="IL79" s="20"/>
      <c r="IM79" s="20"/>
      <c r="IN79" s="20"/>
      <c r="IO79" s="20"/>
      <c r="IP79" s="20"/>
      <c r="IQ79" s="20"/>
      <c r="IR79" s="20"/>
      <c r="IS79" s="20"/>
      <c r="IT79" s="20"/>
      <c r="IU79" s="20"/>
      <c r="IV79" s="20"/>
      <c r="IW79" s="20"/>
    </row>
    <row r="80" s="29" customFormat="true" ht="28.5" hidden="false" customHeight="true" outlineLevel="0" collapsed="false">
      <c r="A80" s="38" t="s">
        <v>166</v>
      </c>
      <c r="B80" s="39" t="s">
        <v>163</v>
      </c>
      <c r="C80" s="41" t="s">
        <v>36</v>
      </c>
      <c r="D80" s="41" t="s">
        <v>32</v>
      </c>
      <c r="E80" s="24" t="n">
        <v>10.296</v>
      </c>
      <c r="F80" s="24" t="n">
        <f aca="false">ROUND(K80/2,2)</f>
        <v>18.55</v>
      </c>
      <c r="G80" s="24" t="n">
        <f aca="false">ROUND(E80*F80,2)</f>
        <v>190.99</v>
      </c>
      <c r="H80" s="24" t="n">
        <v>17.3</v>
      </c>
      <c r="I80" s="24" t="n">
        <f aca="false">K80-F80</f>
        <v>18.54</v>
      </c>
      <c r="J80" s="24" t="n">
        <f aca="false">ROUND(H80*I80,2)</f>
        <v>320.74</v>
      </c>
      <c r="K80" s="34" t="n">
        <v>37.09</v>
      </c>
      <c r="L80" s="24" t="n">
        <f aca="false">G80+J80</f>
        <v>511.73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</row>
    <row r="81" customFormat="false" ht="19.5" hidden="false" customHeight="true" outlineLevel="0" collapsed="false">
      <c r="A81" s="19"/>
      <c r="B81" s="12" t="s">
        <v>167</v>
      </c>
      <c r="C81" s="19"/>
      <c r="D81" s="19"/>
      <c r="E81" s="19"/>
      <c r="F81" s="19" t="n">
        <f aca="false">F10+F24+F51+F54+F66+F75+F77+F79</f>
        <v>6445.51</v>
      </c>
      <c r="G81" s="19" t="n">
        <f aca="false">G10+G24+G51+G54+G66+G75+G77+G79</f>
        <v>67140.91</v>
      </c>
      <c r="H81" s="19"/>
      <c r="I81" s="19" t="n">
        <f aca="false">I10+I24+I51+I54+I66+I75+I77+I79</f>
        <v>6445.26</v>
      </c>
      <c r="J81" s="19" t="n">
        <f aca="false">J10+J24+J51+J54+J66+J75+J77+J79</f>
        <v>116302.3</v>
      </c>
      <c r="K81" s="19" t="n">
        <f aca="false">K10+K24+K51+K54+K66+K75+K77+K79</f>
        <v>12890.77</v>
      </c>
      <c r="L81" s="19" t="n">
        <f aca="false">L10+L24+L51+L54+L66+L75+L77+L79</f>
        <v>183443.21</v>
      </c>
      <c r="M81" s="19"/>
      <c r="N81" s="19" t="n">
        <f aca="false">N10+N24+N51+N54+N66+N75+N77+N79</f>
        <v>580890.16</v>
      </c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  <c r="CF81" s="20"/>
      <c r="CG81" s="20"/>
      <c r="CH81" s="20"/>
      <c r="CI81" s="20"/>
      <c r="CJ81" s="20"/>
      <c r="CK81" s="20"/>
      <c r="CL81" s="20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0"/>
      <c r="EN81" s="20"/>
      <c r="EO81" s="20"/>
      <c r="EP81" s="20"/>
      <c r="EQ81" s="20"/>
      <c r="ER81" s="20"/>
      <c r="ES81" s="20"/>
      <c r="ET81" s="20"/>
      <c r="EU81" s="20"/>
      <c r="EV81" s="20"/>
      <c r="EW81" s="20"/>
      <c r="EX81" s="20"/>
      <c r="EY81" s="20"/>
      <c r="EZ81" s="20"/>
      <c r="FA81" s="20"/>
      <c r="FB81" s="20"/>
      <c r="FC81" s="20"/>
      <c r="FD81" s="20"/>
      <c r="FE81" s="20"/>
      <c r="FF81" s="20"/>
      <c r="FG81" s="20"/>
      <c r="FH81" s="20"/>
      <c r="FI81" s="20"/>
      <c r="FJ81" s="20"/>
      <c r="FK81" s="20"/>
      <c r="FL81" s="20"/>
      <c r="FM81" s="20"/>
      <c r="FN81" s="20"/>
      <c r="FO81" s="20"/>
      <c r="FP81" s="20"/>
      <c r="FQ81" s="20"/>
      <c r="FR81" s="20"/>
      <c r="FS81" s="20"/>
      <c r="FT81" s="20"/>
      <c r="FU81" s="20"/>
      <c r="FV81" s="20"/>
      <c r="FW81" s="20"/>
      <c r="FX81" s="20"/>
      <c r="FY81" s="20"/>
      <c r="FZ81" s="20"/>
      <c r="GA81" s="20"/>
      <c r="GB81" s="20"/>
      <c r="GC81" s="20"/>
      <c r="GD81" s="20"/>
      <c r="GE81" s="20"/>
      <c r="GF81" s="20"/>
      <c r="GG81" s="20"/>
      <c r="GH81" s="20"/>
      <c r="GI81" s="20"/>
      <c r="GJ81" s="20"/>
      <c r="GK81" s="20"/>
      <c r="GL81" s="20"/>
      <c r="GM81" s="20"/>
      <c r="GN81" s="20"/>
      <c r="GO81" s="20"/>
      <c r="GP81" s="20"/>
      <c r="GQ81" s="20"/>
      <c r="GR81" s="20"/>
      <c r="GS81" s="20"/>
      <c r="GT81" s="20"/>
      <c r="GU81" s="20"/>
      <c r="GV81" s="20"/>
      <c r="GW81" s="20"/>
      <c r="GX81" s="20"/>
      <c r="GY81" s="20"/>
      <c r="GZ81" s="20"/>
      <c r="HA81" s="20"/>
      <c r="HB81" s="20"/>
      <c r="HC81" s="20"/>
      <c r="HD81" s="20"/>
      <c r="HE81" s="20"/>
      <c r="HF81" s="20"/>
      <c r="HG81" s="20"/>
      <c r="HH81" s="20"/>
      <c r="HI81" s="20"/>
      <c r="HJ81" s="20"/>
      <c r="HK81" s="20"/>
      <c r="HL81" s="20"/>
      <c r="HM81" s="20"/>
      <c r="HN81" s="20"/>
      <c r="HO81" s="20"/>
      <c r="HP81" s="20"/>
      <c r="HQ81" s="20"/>
      <c r="HR81" s="20"/>
      <c r="HS81" s="20"/>
      <c r="HT81" s="20"/>
      <c r="HU81" s="20"/>
      <c r="HV81" s="20"/>
      <c r="HW81" s="20"/>
      <c r="HX81" s="20"/>
      <c r="HY81" s="20"/>
      <c r="HZ81" s="20"/>
      <c r="IA81" s="20"/>
      <c r="IB81" s="20"/>
      <c r="IC81" s="20"/>
      <c r="ID81" s="20"/>
      <c r="IE81" s="20"/>
      <c r="IF81" s="20"/>
      <c r="IG81" s="20"/>
      <c r="IH81" s="20"/>
      <c r="II81" s="20"/>
      <c r="IJ81" s="20"/>
      <c r="IK81" s="20"/>
      <c r="IL81" s="20"/>
      <c r="IM81" s="20"/>
      <c r="IN81" s="20"/>
      <c r="IO81" s="20"/>
      <c r="IP81" s="20"/>
      <c r="IQ81" s="20"/>
      <c r="IR81" s="20"/>
      <c r="IS81" s="20"/>
      <c r="IT81" s="20"/>
      <c r="IU81" s="20"/>
      <c r="IV81" s="20"/>
      <c r="IW81" s="20"/>
    </row>
    <row r="82" customFormat="false" ht="12.75" hidden="false" customHeight="true" outlineLevel="0" collapsed="false">
      <c r="H82" s="42"/>
    </row>
    <row r="83" customFormat="false" ht="12.75" hidden="false" customHeight="true" outlineLevel="0" collapsed="false">
      <c r="L83" s="1" t="n">
        <f aca="false">L81+тепло!L67+ЦГВС!S30+водоразбор!U36+ХВС!L76+_водоотведение!L62+ТКО!L61</f>
        <v>580890.16</v>
      </c>
    </row>
    <row r="84" customFormat="false" ht="12.75" hidden="false" customHeight="true" outlineLevel="0" collapsed="false"/>
    <row r="85" customFormat="false" ht="14.35" hidden="false" customHeight="false" outlineLevel="0" collapsed="false"/>
    <row r="86" customFormat="false" ht="14.35" hidden="false" customHeight="false" outlineLevel="0" collapsed="false"/>
    <row r="87" customFormat="false" ht="14.35" hidden="false" customHeight="false" outlineLevel="0" collapsed="false"/>
    <row r="88" customFormat="false" ht="14.35" hidden="false" customHeight="false" outlineLevel="0" collapsed="false"/>
    <row r="89" customFormat="false" ht="14.35" hidden="false" customHeight="false" outlineLevel="0" collapsed="false"/>
  </sheetData>
  <autoFilter ref="A9:L1048576"/>
  <mergeCells count="35">
    <mergeCell ref="J1:L1"/>
    <mergeCell ref="J2:L2"/>
    <mergeCell ref="J3:K3"/>
    <mergeCell ref="A4:L4"/>
    <mergeCell ref="A5:L5"/>
    <mergeCell ref="A6:A8"/>
    <mergeCell ref="B6:B8"/>
    <mergeCell ref="C6:C8"/>
    <mergeCell ref="D6:D8"/>
    <mergeCell ref="E6:G6"/>
    <mergeCell ref="H6:J6"/>
    <mergeCell ref="K6:L6"/>
    <mergeCell ref="E7:E8"/>
    <mergeCell ref="F7:F8"/>
    <mergeCell ref="G7:G8"/>
    <mergeCell ref="H7:H8"/>
    <mergeCell ref="I7:I8"/>
    <mergeCell ref="J7:J8"/>
    <mergeCell ref="K7:K8"/>
    <mergeCell ref="L7:L8"/>
    <mergeCell ref="A11:A12"/>
    <mergeCell ref="A15:A16"/>
    <mergeCell ref="A18:A19"/>
    <mergeCell ref="A28:A29"/>
    <mergeCell ref="A30:A31"/>
    <mergeCell ref="A37:A38"/>
    <mergeCell ref="A40:A41"/>
    <mergeCell ref="A42:A43"/>
    <mergeCell ref="A44:A45"/>
    <mergeCell ref="A46:A47"/>
    <mergeCell ref="A60:A61"/>
    <mergeCell ref="B60:B61"/>
    <mergeCell ref="A62:A64"/>
    <mergeCell ref="A67:A74"/>
    <mergeCell ref="B67:B74"/>
  </mergeCells>
  <printOptions headings="false" gridLines="false" gridLinesSet="true" horizontalCentered="false" verticalCentered="false"/>
  <pageMargins left="0.75" right="0.75" top="1.29513888888889" bottom="1.29513888888889" header="0.511811023622047" footer="0.511811023622047"/>
  <pageSetup paperSize="9" scale="10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048576"/>
  <sheetViews>
    <sheetView showFormulas="false" showGridLines="true" showRowColHeaders="true" showZeros="true" rightToLeft="false" tabSelected="false" showOutlineSymbols="true" defaultGridColor="true" view="normal" topLeftCell="A52" colorId="64" zoomScale="90" zoomScaleNormal="90" zoomScalePageLayoutView="100" workbookViewId="0">
      <selection pane="topLeft" activeCell="P66" activeCellId="0" sqref="P66"/>
    </sheetView>
  </sheetViews>
  <sheetFormatPr defaultColWidth="9.42578125" defaultRowHeight="12.75" zeroHeight="false" outlineLevelRow="0" outlineLevelCol="0"/>
  <cols>
    <col collapsed="false" customWidth="true" hidden="false" outlineLevel="0" max="1" min="1" style="1" width="5.57"/>
    <col collapsed="false" customWidth="true" hidden="false" outlineLevel="0" max="2" min="2" style="1" width="43.3"/>
    <col collapsed="false" customWidth="true" hidden="false" outlineLevel="0" max="3" min="3" style="2" width="25.91"/>
    <col collapsed="false" customWidth="true" hidden="false" outlineLevel="0" max="4" min="4" style="1" width="26.89"/>
    <col collapsed="false" customWidth="true" hidden="false" outlineLevel="0" max="5" min="5" style="1" width="15.14"/>
    <col collapsed="false" customWidth="true" hidden="false" outlineLevel="0" max="6" min="6" style="1" width="15.02"/>
    <col collapsed="false" customWidth="true" hidden="false" outlineLevel="0" max="7" min="7" style="1" width="11.29"/>
    <col collapsed="false" customWidth="true" hidden="false" outlineLevel="0" max="8" min="8" style="1" width="14.16"/>
    <col collapsed="false" customWidth="true" hidden="false" outlineLevel="0" max="9" min="9" style="1" width="13.71"/>
    <col collapsed="false" customWidth="true" hidden="false" outlineLevel="0" max="10" min="10" style="1" width="10.78"/>
    <col collapsed="false" customWidth="true" hidden="false" outlineLevel="0" max="11" min="11" style="1" width="15.02"/>
    <col collapsed="false" customWidth="true" hidden="false" outlineLevel="0" max="12" min="12" style="1" width="13.42"/>
    <col collapsed="false" customWidth="false" hidden="false" outlineLevel="0" max="257" min="13" style="1" width="9.42"/>
    <col collapsed="false" customWidth="false" hidden="false" outlineLevel="0" max="16384" min="258" style="3" width="9.42"/>
  </cols>
  <sheetData>
    <row r="1" customFormat="false" ht="18.75" hidden="false" customHeight="true" outlineLevel="0" collapsed="false">
      <c r="E1" s="13"/>
      <c r="F1" s="13"/>
      <c r="G1" s="13"/>
      <c r="I1" s="13"/>
      <c r="J1" s="6" t="s">
        <v>168</v>
      </c>
      <c r="K1" s="6"/>
      <c r="L1" s="6"/>
    </row>
    <row r="2" customFormat="false" ht="33.75" hidden="false" customHeight="true" outlineLevel="0" collapsed="false">
      <c r="E2" s="13"/>
      <c r="F2" s="13"/>
      <c r="G2" s="13"/>
      <c r="I2" s="13"/>
      <c r="J2" s="8" t="s">
        <v>169</v>
      </c>
      <c r="K2" s="8"/>
      <c r="L2" s="8"/>
    </row>
    <row r="3" customFormat="false" ht="14.25" hidden="false" customHeight="true" outlineLevel="0" collapsed="false">
      <c r="E3" s="13"/>
      <c r="F3" s="13"/>
      <c r="G3" s="13"/>
      <c r="I3" s="13"/>
      <c r="J3" s="6" t="s">
        <v>2</v>
      </c>
      <c r="K3" s="6"/>
      <c r="L3" s="6"/>
    </row>
    <row r="4" customFormat="false" ht="14.25" hidden="false" customHeight="true" outlineLevel="0" collapsed="false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customFormat="false" ht="30" hidden="false" customHeight="true" outlineLevel="0" collapsed="false">
      <c r="A5" s="43" t="s">
        <v>170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</row>
    <row r="6" s="13" customFormat="true" ht="17.25" hidden="false" customHeight="true" outlineLevel="0" collapsed="false">
      <c r="A6" s="12" t="s">
        <v>5</v>
      </c>
      <c r="B6" s="12" t="s">
        <v>171</v>
      </c>
      <c r="C6" s="12" t="s">
        <v>7</v>
      </c>
      <c r="D6" s="12" t="s">
        <v>8</v>
      </c>
      <c r="E6" s="12" t="s">
        <v>172</v>
      </c>
      <c r="F6" s="12"/>
      <c r="G6" s="12"/>
      <c r="H6" s="12" t="s">
        <v>173</v>
      </c>
      <c r="I6" s="12"/>
      <c r="J6" s="12"/>
      <c r="K6" s="12" t="s">
        <v>11</v>
      </c>
      <c r="L6" s="12"/>
    </row>
    <row r="7" s="13" customFormat="true" ht="17.25" hidden="false" customHeight="true" outlineLevel="0" collapsed="false">
      <c r="A7" s="12"/>
      <c r="B7" s="12"/>
      <c r="C7" s="12"/>
      <c r="D7" s="12"/>
      <c r="E7" s="44" t="s">
        <v>174</v>
      </c>
      <c r="F7" s="12" t="s">
        <v>175</v>
      </c>
      <c r="G7" s="12" t="s">
        <v>176</v>
      </c>
      <c r="H7" s="44" t="s">
        <v>174</v>
      </c>
      <c r="I7" s="12" t="s">
        <v>175</v>
      </c>
      <c r="J7" s="12" t="s">
        <v>177</v>
      </c>
      <c r="K7" s="12" t="s">
        <v>175</v>
      </c>
      <c r="L7" s="12" t="s">
        <v>177</v>
      </c>
    </row>
    <row r="8" s="13" customFormat="true" ht="27" hidden="false" customHeight="true" outlineLevel="0" collapsed="false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="13" customFormat="true" ht="12.75" hidden="false" customHeight="true" outlineLevel="0" collapsed="false">
      <c r="A9" s="14" t="s">
        <v>15</v>
      </c>
      <c r="B9" s="14" t="s">
        <v>16</v>
      </c>
      <c r="C9" s="14" t="s">
        <v>17</v>
      </c>
      <c r="D9" s="14" t="s">
        <v>18</v>
      </c>
      <c r="E9" s="14" t="s">
        <v>19</v>
      </c>
      <c r="F9" s="14" t="s">
        <v>20</v>
      </c>
      <c r="G9" s="14" t="s">
        <v>21</v>
      </c>
      <c r="H9" s="14" t="s">
        <v>22</v>
      </c>
      <c r="I9" s="14" t="s">
        <v>23</v>
      </c>
      <c r="J9" s="14" t="s">
        <v>24</v>
      </c>
      <c r="K9" s="14" t="s">
        <v>25</v>
      </c>
      <c r="L9" s="14" t="s">
        <v>26</v>
      </c>
    </row>
    <row r="10" s="20" customFormat="true" ht="39.15" hidden="false" customHeight="true" outlineLevel="0" collapsed="false">
      <c r="A10" s="12" t="s">
        <v>27</v>
      </c>
      <c r="B10" s="18" t="s">
        <v>28</v>
      </c>
      <c r="C10" s="19"/>
      <c r="D10" s="19"/>
      <c r="E10" s="19"/>
      <c r="F10" s="19" t="n">
        <f aca="false">SUM(F11:F20)</f>
        <v>3345.11</v>
      </c>
      <c r="G10" s="19" t="n">
        <f aca="false">SUM(G11:G20)</f>
        <v>38434.67</v>
      </c>
      <c r="H10" s="19"/>
      <c r="I10" s="19" t="n">
        <f aca="false">SUM(I11:I20)</f>
        <v>2050.21135666666</v>
      </c>
      <c r="J10" s="19" t="n">
        <f aca="false">SUM(J11:J20)</f>
        <v>28259.79</v>
      </c>
      <c r="K10" s="19" t="n">
        <f aca="false">SUM(K11:K20)</f>
        <v>5395.32135666666</v>
      </c>
      <c r="L10" s="19" t="n">
        <f aca="false">SUM(L11:L20)</f>
        <v>66694.46</v>
      </c>
    </row>
    <row r="11" s="1" customFormat="true" ht="41.25" hidden="false" customHeight="true" outlineLevel="0" collapsed="false">
      <c r="A11" s="45" t="s">
        <v>29</v>
      </c>
      <c r="B11" s="37" t="s">
        <v>30</v>
      </c>
      <c r="C11" s="23" t="s">
        <v>31</v>
      </c>
      <c r="D11" s="23" t="s">
        <v>32</v>
      </c>
      <c r="E11" s="24" t="n">
        <v>11299.53</v>
      </c>
      <c r="F11" s="24" t="n">
        <f aca="false">ROUND(K11*0.62,2)</f>
        <v>1338.2</v>
      </c>
      <c r="G11" s="24" t="n">
        <f aca="false">ROUND(F11*E11/1000,2)</f>
        <v>15121.03</v>
      </c>
      <c r="H11" s="46" t="n">
        <v>13400</v>
      </c>
      <c r="I11" s="24" t="n">
        <f aca="false">K11-F11</f>
        <v>820.18383333333</v>
      </c>
      <c r="J11" s="24" t="n">
        <f aca="false">ROUND(I11*H11/1000,2)</f>
        <v>10990.46</v>
      </c>
      <c r="K11" s="47" t="n">
        <v>2158.38383333333</v>
      </c>
      <c r="L11" s="48" t="n">
        <f aca="false">G11+J11</f>
        <v>26111.49</v>
      </c>
    </row>
    <row r="12" s="1" customFormat="true" ht="54.25" hidden="false" customHeight="true" outlineLevel="0" collapsed="false">
      <c r="A12" s="49" t="s">
        <v>34</v>
      </c>
      <c r="B12" s="22" t="s">
        <v>35</v>
      </c>
      <c r="C12" s="23" t="s">
        <v>31</v>
      </c>
      <c r="D12" s="23" t="s">
        <v>32</v>
      </c>
      <c r="E12" s="24" t="n">
        <v>11299.53</v>
      </c>
      <c r="F12" s="24" t="n">
        <f aca="false">ROUND(K12*0.62,2)</f>
        <v>89.03</v>
      </c>
      <c r="G12" s="24" t="n">
        <f aca="false">ROUND(E12*F12/1000,2)</f>
        <v>1006</v>
      </c>
      <c r="H12" s="46" t="n">
        <v>13400</v>
      </c>
      <c r="I12" s="24" t="n">
        <f aca="false">K12-F12</f>
        <v>54.574833333333</v>
      </c>
      <c r="J12" s="24" t="n">
        <f aca="false">ROUND(I12*H12/1000,2)</f>
        <v>731.3</v>
      </c>
      <c r="K12" s="25" t="n">
        <v>143.604833333333</v>
      </c>
      <c r="L12" s="48" t="n">
        <f aca="false">G12+J12</f>
        <v>1737.3</v>
      </c>
    </row>
    <row r="13" s="1" customFormat="true" ht="47.25" hidden="false" customHeight="true" outlineLevel="0" collapsed="false">
      <c r="A13" s="49" t="s">
        <v>37</v>
      </c>
      <c r="B13" s="22" t="s">
        <v>38</v>
      </c>
      <c r="C13" s="23" t="s">
        <v>31</v>
      </c>
      <c r="D13" s="23" t="s">
        <v>32</v>
      </c>
      <c r="E13" s="24" t="n">
        <v>11299.53</v>
      </c>
      <c r="F13" s="24" t="n">
        <f aca="false">ROUND(K13*0.62,2)</f>
        <v>357.66</v>
      </c>
      <c r="G13" s="24" t="n">
        <f aca="false">ROUND(F13*E13/1000,2)</f>
        <v>4041.39</v>
      </c>
      <c r="H13" s="46" t="n">
        <v>13400</v>
      </c>
      <c r="I13" s="24" t="n">
        <f aca="false">K13-F13</f>
        <v>219.203666666667</v>
      </c>
      <c r="J13" s="24" t="n">
        <f aca="false">ROUND(I13*H13/1000,2)</f>
        <v>2937.33</v>
      </c>
      <c r="K13" s="25" t="n">
        <v>576.863666666667</v>
      </c>
      <c r="L13" s="48" t="n">
        <f aca="false">G13+J13</f>
        <v>6978.72</v>
      </c>
    </row>
    <row r="14" s="1" customFormat="true" ht="53.25" hidden="false" customHeight="true" outlineLevel="0" collapsed="false">
      <c r="A14" s="49" t="s">
        <v>39</v>
      </c>
      <c r="B14" s="22" t="s">
        <v>40</v>
      </c>
      <c r="C14" s="23" t="s">
        <v>31</v>
      </c>
      <c r="D14" s="23" t="s">
        <v>32</v>
      </c>
      <c r="E14" s="24" t="n">
        <v>11299.53</v>
      </c>
      <c r="F14" s="24" t="n">
        <f aca="false">ROUND(K14*0.62,2)</f>
        <v>320.84</v>
      </c>
      <c r="G14" s="24" t="n">
        <f aca="false">ROUND(E14*F14/1000,2)</f>
        <v>3625.34</v>
      </c>
      <c r="H14" s="46" t="n">
        <v>13400</v>
      </c>
      <c r="I14" s="24" t="n">
        <f aca="false">K14-F14</f>
        <v>196.63791</v>
      </c>
      <c r="J14" s="24" t="n">
        <f aca="false">ROUND(I14*H14/1000,2)</f>
        <v>2634.95</v>
      </c>
      <c r="K14" s="25" t="n">
        <v>517.47791</v>
      </c>
      <c r="L14" s="48" t="n">
        <f aca="false">G14+J14</f>
        <v>6260.29</v>
      </c>
    </row>
    <row r="15" s="1" customFormat="true" ht="53.25" hidden="false" customHeight="true" outlineLevel="0" collapsed="false">
      <c r="A15" s="49"/>
      <c r="B15" s="22" t="s">
        <v>41</v>
      </c>
      <c r="C15" s="23" t="s">
        <v>42</v>
      </c>
      <c r="D15" s="23" t="s">
        <v>32</v>
      </c>
      <c r="E15" s="24" t="n">
        <v>12302.58</v>
      </c>
      <c r="F15" s="24" t="n">
        <f aca="false">ROUND(K15*0.62,2)</f>
        <v>609.1</v>
      </c>
      <c r="G15" s="24" t="n">
        <f aca="false">ROUND(E15*F15/1000,2)</f>
        <v>7493.5</v>
      </c>
      <c r="H15" s="24" t="n">
        <v>14994.49</v>
      </c>
      <c r="I15" s="24" t="n">
        <f aca="false">K15-F15</f>
        <v>373.31265</v>
      </c>
      <c r="J15" s="24" t="n">
        <f aca="false">ROUND(I15*H15/1000,2)</f>
        <v>5597.63</v>
      </c>
      <c r="K15" s="27" t="n">
        <v>982.41265</v>
      </c>
      <c r="L15" s="48" t="n">
        <f aca="false">G15+J15</f>
        <v>13091.13</v>
      </c>
    </row>
    <row r="16" s="1" customFormat="true" ht="53.25" hidden="false" customHeight="true" outlineLevel="0" collapsed="false">
      <c r="A16" s="49" t="s">
        <v>43</v>
      </c>
      <c r="B16" s="23" t="s">
        <v>44</v>
      </c>
      <c r="C16" s="23" t="s">
        <v>31</v>
      </c>
      <c r="D16" s="23" t="s">
        <v>32</v>
      </c>
      <c r="E16" s="24" t="n">
        <v>11299.53</v>
      </c>
      <c r="F16" s="24" t="n">
        <f aca="false">ROUND(K16*0.62,2)</f>
        <v>160.83</v>
      </c>
      <c r="G16" s="24" t="n">
        <f aca="false">ROUND(E16*F16/1000,2)</f>
        <v>1817.3</v>
      </c>
      <c r="H16" s="46" t="n">
        <v>13400</v>
      </c>
      <c r="I16" s="24" t="n">
        <f aca="false">K16-F16</f>
        <v>98.569796666667</v>
      </c>
      <c r="J16" s="24" t="n">
        <f aca="false">ROUND(H16*I16/1000,2)</f>
        <v>1320.84</v>
      </c>
      <c r="K16" s="25" t="n">
        <v>259.399796666667</v>
      </c>
      <c r="L16" s="48" t="n">
        <f aca="false">G16+J16</f>
        <v>3138.14</v>
      </c>
    </row>
    <row r="17" s="1" customFormat="true" ht="28.5" hidden="false" customHeight="true" outlineLevel="0" collapsed="false">
      <c r="A17" s="49"/>
      <c r="B17" s="23"/>
      <c r="C17" s="23" t="s">
        <v>178</v>
      </c>
      <c r="D17" s="23" t="s">
        <v>179</v>
      </c>
      <c r="E17" s="24" t="n">
        <v>12706.44</v>
      </c>
      <c r="F17" s="24" t="n">
        <f aca="false">ROUND(K17*0.62,2)</f>
        <v>18.16</v>
      </c>
      <c r="G17" s="24" t="n">
        <f aca="false">ROUND(E17*F17/1000,2)</f>
        <v>230.75</v>
      </c>
      <c r="H17" s="24" t="n">
        <v>30626.78</v>
      </c>
      <c r="I17" s="24" t="n">
        <f aca="false">K17-F17</f>
        <v>11.1286666666667</v>
      </c>
      <c r="J17" s="24" t="n">
        <f aca="false">ROUND(H17*I17/1000,2)</f>
        <v>340.84</v>
      </c>
      <c r="K17" s="27" t="n">
        <v>29.2886666666667</v>
      </c>
      <c r="L17" s="48" t="n">
        <f aca="false">J17+G17</f>
        <v>571.59</v>
      </c>
    </row>
    <row r="18" s="1" customFormat="true" ht="51" hidden="false" customHeight="true" outlineLevel="0" collapsed="false">
      <c r="A18" s="49" t="s">
        <v>45</v>
      </c>
      <c r="B18" s="22" t="s">
        <v>46</v>
      </c>
      <c r="C18" s="23" t="s">
        <v>31</v>
      </c>
      <c r="D18" s="23" t="s">
        <v>32</v>
      </c>
      <c r="E18" s="24" t="n">
        <v>11299.53</v>
      </c>
      <c r="F18" s="24" t="n">
        <f aca="false">ROUND(K18*0.62,2)</f>
        <v>301.75</v>
      </c>
      <c r="G18" s="24" t="n">
        <f aca="false">ROUND(E18*F18/1000,2)</f>
        <v>3409.63</v>
      </c>
      <c r="H18" s="46" t="n">
        <v>13400</v>
      </c>
      <c r="I18" s="24" t="n">
        <f aca="false">K18-F18</f>
        <v>184.95</v>
      </c>
      <c r="J18" s="24" t="n">
        <f aca="false">ROUND(H18*I18/1000,2)</f>
        <v>2478.33</v>
      </c>
      <c r="K18" s="27" t="n">
        <v>486.7</v>
      </c>
      <c r="L18" s="48" t="n">
        <f aca="false">J18+G18</f>
        <v>5887.96</v>
      </c>
    </row>
    <row r="19" s="1" customFormat="true" ht="51" hidden="false" customHeight="true" outlineLevel="0" collapsed="false">
      <c r="A19" s="49"/>
      <c r="B19" s="22" t="s">
        <v>47</v>
      </c>
      <c r="C19" s="23" t="s">
        <v>31</v>
      </c>
      <c r="D19" s="23" t="s">
        <v>32</v>
      </c>
      <c r="E19" s="24" t="n">
        <v>11299.53</v>
      </c>
      <c r="F19" s="24" t="n">
        <f aca="false">ROUND(K19*0.62,2)</f>
        <v>39.74</v>
      </c>
      <c r="G19" s="24" t="n">
        <f aca="false">ROUND(E19*F19/1000,2)</f>
        <v>449.04</v>
      </c>
      <c r="H19" s="46" t="n">
        <v>13400</v>
      </c>
      <c r="I19" s="24" t="n">
        <f aca="false">K19-F19</f>
        <v>24.36</v>
      </c>
      <c r="J19" s="24" t="n">
        <f aca="false">ROUND(H19*I19/1000,2)</f>
        <v>326.42</v>
      </c>
      <c r="K19" s="27" t="n">
        <v>64.1</v>
      </c>
      <c r="L19" s="48" t="n">
        <f aca="false">J19+G19</f>
        <v>775.46</v>
      </c>
    </row>
    <row r="20" s="1" customFormat="true" ht="46.5" hidden="false" customHeight="true" outlineLevel="0" collapsed="false">
      <c r="A20" s="50" t="s">
        <v>48</v>
      </c>
      <c r="B20" s="35" t="s">
        <v>51</v>
      </c>
      <c r="C20" s="23" t="s">
        <v>31</v>
      </c>
      <c r="D20" s="23" t="s">
        <v>32</v>
      </c>
      <c r="E20" s="24" t="n">
        <v>11299.53</v>
      </c>
      <c r="F20" s="24" t="n">
        <f aca="false">ROUND(K20*0.62,2)</f>
        <v>109.8</v>
      </c>
      <c r="G20" s="24" t="n">
        <f aca="false">ROUND(E20*F20/1000,2)</f>
        <v>1240.69</v>
      </c>
      <c r="H20" s="46" t="n">
        <v>13400</v>
      </c>
      <c r="I20" s="24" t="n">
        <f aca="false">K20-F20</f>
        <v>67.29</v>
      </c>
      <c r="J20" s="24" t="n">
        <f aca="false">ROUND(H20*I20/1000,2)</f>
        <v>901.69</v>
      </c>
      <c r="K20" s="51" t="n">
        <v>177.09</v>
      </c>
      <c r="L20" s="48" t="n">
        <f aca="false">J20+G20</f>
        <v>2142.38</v>
      </c>
    </row>
    <row r="21" s="1" customFormat="true" ht="49.4" hidden="false" customHeight="true" outlineLevel="0" collapsed="false">
      <c r="A21" s="12" t="s">
        <v>180</v>
      </c>
      <c r="B21" s="18" t="s">
        <v>56</v>
      </c>
      <c r="C21" s="19"/>
      <c r="D21" s="19"/>
      <c r="E21" s="19"/>
      <c r="F21" s="19" t="n">
        <f aca="false">SUM(F22:F49)</f>
        <v>4809.31</v>
      </c>
      <c r="G21" s="19" t="n">
        <f aca="false">SUM(G22:G49)</f>
        <v>54028.67</v>
      </c>
      <c r="H21" s="19"/>
      <c r="I21" s="19" t="n">
        <f aca="false">SUM(I22:I49)</f>
        <v>2947.62172933334</v>
      </c>
      <c r="J21" s="19" t="n">
        <f aca="false">SUM(J22:J49)</f>
        <v>42927.38</v>
      </c>
      <c r="K21" s="52" t="n">
        <f aca="false">SUM(K22:K49)</f>
        <v>7756.93172933334</v>
      </c>
      <c r="L21" s="52" t="n">
        <f aca="false">SUM(L22:L49)</f>
        <v>96956.05</v>
      </c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  <c r="IK21" s="20"/>
      <c r="IL21" s="20"/>
      <c r="IM21" s="20"/>
      <c r="IN21" s="20"/>
      <c r="IO21" s="20"/>
      <c r="IP21" s="20"/>
      <c r="IQ21" s="20"/>
      <c r="IR21" s="20"/>
      <c r="IS21" s="20"/>
      <c r="IT21" s="20"/>
      <c r="IU21" s="20"/>
      <c r="IV21" s="20"/>
      <c r="IW21" s="20"/>
    </row>
    <row r="22" s="1" customFormat="true" ht="51.75" hidden="false" customHeight="true" outlineLevel="0" collapsed="false">
      <c r="A22" s="53" t="s">
        <v>57</v>
      </c>
      <c r="B22" s="37" t="s">
        <v>58</v>
      </c>
      <c r="C22" s="23" t="s">
        <v>59</v>
      </c>
      <c r="D22" s="23" t="s">
        <v>181</v>
      </c>
      <c r="E22" s="24" t="n">
        <v>5061.456</v>
      </c>
      <c r="F22" s="24" t="n">
        <f aca="false">ROUND(K22*0.62,2)</f>
        <v>862.28</v>
      </c>
      <c r="G22" s="24" t="n">
        <f aca="false">ROUND(E22*F22/1000,2)</f>
        <v>4364.39</v>
      </c>
      <c r="H22" s="54" t="n">
        <v>6318.98</v>
      </c>
      <c r="I22" s="24" t="n">
        <f aca="false">K22-F22</f>
        <v>528.49066666667</v>
      </c>
      <c r="J22" s="24" t="n">
        <f aca="false">ROUND(H22*I22/1000,2)</f>
        <v>3339.52</v>
      </c>
      <c r="K22" s="47" t="n">
        <v>1390.77066666667</v>
      </c>
      <c r="L22" s="48" t="n">
        <f aca="false">G22+J22</f>
        <v>7703.91</v>
      </c>
    </row>
    <row r="23" s="1" customFormat="true" ht="57" hidden="false" customHeight="true" outlineLevel="0" collapsed="false">
      <c r="A23" s="55" t="s">
        <v>60</v>
      </c>
      <c r="B23" s="30" t="s">
        <v>61</v>
      </c>
      <c r="C23" s="23" t="s">
        <v>36</v>
      </c>
      <c r="D23" s="23" t="s">
        <v>32</v>
      </c>
      <c r="E23" s="24" t="n">
        <v>11299.53</v>
      </c>
      <c r="F23" s="24" t="n">
        <f aca="false">ROUND(K23*0.62,2)</f>
        <v>83.93</v>
      </c>
      <c r="G23" s="24" t="n">
        <f aca="false">ROUND(F23*E23/1000,2)</f>
        <v>948.37</v>
      </c>
      <c r="H23" s="46" t="n">
        <v>13400</v>
      </c>
      <c r="I23" s="24" t="n">
        <f aca="false">K23-F23</f>
        <v>51.439926666667</v>
      </c>
      <c r="J23" s="24" t="n">
        <f aca="false">ROUND(I23*H23/1000,2)</f>
        <v>689.3</v>
      </c>
      <c r="K23" s="25" t="n">
        <v>135.369926666667</v>
      </c>
      <c r="L23" s="48" t="n">
        <f aca="false">G23+J23</f>
        <v>1637.67</v>
      </c>
    </row>
    <row r="24" s="1" customFormat="true" ht="51.75" hidden="false" customHeight="true" outlineLevel="0" collapsed="false">
      <c r="A24" s="55" t="s">
        <v>62</v>
      </c>
      <c r="B24" s="30" t="s">
        <v>63</v>
      </c>
      <c r="C24" s="23" t="s">
        <v>42</v>
      </c>
      <c r="D24" s="23" t="s">
        <v>32</v>
      </c>
      <c r="E24" s="24" t="n">
        <v>12302.58</v>
      </c>
      <c r="F24" s="24" t="n">
        <f aca="false">ROUND(K24*0.62,2)</f>
        <v>472.89</v>
      </c>
      <c r="G24" s="24" t="n">
        <f aca="false">ROUND(F24*E24/1000,2)</f>
        <v>5817.77</v>
      </c>
      <c r="H24" s="24" t="n">
        <v>14994.49</v>
      </c>
      <c r="I24" s="24" t="n">
        <f aca="false">K24-F24</f>
        <v>289.8281</v>
      </c>
      <c r="J24" s="24" t="n">
        <f aca="false">ROUND(I24*H24/1000,2)</f>
        <v>4345.82</v>
      </c>
      <c r="K24" s="25" t="n">
        <v>762.7181</v>
      </c>
      <c r="L24" s="48" t="n">
        <f aca="false">G24+J24</f>
        <v>10163.59</v>
      </c>
    </row>
    <row r="25" s="1" customFormat="true" ht="42" hidden="false" customHeight="true" outlineLevel="0" collapsed="false">
      <c r="A25" s="55" t="s">
        <v>64</v>
      </c>
      <c r="B25" s="31" t="s">
        <v>182</v>
      </c>
      <c r="C25" s="23" t="s">
        <v>36</v>
      </c>
      <c r="D25" s="23" t="s">
        <v>32</v>
      </c>
      <c r="E25" s="24" t="n">
        <v>3800</v>
      </c>
      <c r="F25" s="24" t="n">
        <f aca="false">ROUND(K25*0.62,2)</f>
        <v>210.8</v>
      </c>
      <c r="G25" s="24" t="n">
        <f aca="false">ROUND(F25*E25/1000,2)</f>
        <v>801.04</v>
      </c>
      <c r="H25" s="24" t="n">
        <v>3800</v>
      </c>
      <c r="I25" s="24" t="n">
        <f aca="false">K25-F25</f>
        <v>129.2</v>
      </c>
      <c r="J25" s="24" t="n">
        <f aca="false">ROUND(I25*H25/1000,2)</f>
        <v>490.96</v>
      </c>
      <c r="K25" s="25" t="n">
        <v>340</v>
      </c>
      <c r="L25" s="48" t="n">
        <f aca="false">G25+J25</f>
        <v>1292</v>
      </c>
    </row>
    <row r="26" s="1" customFormat="true" ht="41.35" hidden="false" customHeight="true" outlineLevel="0" collapsed="false">
      <c r="A26" s="55"/>
      <c r="B26" s="32" t="s">
        <v>183</v>
      </c>
      <c r="C26" s="23" t="s">
        <v>36</v>
      </c>
      <c r="D26" s="23" t="s">
        <v>184</v>
      </c>
      <c r="E26" s="24" t="n">
        <v>6489.84</v>
      </c>
      <c r="F26" s="24" t="n">
        <f aca="false">ROUND(K26*0.62,2)</f>
        <v>136.4</v>
      </c>
      <c r="G26" s="24" t="n">
        <f aca="false">ROUND(F26*E26/1000,2)</f>
        <v>885.21</v>
      </c>
      <c r="H26" s="24" t="n">
        <v>7696.24</v>
      </c>
      <c r="I26" s="24" t="n">
        <f aca="false">K26-F26</f>
        <v>83.6</v>
      </c>
      <c r="J26" s="24" t="n">
        <f aca="false">ROUND(I26*H26/1000,2)</f>
        <v>643.41</v>
      </c>
      <c r="K26" s="25" t="n">
        <v>220</v>
      </c>
      <c r="L26" s="48" t="n">
        <f aca="false">G26+J26</f>
        <v>1528.62</v>
      </c>
    </row>
    <row r="27" s="1" customFormat="true" ht="42.7" hidden="false" customHeight="true" outlineLevel="0" collapsed="false">
      <c r="A27" s="55" t="s">
        <v>67</v>
      </c>
      <c r="B27" s="32" t="s">
        <v>185</v>
      </c>
      <c r="C27" s="23" t="s">
        <v>186</v>
      </c>
      <c r="D27" s="23" t="s">
        <v>71</v>
      </c>
      <c r="E27" s="24" t="n">
        <v>26608.93</v>
      </c>
      <c r="F27" s="24" t="n">
        <f aca="false">ROUND(K27*0.62,2)</f>
        <v>24.84</v>
      </c>
      <c r="G27" s="24" t="n">
        <f aca="false">ROUND(E27*F27/1000,2)</f>
        <v>660.97</v>
      </c>
      <c r="H27" s="24" t="n">
        <v>38642.05</v>
      </c>
      <c r="I27" s="24" t="n">
        <f aca="false">K27-F27</f>
        <v>15.2266666666667</v>
      </c>
      <c r="J27" s="24" t="n">
        <f aca="false">ROUND(I27*H27/1000,2)</f>
        <v>588.39</v>
      </c>
      <c r="K27" s="34" t="n">
        <v>40.0666666666667</v>
      </c>
      <c r="L27" s="48" t="n">
        <f aca="false">G27+J27</f>
        <v>1249.36</v>
      </c>
    </row>
    <row r="28" s="1" customFormat="true" ht="51.55" hidden="false" customHeight="true" outlineLevel="0" collapsed="false">
      <c r="A28" s="55"/>
      <c r="B28" s="22" t="s">
        <v>187</v>
      </c>
      <c r="C28" s="23" t="s">
        <v>36</v>
      </c>
      <c r="D28" s="23" t="s">
        <v>32</v>
      </c>
      <c r="E28" s="24" t="n">
        <v>11299.53</v>
      </c>
      <c r="F28" s="24" t="n">
        <f aca="false">ROUND(K28*0.62,2)</f>
        <v>162.39</v>
      </c>
      <c r="G28" s="24" t="n">
        <f aca="false">ROUND(E28*F28/1000,2)</f>
        <v>1834.93</v>
      </c>
      <c r="H28" s="46" t="n">
        <v>13400</v>
      </c>
      <c r="I28" s="24" t="n">
        <f aca="false">K28-F28</f>
        <v>99.53507</v>
      </c>
      <c r="J28" s="24" t="n">
        <f aca="false">ROUND(I28*H28/1000,2)</f>
        <v>1333.77</v>
      </c>
      <c r="K28" s="34" t="n">
        <v>261.92507</v>
      </c>
      <c r="L28" s="48" t="n">
        <f aca="false">G28+J28</f>
        <v>3168.7</v>
      </c>
    </row>
    <row r="29" s="1" customFormat="true" ht="43.4" hidden="false" customHeight="true" outlineLevel="0" collapsed="false">
      <c r="A29" s="55" t="s">
        <v>72</v>
      </c>
      <c r="B29" s="22" t="s">
        <v>188</v>
      </c>
      <c r="C29" s="23" t="s">
        <v>42</v>
      </c>
      <c r="D29" s="23" t="s">
        <v>32</v>
      </c>
      <c r="E29" s="24" t="n">
        <v>12302.58</v>
      </c>
      <c r="F29" s="24" t="n">
        <f aca="false">ROUND(K29*0.62,2)</f>
        <v>1168.08</v>
      </c>
      <c r="G29" s="24" t="n">
        <f aca="false">ROUND(F29*E29/1000,2)</f>
        <v>14370.4</v>
      </c>
      <c r="H29" s="24" t="n">
        <v>14994.49</v>
      </c>
      <c r="I29" s="24" t="n">
        <f aca="false">K29-F29</f>
        <v>715.91568</v>
      </c>
      <c r="J29" s="24" t="n">
        <f aca="false">ROUND(I29*H29/1000,2)</f>
        <v>10734.79</v>
      </c>
      <c r="K29" s="34" t="n">
        <v>1883.99568</v>
      </c>
      <c r="L29" s="48" t="n">
        <f aca="false">G29+J29</f>
        <v>25105.19</v>
      </c>
    </row>
    <row r="30" s="1" customFormat="true" ht="50.2" hidden="false" customHeight="true" outlineLevel="0" collapsed="false">
      <c r="A30" s="55" t="s">
        <v>74</v>
      </c>
      <c r="B30" s="56" t="s">
        <v>189</v>
      </c>
      <c r="C30" s="23" t="s">
        <v>178</v>
      </c>
      <c r="D30" s="23" t="s">
        <v>179</v>
      </c>
      <c r="E30" s="24" t="n">
        <v>12706.44</v>
      </c>
      <c r="F30" s="24" t="n">
        <f aca="false">ROUND(K30*0.62,2)</f>
        <v>85.73</v>
      </c>
      <c r="G30" s="24" t="n">
        <f aca="false">ROUND(F30*E30/1000,2)</f>
        <v>1089.32</v>
      </c>
      <c r="H30" s="24" t="n">
        <v>30626.78</v>
      </c>
      <c r="I30" s="24" t="n">
        <f aca="false">K30-F30</f>
        <v>52.54</v>
      </c>
      <c r="J30" s="24" t="n">
        <f aca="false">ROUND(I30*H30/1000,2)</f>
        <v>1609.13</v>
      </c>
      <c r="K30" s="34" t="n">
        <v>138.27</v>
      </c>
      <c r="L30" s="48" t="n">
        <f aca="false">G30+J30</f>
        <v>2698.45</v>
      </c>
    </row>
    <row r="31" s="1" customFormat="true" ht="35.95" hidden="false" customHeight="true" outlineLevel="0" collapsed="false">
      <c r="A31" s="55" t="s">
        <v>77</v>
      </c>
      <c r="B31" s="22" t="s">
        <v>190</v>
      </c>
      <c r="C31" s="23" t="s">
        <v>79</v>
      </c>
      <c r="D31" s="23" t="s">
        <v>71</v>
      </c>
      <c r="E31" s="24" t="n">
        <v>18750.38</v>
      </c>
      <c r="F31" s="24" t="n">
        <f aca="false">ROUND(K31*0.62,2)</f>
        <v>140.72</v>
      </c>
      <c r="G31" s="24" t="n">
        <f aca="false">ROUND(F31*E31/1000,2)</f>
        <v>2638.55</v>
      </c>
      <c r="H31" s="24" t="n">
        <v>25321.08</v>
      </c>
      <c r="I31" s="24" t="n">
        <f aca="false">K31-F31</f>
        <v>86.253333333333</v>
      </c>
      <c r="J31" s="24" t="n">
        <f aca="false">ROUND(I31*H31/1000,2)</f>
        <v>2184.03</v>
      </c>
      <c r="K31" s="34" t="n">
        <v>226.973333333333</v>
      </c>
      <c r="L31" s="48" t="n">
        <f aca="false">G31+J31</f>
        <v>4822.58</v>
      </c>
    </row>
    <row r="32" s="1" customFormat="true" ht="45.45" hidden="false" customHeight="true" outlineLevel="0" collapsed="false">
      <c r="A32" s="55" t="s">
        <v>80</v>
      </c>
      <c r="B32" s="22" t="s">
        <v>81</v>
      </c>
      <c r="C32" s="23" t="s">
        <v>82</v>
      </c>
      <c r="D32" s="23" t="s">
        <v>191</v>
      </c>
      <c r="E32" s="24" t="n">
        <v>17122.68</v>
      </c>
      <c r="F32" s="24" t="n">
        <f aca="false">ROUND(K32*0.62,2)</f>
        <v>185.39</v>
      </c>
      <c r="G32" s="24" t="n">
        <f aca="false">ROUND(E32*F32/1000,2)</f>
        <v>3174.37</v>
      </c>
      <c r="H32" s="24" t="n">
        <v>21823.58</v>
      </c>
      <c r="I32" s="24" t="n">
        <f aca="false">K32-F32</f>
        <v>113.625106</v>
      </c>
      <c r="J32" s="24" t="n">
        <f aca="false">ROUND(I32*H32/1000,2)</f>
        <v>2479.71</v>
      </c>
      <c r="K32" s="34" t="n">
        <v>299.015106</v>
      </c>
      <c r="L32" s="48" t="n">
        <f aca="false">G32+J32</f>
        <v>5654.08</v>
      </c>
    </row>
    <row r="33" s="1" customFormat="true" ht="51.75" hidden="false" customHeight="true" outlineLevel="0" collapsed="false">
      <c r="A33" s="55" t="s">
        <v>83</v>
      </c>
      <c r="B33" s="22" t="s">
        <v>84</v>
      </c>
      <c r="C33" s="23" t="s">
        <v>82</v>
      </c>
      <c r="D33" s="23" t="s">
        <v>191</v>
      </c>
      <c r="E33" s="24" t="n">
        <v>17122.68</v>
      </c>
      <c r="F33" s="24" t="n">
        <f aca="false">ROUND(K33*0.62,2)</f>
        <v>278.45</v>
      </c>
      <c r="G33" s="24" t="n">
        <f aca="false">ROUND(E33*F33/1000,2)</f>
        <v>4767.81</v>
      </c>
      <c r="H33" s="24" t="n">
        <v>21823.58</v>
      </c>
      <c r="I33" s="24" t="n">
        <f aca="false">K33-F33</f>
        <v>170.67</v>
      </c>
      <c r="J33" s="24" t="n">
        <f aca="false">ROUND(H33*I33/1000,2)</f>
        <v>3724.63</v>
      </c>
      <c r="K33" s="57" t="n">
        <v>449.12</v>
      </c>
      <c r="L33" s="58" t="n">
        <f aca="false">G33+J33</f>
        <v>8492.44</v>
      </c>
    </row>
    <row r="34" s="1" customFormat="true" ht="51.75" hidden="false" customHeight="true" outlineLevel="0" collapsed="false">
      <c r="A34" s="55" t="s">
        <v>85</v>
      </c>
      <c r="B34" s="22" t="s">
        <v>86</v>
      </c>
      <c r="C34" s="23" t="s">
        <v>42</v>
      </c>
      <c r="D34" s="23" t="s">
        <v>32</v>
      </c>
      <c r="E34" s="24" t="n">
        <v>12302.58</v>
      </c>
      <c r="F34" s="24" t="n">
        <f aca="false">ROUND(K34*0.62,2)</f>
        <v>37.41</v>
      </c>
      <c r="G34" s="24" t="n">
        <f aca="false">ROUND(E34*F34/1000,2)</f>
        <v>460.24</v>
      </c>
      <c r="H34" s="46" t="n">
        <v>14994.49</v>
      </c>
      <c r="I34" s="24" t="n">
        <f aca="false">K34-F34</f>
        <v>22.9233733333333</v>
      </c>
      <c r="J34" s="24" t="n">
        <f aca="false">ROUND(H34*I34/1000,2)</f>
        <v>343.72</v>
      </c>
      <c r="K34" s="34" t="n">
        <v>60.3333733333333</v>
      </c>
      <c r="L34" s="48" t="n">
        <f aca="false">G34+J34</f>
        <v>803.96</v>
      </c>
    </row>
    <row r="35" s="1" customFormat="true" ht="63" hidden="false" customHeight="true" outlineLevel="0" collapsed="false">
      <c r="A35" s="55"/>
      <c r="B35" s="22" t="s">
        <v>87</v>
      </c>
      <c r="C35" s="23" t="s">
        <v>192</v>
      </c>
      <c r="D35" s="23" t="s">
        <v>193</v>
      </c>
      <c r="E35" s="24" t="n">
        <v>5453.1</v>
      </c>
      <c r="F35" s="24" t="n">
        <f aca="false">ROUND(K35*0.62,2)</f>
        <v>33.1</v>
      </c>
      <c r="G35" s="24" t="n">
        <f aca="false">ROUND(F35*E35/1000,2)</f>
        <v>180.5</v>
      </c>
      <c r="H35" s="24" t="n">
        <v>9179.61</v>
      </c>
      <c r="I35" s="24" t="n">
        <f aca="false">K35-F35</f>
        <v>20.29</v>
      </c>
      <c r="J35" s="24" t="n">
        <f aca="false">ROUND(H35*I35/1000,2)</f>
        <v>186.25</v>
      </c>
      <c r="K35" s="34" t="n">
        <v>53.39</v>
      </c>
      <c r="L35" s="48" t="n">
        <f aca="false">J35+G35</f>
        <v>366.75</v>
      </c>
    </row>
    <row r="36" s="1" customFormat="true" ht="42.05" hidden="false" customHeight="true" outlineLevel="0" collapsed="false">
      <c r="A36" s="55" t="s">
        <v>89</v>
      </c>
      <c r="B36" s="22" t="s">
        <v>90</v>
      </c>
      <c r="C36" s="23" t="s">
        <v>91</v>
      </c>
      <c r="D36" s="23" t="s">
        <v>194</v>
      </c>
      <c r="E36" s="24" t="n">
        <v>10831.34</v>
      </c>
      <c r="F36" s="24" t="n">
        <f aca="false">ROUND(K36*0.62,2)</f>
        <v>44.81</v>
      </c>
      <c r="G36" s="24" t="n">
        <f aca="false">ROUND(E36*F36/1000,2)</f>
        <v>485.35</v>
      </c>
      <c r="H36" s="24" t="n">
        <v>13653.76</v>
      </c>
      <c r="I36" s="24" t="n">
        <f aca="false">K36-F36</f>
        <v>27.461</v>
      </c>
      <c r="J36" s="24" t="n">
        <f aca="false">ROUND(H36*I36/1000,2)</f>
        <v>374.95</v>
      </c>
      <c r="K36" s="25" t="n">
        <v>72.271</v>
      </c>
      <c r="L36" s="48" t="n">
        <f aca="false">J36+G36</f>
        <v>860.3</v>
      </c>
    </row>
    <row r="37" s="1" customFormat="true" ht="44.05" hidden="false" customHeight="true" outlineLevel="0" collapsed="false">
      <c r="A37" s="55" t="s">
        <v>92</v>
      </c>
      <c r="B37" s="22" t="s">
        <v>93</v>
      </c>
      <c r="C37" s="23" t="s">
        <v>195</v>
      </c>
      <c r="D37" s="23" t="s">
        <v>191</v>
      </c>
      <c r="E37" s="24" t="n">
        <v>15047.38</v>
      </c>
      <c r="F37" s="24" t="n">
        <f aca="false">ROUND(K37*0.62,2)</f>
        <v>42.1</v>
      </c>
      <c r="G37" s="24" t="n">
        <f aca="false">ROUND(E37*F37/1000,2)</f>
        <v>633.49</v>
      </c>
      <c r="H37" s="24" t="n">
        <v>18067.5</v>
      </c>
      <c r="I37" s="24" t="n">
        <f aca="false">K37-F37</f>
        <v>25.811</v>
      </c>
      <c r="J37" s="24" t="n">
        <f aca="false">ROUND(H37*I37/1000,2)</f>
        <v>466.34</v>
      </c>
      <c r="K37" s="25" t="n">
        <v>67.911</v>
      </c>
      <c r="L37" s="48" t="n">
        <f aca="false">J37+G37</f>
        <v>1099.83</v>
      </c>
    </row>
    <row r="38" s="1" customFormat="true" ht="28.5" hidden="false" customHeight="true" outlineLevel="0" collapsed="false">
      <c r="A38" s="55" t="s">
        <v>97</v>
      </c>
      <c r="B38" s="22" t="s">
        <v>98</v>
      </c>
      <c r="C38" s="23" t="s">
        <v>82</v>
      </c>
      <c r="D38" s="23" t="s">
        <v>191</v>
      </c>
      <c r="E38" s="24" t="n">
        <v>17122.68</v>
      </c>
      <c r="F38" s="24" t="n">
        <f aca="false">ROUND(K38*0.62,2)</f>
        <v>2.64</v>
      </c>
      <c r="G38" s="24" t="n">
        <f aca="false">ROUND(E38*F38/1000,2)</f>
        <v>45.2</v>
      </c>
      <c r="H38" s="24" t="n">
        <v>21823.58</v>
      </c>
      <c r="I38" s="24" t="n">
        <f aca="false">K38-F38</f>
        <v>1.6106</v>
      </c>
      <c r="J38" s="24" t="n">
        <f aca="false">ROUND(H38*I38/1000,2)</f>
        <v>35.15</v>
      </c>
      <c r="K38" s="25" t="n">
        <v>4.2506</v>
      </c>
      <c r="L38" s="48" t="n">
        <f aca="false">J38+G38</f>
        <v>80.35</v>
      </c>
    </row>
    <row r="39" s="1" customFormat="true" ht="27.1" hidden="false" customHeight="true" outlineLevel="0" collapsed="false">
      <c r="A39" s="55"/>
      <c r="B39" s="22"/>
      <c r="C39" s="23" t="s">
        <v>99</v>
      </c>
      <c r="D39" s="23" t="s">
        <v>71</v>
      </c>
      <c r="E39" s="24" t="n">
        <v>20166.7</v>
      </c>
      <c r="F39" s="24" t="n">
        <f aca="false">ROUND(K39*0.62,2)</f>
        <v>65.22</v>
      </c>
      <c r="G39" s="24" t="n">
        <f aca="false">ROUND(E39*F39/1000,2)</f>
        <v>1315.27</v>
      </c>
      <c r="H39" s="24" t="n">
        <v>36398.4</v>
      </c>
      <c r="I39" s="24" t="n">
        <f aca="false">K39-F39</f>
        <v>39.97</v>
      </c>
      <c r="J39" s="24" t="n">
        <f aca="false">ROUND(H39*I39/1000,2)</f>
        <v>1454.84</v>
      </c>
      <c r="K39" s="25" t="n">
        <v>105.19</v>
      </c>
      <c r="L39" s="48" t="n">
        <f aca="false">J39+G39</f>
        <v>2770.11</v>
      </c>
    </row>
    <row r="40" s="1" customFormat="true" ht="50.25" hidden="false" customHeight="true" outlineLevel="0" collapsed="false">
      <c r="A40" s="55" t="s">
        <v>100</v>
      </c>
      <c r="B40" s="22" t="s">
        <v>101</v>
      </c>
      <c r="C40" s="23" t="s">
        <v>36</v>
      </c>
      <c r="D40" s="23" t="s">
        <v>32</v>
      </c>
      <c r="E40" s="24" t="n">
        <v>11299.53</v>
      </c>
      <c r="F40" s="24" t="n">
        <f aca="false">ROUND(K40*0.62,2)</f>
        <v>176.8</v>
      </c>
      <c r="G40" s="24" t="n">
        <f aca="false">ROUND(E40*F40/1000,2)</f>
        <v>1997.76</v>
      </c>
      <c r="H40" s="46" t="n">
        <v>13400</v>
      </c>
      <c r="I40" s="24" t="n">
        <f aca="false">K40-F40</f>
        <v>108.35669</v>
      </c>
      <c r="J40" s="24" t="n">
        <f aca="false">ROUND(H40*I40/1000,2)</f>
        <v>1451.98</v>
      </c>
      <c r="K40" s="25" t="n">
        <v>285.15669</v>
      </c>
      <c r="L40" s="48" t="n">
        <f aca="false">J40+G40</f>
        <v>3449.74</v>
      </c>
    </row>
    <row r="41" s="1" customFormat="true" ht="42" hidden="false" customHeight="true" outlineLevel="0" collapsed="false">
      <c r="A41" s="55"/>
      <c r="B41" s="22" t="s">
        <v>102</v>
      </c>
      <c r="C41" s="23" t="s">
        <v>103</v>
      </c>
      <c r="D41" s="23" t="s">
        <v>196</v>
      </c>
      <c r="E41" s="24" t="n">
        <v>13706.9</v>
      </c>
      <c r="F41" s="24" t="n">
        <f aca="false">ROUND(K41*0.62,2)</f>
        <v>6.98</v>
      </c>
      <c r="G41" s="24" t="n">
        <f aca="false">ROUND(E41*F41/1000,2)</f>
        <v>95.67</v>
      </c>
      <c r="H41" s="24" t="n">
        <v>19550.93</v>
      </c>
      <c r="I41" s="24" t="n">
        <f aca="false">K41-F41</f>
        <v>4.275</v>
      </c>
      <c r="J41" s="24" t="n">
        <f aca="false">ROUND(H41*I41/1000,2)</f>
        <v>83.58</v>
      </c>
      <c r="K41" s="25" t="n">
        <v>11.255</v>
      </c>
      <c r="L41" s="48" t="n">
        <f aca="false">J41+G41</f>
        <v>179.25</v>
      </c>
    </row>
    <row r="42" s="1" customFormat="true" ht="50.25" hidden="false" customHeight="true" outlineLevel="0" collapsed="false">
      <c r="A42" s="55" t="s">
        <v>104</v>
      </c>
      <c r="B42" s="22" t="s">
        <v>105</v>
      </c>
      <c r="C42" s="23" t="s">
        <v>106</v>
      </c>
      <c r="D42" s="23" t="s">
        <v>71</v>
      </c>
      <c r="E42" s="24" t="n">
        <v>18750.38</v>
      </c>
      <c r="F42" s="24" t="n">
        <f aca="false">ROUND(K42*0.62,2)</f>
        <v>103.44</v>
      </c>
      <c r="G42" s="24" t="n">
        <f aca="false">ROUND(E42*F42/1000,2)</f>
        <v>1939.54</v>
      </c>
      <c r="H42" s="24" t="n">
        <v>25321.08</v>
      </c>
      <c r="I42" s="24" t="n">
        <f aca="false">K42-F42</f>
        <v>63.403333333333</v>
      </c>
      <c r="J42" s="24" t="n">
        <f aca="false">ROUND(H42*I42/1000,2)</f>
        <v>1605.44</v>
      </c>
      <c r="K42" s="25" t="n">
        <v>166.843333333333</v>
      </c>
      <c r="L42" s="48" t="n">
        <f aca="false">J42+G42</f>
        <v>3544.98</v>
      </c>
    </row>
    <row r="43" s="1" customFormat="true" ht="39" hidden="false" customHeight="true" outlineLevel="0" collapsed="false">
      <c r="A43" s="55"/>
      <c r="B43" s="22" t="s">
        <v>107</v>
      </c>
      <c r="C43" s="23" t="s">
        <v>108</v>
      </c>
      <c r="D43" s="23" t="s">
        <v>197</v>
      </c>
      <c r="E43" s="24" t="n">
        <v>26346.82</v>
      </c>
      <c r="F43" s="24" t="n">
        <f aca="false">ROUND(K43*0.62,2)</f>
        <v>50.76</v>
      </c>
      <c r="G43" s="24" t="n">
        <f aca="false">ROUND(E43*F43/1000,2)</f>
        <v>1337.36</v>
      </c>
      <c r="H43" s="24" t="n">
        <v>36683.93</v>
      </c>
      <c r="I43" s="24" t="n">
        <f aca="false">K43-F43</f>
        <v>31.1163933333333</v>
      </c>
      <c r="J43" s="24" t="n">
        <f aca="false">ROUND(H43*I43/1000,2)</f>
        <v>1141.47</v>
      </c>
      <c r="K43" s="25" t="n">
        <v>81.8763933333333</v>
      </c>
      <c r="L43" s="48" t="n">
        <f aca="false">J43+G43</f>
        <v>2478.83</v>
      </c>
    </row>
    <row r="44" s="1" customFormat="true" ht="39.3" hidden="false" customHeight="true" outlineLevel="0" collapsed="false">
      <c r="A44" s="55" t="s">
        <v>110</v>
      </c>
      <c r="B44" s="22" t="s">
        <v>111</v>
      </c>
      <c r="C44" s="23" t="s">
        <v>198</v>
      </c>
      <c r="D44" s="23" t="s">
        <v>181</v>
      </c>
      <c r="E44" s="24" t="n">
        <v>2184.98</v>
      </c>
      <c r="F44" s="24" t="n">
        <f aca="false">ROUND(K44*0.62,2)</f>
        <v>181.4</v>
      </c>
      <c r="G44" s="24" t="n">
        <f aca="false">ROUND(F44*E44/1000,2)</f>
        <v>396.36</v>
      </c>
      <c r="H44" s="24" t="n">
        <v>3003.04</v>
      </c>
      <c r="I44" s="24" t="n">
        <f aca="false">K44-F44</f>
        <v>111.173</v>
      </c>
      <c r="J44" s="24" t="n">
        <f aca="false">ROUND(H44*I44/1000,2)</f>
        <v>333.86</v>
      </c>
      <c r="K44" s="25" t="n">
        <v>292.573</v>
      </c>
      <c r="L44" s="48" t="n">
        <f aca="false">G44+J44</f>
        <v>730.22</v>
      </c>
    </row>
    <row r="45" s="1" customFormat="true" ht="27.1" hidden="false" customHeight="true" outlineLevel="0" collapsed="false">
      <c r="A45" s="55" t="s">
        <v>113</v>
      </c>
      <c r="B45" s="22" t="s">
        <v>114</v>
      </c>
      <c r="C45" s="23" t="s">
        <v>199</v>
      </c>
      <c r="D45" s="23" t="s">
        <v>191</v>
      </c>
      <c r="E45" s="24" t="n">
        <v>21164.89</v>
      </c>
      <c r="F45" s="24" t="n">
        <f aca="false">ROUND(K45*0.62,2)</f>
        <v>23.51</v>
      </c>
      <c r="G45" s="24" t="n">
        <f aca="false">ROUND(E45*F45/1000,2)</f>
        <v>497.59</v>
      </c>
      <c r="H45" s="24" t="n">
        <v>26753.72</v>
      </c>
      <c r="I45" s="24" t="n">
        <f aca="false">K45-F45</f>
        <v>14.4125</v>
      </c>
      <c r="J45" s="24" t="n">
        <f aca="false">ROUND(H45*I45/1000,2)</f>
        <v>385.59</v>
      </c>
      <c r="K45" s="25" t="n">
        <v>37.9225</v>
      </c>
      <c r="L45" s="48" t="n">
        <f aca="false">G45+J45</f>
        <v>883.18</v>
      </c>
    </row>
    <row r="46" s="1" customFormat="true" ht="26.45" hidden="false" customHeight="true" outlineLevel="0" collapsed="false">
      <c r="A46" s="55"/>
      <c r="B46" s="22"/>
      <c r="C46" s="23" t="s">
        <v>151</v>
      </c>
      <c r="D46" s="23" t="s">
        <v>200</v>
      </c>
      <c r="E46" s="24" t="n">
        <v>11304.22</v>
      </c>
      <c r="F46" s="24" t="n">
        <f aca="false">ROUND(K46*0.62,2)</f>
        <v>82.22</v>
      </c>
      <c r="G46" s="24" t="n">
        <f aca="false">ROUND(E46*F46/1000,2)</f>
        <v>929.43</v>
      </c>
      <c r="H46" s="24" t="n">
        <v>14581.48</v>
      </c>
      <c r="I46" s="24" t="n">
        <f aca="false">K46-F46</f>
        <v>50.386666666667</v>
      </c>
      <c r="J46" s="24" t="n">
        <f aca="false">ROUND(H46*I46/1000,2)</f>
        <v>734.71</v>
      </c>
      <c r="K46" s="25" t="n">
        <v>132.606666666667</v>
      </c>
      <c r="L46" s="48" t="n">
        <f aca="false">G46+J46</f>
        <v>1664.14</v>
      </c>
    </row>
    <row r="47" s="20" customFormat="true" ht="25.1" hidden="false" customHeight="true" outlineLevel="0" collapsed="false">
      <c r="A47" s="55"/>
      <c r="B47" s="22"/>
      <c r="C47" s="23" t="s">
        <v>115</v>
      </c>
      <c r="D47" s="23" t="s">
        <v>109</v>
      </c>
      <c r="E47" s="24" t="n">
        <v>25377.04</v>
      </c>
      <c r="F47" s="24" t="n">
        <f aca="false">ROUND(K47*0.62,2)</f>
        <v>0</v>
      </c>
      <c r="G47" s="24" t="n">
        <f aca="false">ROUND(E47*F47/1000,2)</f>
        <v>0</v>
      </c>
      <c r="H47" s="24" t="n">
        <v>34951.14</v>
      </c>
      <c r="I47" s="24" t="n">
        <f aca="false">K47-F47</f>
        <v>0</v>
      </c>
      <c r="J47" s="24" t="n">
        <f aca="false">ROUND(H47*I47/1000,2)</f>
        <v>0</v>
      </c>
      <c r="K47" s="25" t="n">
        <v>0</v>
      </c>
      <c r="L47" s="48" t="n">
        <f aca="false">G47+J47</f>
        <v>0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</row>
    <row r="48" s="1" customFormat="true" ht="22.35" hidden="false" customHeight="true" outlineLevel="0" collapsed="false">
      <c r="A48" s="55"/>
      <c r="B48" s="22"/>
      <c r="C48" s="23" t="s">
        <v>115</v>
      </c>
      <c r="D48" s="23" t="s">
        <v>201</v>
      </c>
      <c r="E48" s="24" t="n">
        <v>17577.68</v>
      </c>
      <c r="F48" s="24" t="n">
        <f aca="false">ROUND(K48*0.62,2)</f>
        <v>111.58</v>
      </c>
      <c r="G48" s="24" t="n">
        <f aca="false">ROUND(E48*F48/1000,2)</f>
        <v>1961.32</v>
      </c>
      <c r="H48" s="24" t="n">
        <v>27418.74</v>
      </c>
      <c r="I48" s="24" t="n">
        <f aca="false">K48-F48</f>
        <v>68.38</v>
      </c>
      <c r="J48" s="24" t="n">
        <f aca="false">ROUND(H48*I48/1000,2)</f>
        <v>1874.89</v>
      </c>
      <c r="K48" s="25" t="n">
        <v>179.96</v>
      </c>
      <c r="L48" s="48" t="n">
        <f aca="false">G48+J48</f>
        <v>3836.21</v>
      </c>
    </row>
    <row r="49" s="20" customFormat="true" ht="36.35" hidden="false" customHeight="true" outlineLevel="0" collapsed="false">
      <c r="A49" s="21" t="s">
        <v>116</v>
      </c>
      <c r="B49" s="22" t="s">
        <v>117</v>
      </c>
      <c r="C49" s="23" t="s">
        <v>36</v>
      </c>
      <c r="D49" s="23" t="s">
        <v>32</v>
      </c>
      <c r="E49" s="24" t="n">
        <v>11299.53</v>
      </c>
      <c r="F49" s="24" t="n">
        <f aca="false">ROUND(K49*0.62,2)</f>
        <v>35.44</v>
      </c>
      <c r="G49" s="24" t="n">
        <f aca="false">ROUND(E49*F49/1000,2)</f>
        <v>400.46</v>
      </c>
      <c r="H49" s="46" t="n">
        <v>13400</v>
      </c>
      <c r="I49" s="24" t="n">
        <f aca="false">K49-F49</f>
        <v>21.7276233333333</v>
      </c>
      <c r="J49" s="24" t="n">
        <f aca="false">ROUND(H49*I49/1000,2)</f>
        <v>291.15</v>
      </c>
      <c r="K49" s="25" t="n">
        <v>57.1676233333333</v>
      </c>
      <c r="L49" s="48" t="n">
        <f aca="false">G49+J49</f>
        <v>691.61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</row>
    <row r="50" s="1" customFormat="true" ht="38.2" hidden="false" customHeight="true" outlineLevel="0" collapsed="false">
      <c r="A50" s="12" t="s">
        <v>118</v>
      </c>
      <c r="B50" s="18" t="s">
        <v>119</v>
      </c>
      <c r="C50" s="19"/>
      <c r="D50" s="19"/>
      <c r="E50" s="19"/>
      <c r="F50" s="19" t="n">
        <f aca="false">SUM(F51:F52)</f>
        <v>616.91</v>
      </c>
      <c r="G50" s="19" t="n">
        <f aca="false">SUM(G51:G52)</f>
        <v>6970.79</v>
      </c>
      <c r="H50" s="19"/>
      <c r="I50" s="19" t="n">
        <f aca="false">SUM(I51:I52)</f>
        <v>378.11</v>
      </c>
      <c r="J50" s="19" t="n">
        <f aca="false">SUM(J51:J52)</f>
        <v>5066.68</v>
      </c>
      <c r="K50" s="19" t="n">
        <f aca="false">SUM(K51:K52)</f>
        <v>995.02</v>
      </c>
      <c r="L50" s="19" t="n">
        <f aca="false">SUM(L51:L52)</f>
        <v>12037.47</v>
      </c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  <c r="HY50" s="20"/>
      <c r="HZ50" s="20"/>
      <c r="IA50" s="20"/>
      <c r="IB50" s="20"/>
      <c r="IC50" s="20"/>
      <c r="ID50" s="20"/>
      <c r="IE50" s="20"/>
      <c r="IF50" s="20"/>
      <c r="IG50" s="20"/>
      <c r="IH50" s="20"/>
      <c r="II50" s="20"/>
      <c r="IJ50" s="20"/>
      <c r="IK50" s="20"/>
      <c r="IL50" s="20"/>
      <c r="IM50" s="20"/>
      <c r="IN50" s="20"/>
      <c r="IO50" s="20"/>
      <c r="IP50" s="20"/>
      <c r="IQ50" s="20"/>
      <c r="IR50" s="20"/>
      <c r="IS50" s="20"/>
      <c r="IT50" s="20"/>
      <c r="IU50" s="20"/>
      <c r="IV50" s="20"/>
      <c r="IW50" s="20"/>
    </row>
    <row r="51" s="1" customFormat="true" ht="25.5" hidden="false" customHeight="true" outlineLevel="0" collapsed="false">
      <c r="A51" s="23" t="s">
        <v>120</v>
      </c>
      <c r="B51" s="22" t="s">
        <v>121</v>
      </c>
      <c r="C51" s="23" t="s">
        <v>31</v>
      </c>
      <c r="D51" s="34" t="s">
        <v>32</v>
      </c>
      <c r="E51" s="24" t="n">
        <v>11299.53</v>
      </c>
      <c r="F51" s="24" t="n">
        <f aca="false">ROUND(K51*0.62,2)</f>
        <v>134.71</v>
      </c>
      <c r="G51" s="24" t="n">
        <f aca="false">ROUND(E51*F51/1000,2)</f>
        <v>1522.16</v>
      </c>
      <c r="H51" s="46" t="n">
        <v>13400</v>
      </c>
      <c r="I51" s="24" t="n">
        <f aca="false">K51-F51</f>
        <v>82.57</v>
      </c>
      <c r="J51" s="24" t="n">
        <f aca="false">ROUND(I51*H51/1000,2)</f>
        <v>1106.44</v>
      </c>
      <c r="K51" s="25" t="n">
        <v>217.28</v>
      </c>
      <c r="L51" s="48" t="n">
        <f aca="false">G51+J51</f>
        <v>2628.6</v>
      </c>
    </row>
    <row r="52" s="1" customFormat="true" ht="39" hidden="false" customHeight="true" outlineLevel="0" collapsed="false">
      <c r="A52" s="23" t="s">
        <v>122</v>
      </c>
      <c r="B52" s="22" t="s">
        <v>123</v>
      </c>
      <c r="C52" s="23" t="s">
        <v>31</v>
      </c>
      <c r="D52" s="34" t="s">
        <v>32</v>
      </c>
      <c r="E52" s="24" t="n">
        <v>11299.53</v>
      </c>
      <c r="F52" s="24" t="n">
        <f aca="false">ROUND(K52*0.62,2)</f>
        <v>482.2</v>
      </c>
      <c r="G52" s="24" t="n">
        <f aca="false">ROUND(E52*F52/1000,2)</f>
        <v>5448.63</v>
      </c>
      <c r="H52" s="46" t="n">
        <v>13400</v>
      </c>
      <c r="I52" s="24" t="n">
        <f aca="false">K52-F52</f>
        <v>295.54</v>
      </c>
      <c r="J52" s="24" t="n">
        <f aca="false">ROUND(H52*I52/1000,2)</f>
        <v>3960.24</v>
      </c>
      <c r="K52" s="25" t="n">
        <v>777.74</v>
      </c>
      <c r="L52" s="48" t="n">
        <f aca="false">J52+G52</f>
        <v>9408.87</v>
      </c>
    </row>
    <row r="53" customFormat="false" ht="35.4" hidden="false" customHeight="true" outlineLevel="0" collapsed="false">
      <c r="A53" s="12" t="s">
        <v>125</v>
      </c>
      <c r="B53" s="18" t="s">
        <v>126</v>
      </c>
      <c r="C53" s="19"/>
      <c r="D53" s="19"/>
      <c r="E53" s="19"/>
      <c r="F53" s="19" t="n">
        <f aca="false">SUM(F54:F58)</f>
        <v>4466.91</v>
      </c>
      <c r="G53" s="19" t="n">
        <f aca="false">SUM(G54:G58)</f>
        <v>51615.9</v>
      </c>
      <c r="H53" s="19"/>
      <c r="I53" s="19" t="n">
        <f aca="false">SUM(I54:I58)</f>
        <v>2737.8011</v>
      </c>
      <c r="J53" s="19" t="n">
        <f aca="false">SUM(J54:J58)</f>
        <v>37799.1</v>
      </c>
      <c r="K53" s="19" t="n">
        <f aca="false">SUM(K54:K58)</f>
        <v>7204.7111</v>
      </c>
      <c r="L53" s="19" t="n">
        <f aca="false">SUM(L54:L58)</f>
        <v>89415</v>
      </c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  <c r="IK53" s="20"/>
      <c r="IL53" s="20"/>
      <c r="IM53" s="20"/>
      <c r="IN53" s="20"/>
      <c r="IO53" s="20"/>
      <c r="IP53" s="20"/>
      <c r="IQ53" s="20"/>
      <c r="IR53" s="20"/>
      <c r="IS53" s="20"/>
      <c r="IT53" s="20"/>
      <c r="IU53" s="20"/>
      <c r="IV53" s="20"/>
      <c r="IW53" s="20"/>
    </row>
    <row r="54" s="1" customFormat="true" ht="47.55" hidden="false" customHeight="true" outlineLevel="0" collapsed="false">
      <c r="A54" s="55" t="s">
        <v>127</v>
      </c>
      <c r="B54" s="22" t="s">
        <v>135</v>
      </c>
      <c r="C54" s="23" t="s">
        <v>31</v>
      </c>
      <c r="D54" s="23" t="s">
        <v>32</v>
      </c>
      <c r="E54" s="24" t="n">
        <v>11299.53</v>
      </c>
      <c r="F54" s="24" t="n">
        <f aca="false">ROUND(K54*0.62,2)</f>
        <v>37.01</v>
      </c>
      <c r="G54" s="24" t="n">
        <f aca="false">ROUND(E54*F54/1000,2)</f>
        <v>418.2</v>
      </c>
      <c r="H54" s="46" t="n">
        <v>13400</v>
      </c>
      <c r="I54" s="24" t="n">
        <f aca="false">K54-F54</f>
        <v>22.69</v>
      </c>
      <c r="J54" s="24" t="n">
        <f aca="false">ROUND(I54*H54/1000,2)</f>
        <v>304.05</v>
      </c>
      <c r="K54" s="25" t="n">
        <v>59.7</v>
      </c>
      <c r="L54" s="48" t="n">
        <f aca="false">G54+J54</f>
        <v>722.25</v>
      </c>
    </row>
    <row r="55" s="1" customFormat="true" ht="38.2" hidden="false" customHeight="true" outlineLevel="0" collapsed="false">
      <c r="A55" s="55" t="s">
        <v>129</v>
      </c>
      <c r="B55" s="37" t="s">
        <v>142</v>
      </c>
      <c r="C55" s="23" t="s">
        <v>31</v>
      </c>
      <c r="D55" s="23" t="s">
        <v>32</v>
      </c>
      <c r="E55" s="24" t="n">
        <v>11299.53</v>
      </c>
      <c r="F55" s="24" t="n">
        <f aca="false">ROUND(K55*0.62,2)</f>
        <v>533.19</v>
      </c>
      <c r="G55" s="24" t="n">
        <f aca="false">ROUND(E55*F55/1000,2)</f>
        <v>6024.8</v>
      </c>
      <c r="H55" s="46" t="n">
        <v>13400</v>
      </c>
      <c r="I55" s="24" t="n">
        <f aca="false">K55-F55</f>
        <v>326.8</v>
      </c>
      <c r="J55" s="24" t="n">
        <f aca="false">ROUND(I55*H55/1000,2)</f>
        <v>4379.12</v>
      </c>
      <c r="K55" s="47" t="n">
        <v>859.99</v>
      </c>
      <c r="L55" s="48" t="n">
        <f aca="false">G55+J55</f>
        <v>10403.92</v>
      </c>
    </row>
    <row r="56" s="1" customFormat="true" ht="41.25" hidden="false" customHeight="true" outlineLevel="0" collapsed="false">
      <c r="A56" s="55"/>
      <c r="B56" s="22" t="s">
        <v>143</v>
      </c>
      <c r="C56" s="23" t="s">
        <v>133</v>
      </c>
      <c r="D56" s="23" t="s">
        <v>32</v>
      </c>
      <c r="E56" s="24" t="n">
        <v>12302.58</v>
      </c>
      <c r="F56" s="24" t="n">
        <f aca="false">ROUND(K56*0.62,2)</f>
        <v>1138.43</v>
      </c>
      <c r="G56" s="24" t="n">
        <f aca="false">ROUND(F56*E56/1000,2)</f>
        <v>14005.63</v>
      </c>
      <c r="H56" s="24" t="n">
        <v>14994.49</v>
      </c>
      <c r="I56" s="24" t="n">
        <f aca="false">K56-F56</f>
        <v>697.75</v>
      </c>
      <c r="J56" s="24" t="n">
        <f aca="false">ROUND(H56*I56/1000,2)</f>
        <v>10462.41</v>
      </c>
      <c r="K56" s="25" t="n">
        <v>1836.18</v>
      </c>
      <c r="L56" s="48" t="n">
        <f aca="false">G56+J56</f>
        <v>24468.04</v>
      </c>
    </row>
    <row r="57" s="1" customFormat="true" ht="41.25" hidden="false" customHeight="true" outlineLevel="0" collapsed="false">
      <c r="A57" s="55"/>
      <c r="B57" s="22" t="s">
        <v>144</v>
      </c>
      <c r="C57" s="23" t="s">
        <v>202</v>
      </c>
      <c r="D57" s="23" t="s">
        <v>32</v>
      </c>
      <c r="E57" s="24" t="n">
        <v>11299.53</v>
      </c>
      <c r="F57" s="24" t="n">
        <f aca="false">ROUND(K57*0.62,2)</f>
        <v>514.1</v>
      </c>
      <c r="G57" s="24" t="n">
        <f aca="false">ROUND(F57*E57/1000,2)</f>
        <v>5809.09</v>
      </c>
      <c r="H57" s="46" t="n">
        <v>13400</v>
      </c>
      <c r="I57" s="24" t="n">
        <f aca="false">K57-F57</f>
        <v>315.09836</v>
      </c>
      <c r="J57" s="24" t="n">
        <f aca="false">ROUND(H57*I57/1000,2)</f>
        <v>4222.32</v>
      </c>
      <c r="K57" s="25" t="n">
        <v>829.19836</v>
      </c>
      <c r="L57" s="48" t="n">
        <f aca="false">G57+J57</f>
        <v>10031.41</v>
      </c>
    </row>
    <row r="58" s="20" customFormat="true" ht="47.45" hidden="false" customHeight="true" outlineLevel="0" collapsed="false">
      <c r="A58" s="21" t="s">
        <v>131</v>
      </c>
      <c r="B58" s="22" t="s">
        <v>128</v>
      </c>
      <c r="C58" s="23" t="s">
        <v>31</v>
      </c>
      <c r="D58" s="23" t="s">
        <v>32</v>
      </c>
      <c r="E58" s="24" t="n">
        <v>11299.53</v>
      </c>
      <c r="F58" s="24" t="n">
        <f aca="false">ROUND(K58*0.62,2)</f>
        <v>2244.18</v>
      </c>
      <c r="G58" s="24" t="n">
        <f aca="false">ROUND(E58*F58/1000,2)</f>
        <v>25358.18</v>
      </c>
      <c r="H58" s="46" t="n">
        <v>13400</v>
      </c>
      <c r="I58" s="24" t="n">
        <f aca="false">K58-F58</f>
        <v>1375.46274</v>
      </c>
      <c r="J58" s="24" t="n">
        <f aca="false">ROUND(I58*H58/1000,2)</f>
        <v>18431.2</v>
      </c>
      <c r="K58" s="25" t="n">
        <v>3619.64274</v>
      </c>
      <c r="L58" s="48" t="n">
        <f aca="false">G58+J58</f>
        <v>43789.38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s="1" customFormat="true" ht="36" hidden="false" customHeight="true" outlineLevel="0" collapsed="false">
      <c r="A59" s="12" t="s">
        <v>147</v>
      </c>
      <c r="B59" s="18" t="s">
        <v>203</v>
      </c>
      <c r="C59" s="19"/>
      <c r="D59" s="19"/>
      <c r="E59" s="19"/>
      <c r="F59" s="19" t="n">
        <f aca="false">F60</f>
        <v>32.86</v>
      </c>
      <c r="G59" s="19" t="n">
        <f aca="false">G60</f>
        <v>71.8</v>
      </c>
      <c r="H59" s="19"/>
      <c r="I59" s="19" t="n">
        <f aca="false">I60</f>
        <v>20.14</v>
      </c>
      <c r="J59" s="19" t="n">
        <f aca="false">J60</f>
        <v>60.48</v>
      </c>
      <c r="K59" s="19" t="n">
        <f aca="false">K60</f>
        <v>53</v>
      </c>
      <c r="L59" s="19" t="n">
        <f aca="false">L60</f>
        <v>132.28</v>
      </c>
    </row>
    <row r="60" customFormat="false" ht="29.25" hidden="false" customHeight="true" outlineLevel="0" collapsed="false">
      <c r="A60" s="38" t="s">
        <v>149</v>
      </c>
      <c r="B60" s="39" t="s">
        <v>204</v>
      </c>
      <c r="C60" s="23" t="s">
        <v>198</v>
      </c>
      <c r="D60" s="41" t="s">
        <v>181</v>
      </c>
      <c r="E60" s="24" t="n">
        <v>2184.98</v>
      </c>
      <c r="F60" s="24" t="n">
        <f aca="false">ROUND(K60*0.62,2)</f>
        <v>32.86</v>
      </c>
      <c r="G60" s="24" t="n">
        <f aca="false">ROUND(E60*F60/1000,2)</f>
        <v>71.8</v>
      </c>
      <c r="H60" s="24" t="n">
        <v>3003.04</v>
      </c>
      <c r="I60" s="24" t="n">
        <f aca="false">K60-F60</f>
        <v>20.14</v>
      </c>
      <c r="J60" s="24" t="n">
        <f aca="false">ROUND(I60*H60/1000,2)</f>
        <v>60.48</v>
      </c>
      <c r="K60" s="47" t="n">
        <v>53</v>
      </c>
      <c r="L60" s="48" t="n">
        <f aca="false">G60+J60</f>
        <v>132.28</v>
      </c>
    </row>
    <row r="61" s="1" customFormat="true" ht="33.55" hidden="false" customHeight="true" outlineLevel="0" collapsed="false">
      <c r="A61" s="12" t="s">
        <v>156</v>
      </c>
      <c r="B61" s="18" t="s">
        <v>205</v>
      </c>
      <c r="C61" s="19"/>
      <c r="D61" s="19"/>
      <c r="E61" s="19"/>
      <c r="F61" s="19" t="n">
        <f aca="false">F62</f>
        <v>66.61</v>
      </c>
      <c r="G61" s="19" t="n">
        <f aca="false">G62</f>
        <v>752.66</v>
      </c>
      <c r="H61" s="19"/>
      <c r="I61" s="19" t="n">
        <f aca="false">I62</f>
        <v>40.83</v>
      </c>
      <c r="J61" s="19" t="n">
        <f aca="false">J62</f>
        <v>547.12</v>
      </c>
      <c r="K61" s="19" t="n">
        <f aca="false">K62</f>
        <v>107.44</v>
      </c>
      <c r="L61" s="19" t="n">
        <f aca="false">G61+J61</f>
        <v>1299.78</v>
      </c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  <c r="HN61" s="20"/>
      <c r="HO61" s="20"/>
      <c r="HP61" s="20"/>
      <c r="HQ61" s="20"/>
      <c r="HR61" s="20"/>
      <c r="HS61" s="20"/>
      <c r="HT61" s="20"/>
      <c r="HU61" s="20"/>
      <c r="HV61" s="20"/>
      <c r="HW61" s="20"/>
      <c r="HX61" s="20"/>
      <c r="HY61" s="20"/>
      <c r="HZ61" s="20"/>
      <c r="IA61" s="20"/>
      <c r="IB61" s="20"/>
      <c r="IC61" s="20"/>
      <c r="ID61" s="20"/>
      <c r="IE61" s="20"/>
      <c r="IF61" s="20"/>
      <c r="IG61" s="20"/>
      <c r="IH61" s="20"/>
      <c r="II61" s="20"/>
      <c r="IJ61" s="20"/>
      <c r="IK61" s="20"/>
      <c r="IL61" s="20"/>
      <c r="IM61" s="20"/>
      <c r="IN61" s="20"/>
      <c r="IO61" s="20"/>
      <c r="IP61" s="20"/>
      <c r="IQ61" s="20"/>
      <c r="IR61" s="20"/>
      <c r="IS61" s="20"/>
      <c r="IT61" s="20"/>
      <c r="IU61" s="20"/>
      <c r="IV61" s="20"/>
      <c r="IW61" s="20"/>
    </row>
    <row r="62" s="1" customFormat="true" ht="39.15" hidden="false" customHeight="true" outlineLevel="0" collapsed="false">
      <c r="A62" s="38" t="s">
        <v>206</v>
      </c>
      <c r="B62" s="39" t="s">
        <v>207</v>
      </c>
      <c r="C62" s="41" t="s">
        <v>36</v>
      </c>
      <c r="D62" s="41" t="s">
        <v>32</v>
      </c>
      <c r="E62" s="24" t="n">
        <v>11299.53</v>
      </c>
      <c r="F62" s="24" t="n">
        <f aca="false">ROUND(K62*0.62,2)</f>
        <v>66.61</v>
      </c>
      <c r="G62" s="24" t="n">
        <f aca="false">ROUND(E62*F62/1000,2)</f>
        <v>752.66</v>
      </c>
      <c r="H62" s="46" t="n">
        <v>13400</v>
      </c>
      <c r="I62" s="24" t="n">
        <f aca="false">K62-F62</f>
        <v>40.83</v>
      </c>
      <c r="J62" s="24" t="n">
        <f aca="false">ROUND(H62*I62/1000,2)</f>
        <v>547.12</v>
      </c>
      <c r="K62" s="47" t="n">
        <v>107.44</v>
      </c>
      <c r="L62" s="48" t="n">
        <f aca="false">G62+J62</f>
        <v>1299.78</v>
      </c>
    </row>
    <row r="63" customFormat="false" ht="42.75" hidden="false" customHeight="true" outlineLevel="0" collapsed="false">
      <c r="A63" s="12" t="s">
        <v>160</v>
      </c>
      <c r="B63" s="18" t="s">
        <v>208</v>
      </c>
      <c r="C63" s="19"/>
      <c r="D63" s="19"/>
      <c r="E63" s="19"/>
      <c r="F63" s="19" t="n">
        <f aca="false">F64</f>
        <v>39</v>
      </c>
      <c r="G63" s="19" t="n">
        <f aca="false">G64</f>
        <v>440.68</v>
      </c>
      <c r="H63" s="19"/>
      <c r="I63" s="19" t="n">
        <f aca="false">I64</f>
        <v>23.9</v>
      </c>
      <c r="J63" s="19" t="n">
        <f aca="false">J64</f>
        <v>320.26</v>
      </c>
      <c r="K63" s="19" t="n">
        <f aca="false">K64</f>
        <v>62.9</v>
      </c>
      <c r="L63" s="19" t="n">
        <f aca="false">L64</f>
        <v>760.94</v>
      </c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  <c r="FP63" s="20"/>
      <c r="FQ63" s="20"/>
      <c r="FR63" s="20"/>
      <c r="FS63" s="20"/>
      <c r="FT63" s="20"/>
      <c r="FU63" s="20"/>
      <c r="FV63" s="20"/>
      <c r="FW63" s="20"/>
      <c r="FX63" s="20"/>
      <c r="FY63" s="20"/>
      <c r="FZ63" s="20"/>
      <c r="GA63" s="20"/>
      <c r="GB63" s="20"/>
      <c r="GC63" s="20"/>
      <c r="GD63" s="20"/>
      <c r="GE63" s="20"/>
      <c r="GF63" s="20"/>
      <c r="GG63" s="20"/>
      <c r="GH63" s="20"/>
      <c r="GI63" s="20"/>
      <c r="GJ63" s="20"/>
      <c r="GK63" s="20"/>
      <c r="GL63" s="20"/>
      <c r="GM63" s="20"/>
      <c r="GN63" s="20"/>
      <c r="GO63" s="20"/>
      <c r="GP63" s="20"/>
      <c r="GQ63" s="20"/>
      <c r="GR63" s="20"/>
      <c r="GS63" s="20"/>
      <c r="GT63" s="20"/>
      <c r="GU63" s="20"/>
      <c r="GV63" s="20"/>
      <c r="GW63" s="20"/>
      <c r="GX63" s="20"/>
      <c r="GY63" s="20"/>
      <c r="GZ63" s="20"/>
      <c r="HA63" s="20"/>
      <c r="HB63" s="20"/>
      <c r="HC63" s="20"/>
      <c r="HD63" s="20"/>
      <c r="HE63" s="20"/>
      <c r="HF63" s="20"/>
      <c r="HG63" s="20"/>
      <c r="HH63" s="20"/>
      <c r="HI63" s="20"/>
      <c r="HJ63" s="20"/>
      <c r="HK63" s="20"/>
      <c r="HL63" s="20"/>
      <c r="HM63" s="20"/>
      <c r="HN63" s="20"/>
      <c r="HO63" s="20"/>
      <c r="HP63" s="20"/>
      <c r="HQ63" s="20"/>
      <c r="HR63" s="20"/>
      <c r="HS63" s="20"/>
      <c r="HT63" s="20"/>
      <c r="HU63" s="20"/>
      <c r="HV63" s="20"/>
      <c r="HW63" s="20"/>
      <c r="HX63" s="20"/>
      <c r="HY63" s="20"/>
      <c r="HZ63" s="20"/>
      <c r="IA63" s="20"/>
      <c r="IB63" s="20"/>
      <c r="IC63" s="20"/>
      <c r="ID63" s="20"/>
      <c r="IE63" s="20"/>
      <c r="IF63" s="20"/>
      <c r="IG63" s="20"/>
      <c r="IH63" s="20"/>
      <c r="II63" s="20"/>
      <c r="IJ63" s="20"/>
      <c r="IK63" s="20"/>
      <c r="IL63" s="20"/>
      <c r="IM63" s="20"/>
      <c r="IN63" s="20"/>
      <c r="IO63" s="20"/>
      <c r="IP63" s="20"/>
      <c r="IQ63" s="20"/>
      <c r="IR63" s="20"/>
      <c r="IS63" s="20"/>
      <c r="IT63" s="20"/>
      <c r="IU63" s="20"/>
      <c r="IV63" s="20"/>
      <c r="IW63" s="20"/>
    </row>
    <row r="64" customFormat="false" ht="29.25" hidden="false" customHeight="true" outlineLevel="0" collapsed="false">
      <c r="A64" s="41" t="s">
        <v>162</v>
      </c>
      <c r="B64" s="39" t="s">
        <v>163</v>
      </c>
      <c r="C64" s="41" t="s">
        <v>36</v>
      </c>
      <c r="D64" s="41" t="s">
        <v>32</v>
      </c>
      <c r="E64" s="24" t="n">
        <v>11299.53</v>
      </c>
      <c r="F64" s="24" t="n">
        <f aca="false">ROUND(K64*0.62,2)</f>
        <v>39</v>
      </c>
      <c r="G64" s="24" t="n">
        <f aca="false">ROUND(E64*F64/1000,2)</f>
        <v>440.68</v>
      </c>
      <c r="H64" s="46" t="n">
        <v>13400</v>
      </c>
      <c r="I64" s="24" t="n">
        <f aca="false">K64-F64</f>
        <v>23.9</v>
      </c>
      <c r="J64" s="24" t="n">
        <f aca="false">ROUND(H64*I64/1000,2)</f>
        <v>320.26</v>
      </c>
      <c r="K64" s="25" t="n">
        <v>62.9</v>
      </c>
      <c r="L64" s="48" t="n">
        <f aca="false">J64+G64</f>
        <v>760.94</v>
      </c>
    </row>
    <row r="65" s="29" customFormat="true" ht="42.75" hidden="false" customHeight="true" outlineLevel="0" collapsed="false">
      <c r="A65" s="17" t="s">
        <v>164</v>
      </c>
      <c r="B65" s="18" t="s">
        <v>209</v>
      </c>
      <c r="C65" s="19"/>
      <c r="D65" s="19"/>
      <c r="E65" s="19"/>
      <c r="F65" s="19" t="n">
        <f aca="false">F66</f>
        <v>117</v>
      </c>
      <c r="G65" s="19" t="n">
        <f aca="false">G66</f>
        <v>1322.05</v>
      </c>
      <c r="H65" s="19"/>
      <c r="I65" s="19" t="n">
        <f aca="false">I66</f>
        <v>71.71</v>
      </c>
      <c r="J65" s="19" t="n">
        <f aca="false">J66</f>
        <v>960.91</v>
      </c>
      <c r="K65" s="19" t="n">
        <f aca="false">K66</f>
        <v>188.71</v>
      </c>
      <c r="L65" s="19" t="n">
        <f aca="false">L66</f>
        <v>2282.96</v>
      </c>
      <c r="M65" s="20"/>
      <c r="N65" s="20"/>
      <c r="O65" s="1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  <c r="FP65" s="20"/>
      <c r="FQ65" s="20"/>
      <c r="FR65" s="20"/>
      <c r="FS65" s="20"/>
      <c r="FT65" s="20"/>
      <c r="FU65" s="20"/>
      <c r="FV65" s="20"/>
      <c r="FW65" s="20"/>
      <c r="FX65" s="20"/>
      <c r="FY65" s="20"/>
      <c r="FZ65" s="20"/>
      <c r="GA65" s="20"/>
      <c r="GB65" s="20"/>
      <c r="GC65" s="20"/>
      <c r="GD65" s="20"/>
      <c r="GE65" s="20"/>
      <c r="GF65" s="20"/>
      <c r="GG65" s="20"/>
      <c r="GH65" s="20"/>
      <c r="GI65" s="20"/>
      <c r="GJ65" s="20"/>
      <c r="GK65" s="20"/>
      <c r="GL65" s="20"/>
      <c r="GM65" s="20"/>
      <c r="GN65" s="20"/>
      <c r="GO65" s="20"/>
      <c r="GP65" s="20"/>
      <c r="GQ65" s="20"/>
      <c r="GR65" s="20"/>
      <c r="GS65" s="20"/>
      <c r="GT65" s="20"/>
      <c r="GU65" s="20"/>
      <c r="GV65" s="20"/>
      <c r="GW65" s="20"/>
      <c r="GX65" s="20"/>
      <c r="GY65" s="20"/>
      <c r="GZ65" s="20"/>
      <c r="HA65" s="20"/>
      <c r="HB65" s="20"/>
      <c r="HC65" s="20"/>
      <c r="HD65" s="20"/>
      <c r="HE65" s="20"/>
      <c r="HF65" s="20"/>
      <c r="HG65" s="20"/>
      <c r="HH65" s="20"/>
      <c r="HI65" s="20"/>
      <c r="HJ65" s="20"/>
      <c r="HK65" s="20"/>
      <c r="HL65" s="20"/>
      <c r="HM65" s="20"/>
      <c r="HN65" s="20"/>
      <c r="HO65" s="20"/>
      <c r="HP65" s="20"/>
      <c r="HQ65" s="20"/>
      <c r="HR65" s="20"/>
      <c r="HS65" s="20"/>
      <c r="HT65" s="20"/>
      <c r="HU65" s="20"/>
      <c r="HV65" s="20"/>
      <c r="HW65" s="20"/>
      <c r="HX65" s="20"/>
      <c r="HY65" s="20"/>
      <c r="HZ65" s="20"/>
      <c r="IA65" s="20"/>
      <c r="IB65" s="20"/>
      <c r="IC65" s="20"/>
      <c r="ID65" s="20"/>
      <c r="IE65" s="20"/>
      <c r="IF65" s="20"/>
      <c r="IG65" s="20"/>
      <c r="IH65" s="20"/>
      <c r="II65" s="20"/>
      <c r="IJ65" s="20"/>
      <c r="IK65" s="20"/>
      <c r="IL65" s="20"/>
      <c r="IM65" s="20"/>
      <c r="IN65" s="20"/>
      <c r="IO65" s="20"/>
      <c r="IP65" s="20"/>
      <c r="IQ65" s="20"/>
      <c r="IR65" s="20"/>
      <c r="IS65" s="20"/>
      <c r="IT65" s="20"/>
      <c r="IU65" s="20"/>
      <c r="IV65" s="20"/>
      <c r="IW65" s="20"/>
    </row>
    <row r="66" s="29" customFormat="true" ht="29.25" hidden="false" customHeight="true" outlineLevel="0" collapsed="false">
      <c r="A66" s="38" t="s">
        <v>166</v>
      </c>
      <c r="B66" s="39" t="s">
        <v>163</v>
      </c>
      <c r="C66" s="41" t="s">
        <v>36</v>
      </c>
      <c r="D66" s="41" t="s">
        <v>32</v>
      </c>
      <c r="E66" s="24" t="n">
        <v>11299.53</v>
      </c>
      <c r="F66" s="24" t="n">
        <f aca="false">ROUND(K66*0.62,2)</f>
        <v>117</v>
      </c>
      <c r="G66" s="24" t="n">
        <f aca="false">ROUND(E66*F66/1000,2)</f>
        <v>1322.05</v>
      </c>
      <c r="H66" s="46" t="n">
        <v>13400</v>
      </c>
      <c r="I66" s="24" t="n">
        <f aca="false">K66-F66</f>
        <v>71.71</v>
      </c>
      <c r="J66" s="24" t="n">
        <f aca="false">ROUND(H66*I66/1000,2)</f>
        <v>960.91</v>
      </c>
      <c r="K66" s="25" t="n">
        <v>188.71</v>
      </c>
      <c r="L66" s="48" t="n">
        <f aca="false">J66+G66</f>
        <v>2282.96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</row>
    <row r="67" customFormat="false" ht="18.75" hidden="false" customHeight="true" outlineLevel="0" collapsed="false">
      <c r="A67" s="19"/>
      <c r="B67" s="12" t="s">
        <v>167</v>
      </c>
      <c r="C67" s="19"/>
      <c r="D67" s="19"/>
      <c r="E67" s="19"/>
      <c r="F67" s="19" t="n">
        <f aca="false">F10+F21+F50+F53+F61+F59+F63+F65</f>
        <v>13493.71</v>
      </c>
      <c r="G67" s="19" t="n">
        <f aca="false">G10+G21+G50+G53+G61+G59+G63+G65</f>
        <v>153637.22</v>
      </c>
      <c r="H67" s="19"/>
      <c r="I67" s="19" t="n">
        <f aca="false">I10+I21+I50+I53+I61+I59+I63+I65</f>
        <v>8270.324186</v>
      </c>
      <c r="J67" s="19" t="n">
        <f aca="false">J10+J21+J50+J53+J61+J59+J63+J65</f>
        <v>115941.72</v>
      </c>
      <c r="K67" s="52" t="n">
        <f aca="false">K10+K21+K50+K53+K61+K59+K63+K65</f>
        <v>21764.034186</v>
      </c>
      <c r="L67" s="52" t="n">
        <f aca="false">L10+L21+L50+L53+L61+L59+L63+L65</f>
        <v>269578.94</v>
      </c>
    </row>
    <row r="68" customFormat="false" ht="15.75" hidden="false" customHeight="true" outlineLevel="0" collapsed="false">
      <c r="G68" s="59"/>
      <c r="K68" s="59"/>
    </row>
    <row r="69" customFormat="false" ht="12.75" hidden="false" customHeight="true" outlineLevel="0" collapsed="false"/>
    <row r="70" customFormat="false" ht="12.75" hidden="false" customHeight="true" outlineLevel="0" collapsed="false"/>
    <row r="71" customFormat="false" ht="12.75" hidden="false" customHeight="true" outlineLevel="0" collapsed="false"/>
    <row r="1048576" customFormat="false" ht="12.8" hidden="false" customHeight="false" outlineLevel="0" collapsed="false"/>
  </sheetData>
  <autoFilter ref="A9:L1048576"/>
  <mergeCells count="34">
    <mergeCell ref="J1:L1"/>
    <mergeCell ref="J2:L2"/>
    <mergeCell ref="J3:K3"/>
    <mergeCell ref="A4:L4"/>
    <mergeCell ref="A5:L5"/>
    <mergeCell ref="A6:A8"/>
    <mergeCell ref="B6:B8"/>
    <mergeCell ref="C6:C8"/>
    <mergeCell ref="D6:D8"/>
    <mergeCell ref="E6:G6"/>
    <mergeCell ref="H6:J6"/>
    <mergeCell ref="K6:L6"/>
    <mergeCell ref="E7:E8"/>
    <mergeCell ref="F7:F8"/>
    <mergeCell ref="G7:G8"/>
    <mergeCell ref="H7:H8"/>
    <mergeCell ref="I7:I8"/>
    <mergeCell ref="J7:J8"/>
    <mergeCell ref="K7:K8"/>
    <mergeCell ref="L7:L8"/>
    <mergeCell ref="A14:A15"/>
    <mergeCell ref="A16:A17"/>
    <mergeCell ref="B16:B17"/>
    <mergeCell ref="A18:A19"/>
    <mergeCell ref="A25:A26"/>
    <mergeCell ref="A27:A28"/>
    <mergeCell ref="A34:A35"/>
    <mergeCell ref="A38:A39"/>
    <mergeCell ref="B38:B39"/>
    <mergeCell ref="A40:A41"/>
    <mergeCell ref="A42:A43"/>
    <mergeCell ref="A45:A48"/>
    <mergeCell ref="B45:B48"/>
    <mergeCell ref="A55:A57"/>
  </mergeCells>
  <printOptions headings="false" gridLines="false" gridLinesSet="true" horizontalCentered="false" verticalCentered="false"/>
  <pageMargins left="0.75" right="0.75" top="1.29513888888889" bottom="1.29513888888889" header="0.511811023622047" footer="0.511811023622047"/>
  <pageSetup paperSize="9" scale="10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048576"/>
  <sheetViews>
    <sheetView showFormulas="false" showGridLines="true" showRowColHeaders="true" showZeros="true" rightToLeft="false" tabSelected="false" showOutlineSymbols="true" defaultGridColor="true" view="normal" topLeftCell="A16" colorId="64" zoomScale="90" zoomScaleNormal="90" zoomScalePageLayoutView="100" workbookViewId="0">
      <selection pane="topLeft" activeCell="P2" activeCellId="0" sqref="P2"/>
    </sheetView>
  </sheetViews>
  <sheetFormatPr defaultColWidth="9.42578125" defaultRowHeight="12.75" zeroHeight="false" outlineLevelRow="0" outlineLevelCol="0"/>
  <cols>
    <col collapsed="false" customWidth="true" hidden="false" outlineLevel="0" max="1" min="1" style="1" width="9"/>
    <col collapsed="false" customWidth="true" hidden="false" outlineLevel="0" max="2" min="2" style="1" width="53.73"/>
    <col collapsed="false" customWidth="true" hidden="false" outlineLevel="0" max="3" min="3" style="2" width="31.47"/>
    <col collapsed="false" customWidth="true" hidden="false" outlineLevel="0" max="4" min="4" style="1" width="24.34"/>
    <col collapsed="false" customWidth="true" hidden="false" outlineLevel="0" max="5" min="5" style="1" width="12.15"/>
    <col collapsed="false" customWidth="true" hidden="false" outlineLevel="0" max="6" min="6" style="1" width="15"/>
    <col collapsed="false" customWidth="true" hidden="false" outlineLevel="0" max="7" min="7" style="1" width="12.51"/>
    <col collapsed="false" customWidth="true" hidden="false" outlineLevel="0" max="8" min="8" style="1" width="10.85"/>
    <col collapsed="false" customWidth="true" hidden="false" outlineLevel="0" max="9" min="9" style="1" width="11.29"/>
    <col collapsed="false" customWidth="true" hidden="false" outlineLevel="0" max="10" min="10" style="1" width="10.71"/>
    <col collapsed="false" customWidth="true" hidden="false" outlineLevel="0" max="11" min="11" style="1" width="12.57"/>
    <col collapsed="false" customWidth="true" hidden="false" outlineLevel="0" max="12" min="12" style="1" width="11.63"/>
    <col collapsed="false" customWidth="true" hidden="false" outlineLevel="0" max="13" min="13" style="1" width="13.03"/>
    <col collapsed="false" customWidth="true" hidden="false" outlineLevel="0" max="14" min="14" style="1" width="10.85"/>
    <col collapsed="false" customWidth="true" hidden="false" outlineLevel="0" max="15" min="15" style="1" width="10"/>
    <col collapsed="false" customWidth="true" hidden="false" outlineLevel="0" max="16" min="16" style="1" width="10.15"/>
    <col collapsed="false" customWidth="true" hidden="false" outlineLevel="0" max="17" min="17" style="1" width="9.71"/>
    <col collapsed="false" customWidth="true" hidden="false" outlineLevel="0" max="18" min="18" style="1" width="12.34"/>
    <col collapsed="false" customWidth="true" hidden="false" outlineLevel="0" max="19" min="19" style="1" width="10.85"/>
    <col collapsed="false" customWidth="false" hidden="false" outlineLevel="0" max="257" min="20" style="1" width="9.42"/>
    <col collapsed="false" customWidth="false" hidden="false" outlineLevel="0" max="16384" min="258" style="3" width="9.42"/>
  </cols>
  <sheetData>
    <row r="1" customFormat="false" ht="15.75" hidden="false" customHeight="true" outlineLevel="0" collapsed="false">
      <c r="A1" s="60"/>
      <c r="B1" s="61"/>
      <c r="C1" s="62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3" t="s">
        <v>210</v>
      </c>
      <c r="Q1" s="63"/>
      <c r="R1" s="63"/>
      <c r="S1" s="63"/>
    </row>
    <row r="2" customFormat="false" ht="27.75" hidden="false" customHeight="true" outlineLevel="0" collapsed="false">
      <c r="P2" s="64" t="s">
        <v>211</v>
      </c>
      <c r="Q2" s="64"/>
      <c r="R2" s="64"/>
      <c r="S2" s="64"/>
    </row>
    <row r="3" customFormat="false" ht="16.75" hidden="false" customHeight="true" outlineLevel="0" collapsed="false">
      <c r="P3" s="65" t="s">
        <v>2</v>
      </c>
      <c r="Q3" s="6"/>
      <c r="R3" s="6"/>
      <c r="S3" s="6"/>
    </row>
    <row r="4" customFormat="false" ht="23.3" hidden="false" customHeight="true" outlineLevel="0" collapsed="false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customFormat="false" ht="36" hidden="false" customHeight="true" outlineLevel="0" collapsed="false">
      <c r="A5" s="43" t="s">
        <v>212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</row>
    <row r="6" s="13" customFormat="true" ht="18" hidden="false" customHeight="true" outlineLevel="0" collapsed="false">
      <c r="A6" s="66"/>
      <c r="B6" s="12" t="s">
        <v>6</v>
      </c>
      <c r="C6" s="12" t="s">
        <v>7</v>
      </c>
      <c r="D6" s="12" t="s">
        <v>8</v>
      </c>
      <c r="E6" s="12" t="s">
        <v>9</v>
      </c>
      <c r="F6" s="12"/>
      <c r="G6" s="12"/>
      <c r="H6" s="12"/>
      <c r="I6" s="12"/>
      <c r="J6" s="12"/>
      <c r="K6" s="12" t="s">
        <v>10</v>
      </c>
      <c r="L6" s="12"/>
      <c r="M6" s="12"/>
      <c r="N6" s="12"/>
      <c r="O6" s="12"/>
      <c r="P6" s="12"/>
      <c r="Q6" s="12" t="s">
        <v>11</v>
      </c>
      <c r="R6" s="12"/>
      <c r="S6" s="12"/>
    </row>
    <row r="7" s="13" customFormat="true" ht="24.75" hidden="false" customHeight="true" outlineLevel="0" collapsed="false">
      <c r="A7" s="66"/>
      <c r="B7" s="12"/>
      <c r="C7" s="12"/>
      <c r="D7" s="12"/>
      <c r="E7" s="12" t="s">
        <v>213</v>
      </c>
      <c r="F7" s="12"/>
      <c r="G7" s="12" t="s">
        <v>214</v>
      </c>
      <c r="H7" s="12" t="s">
        <v>215</v>
      </c>
      <c r="I7" s="44" t="s">
        <v>216</v>
      </c>
      <c r="J7" s="12" t="s">
        <v>14</v>
      </c>
      <c r="K7" s="12" t="s">
        <v>213</v>
      </c>
      <c r="L7" s="12"/>
      <c r="M7" s="12" t="s">
        <v>214</v>
      </c>
      <c r="N7" s="12" t="s">
        <v>215</v>
      </c>
      <c r="O7" s="44" t="s">
        <v>216</v>
      </c>
      <c r="P7" s="12" t="s">
        <v>14</v>
      </c>
      <c r="Q7" s="12" t="s">
        <v>215</v>
      </c>
      <c r="R7" s="44" t="s">
        <v>216</v>
      </c>
      <c r="S7" s="12" t="s">
        <v>217</v>
      </c>
    </row>
    <row r="8" s="13" customFormat="true" ht="16.25" hidden="false" customHeight="true" outlineLevel="0" collapsed="false">
      <c r="A8" s="66"/>
      <c r="B8" s="12"/>
      <c r="C8" s="12"/>
      <c r="D8" s="12"/>
      <c r="E8" s="12" t="s">
        <v>218</v>
      </c>
      <c r="F8" s="12" t="s">
        <v>219</v>
      </c>
      <c r="G8" s="44" t="s">
        <v>220</v>
      </c>
      <c r="H8" s="12"/>
      <c r="I8" s="12"/>
      <c r="J8" s="12"/>
      <c r="K8" s="12" t="s">
        <v>218</v>
      </c>
      <c r="L8" s="12" t="s">
        <v>219</v>
      </c>
      <c r="M8" s="44" t="s">
        <v>220</v>
      </c>
      <c r="N8" s="12"/>
      <c r="O8" s="12"/>
      <c r="P8" s="12"/>
      <c r="Q8" s="12"/>
      <c r="R8" s="12"/>
      <c r="S8" s="12"/>
    </row>
    <row r="9" s="13" customFormat="true" ht="27.6" hidden="false" customHeight="true" outlineLevel="0" collapsed="false">
      <c r="A9" s="66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s="13" customFormat="true" ht="12.75" hidden="false" customHeight="true" outlineLevel="0" collapsed="false">
      <c r="A10" s="14" t="s">
        <v>15</v>
      </c>
      <c r="B10" s="14" t="s">
        <v>16</v>
      </c>
      <c r="C10" s="14" t="s">
        <v>17</v>
      </c>
      <c r="D10" s="14" t="s">
        <v>18</v>
      </c>
      <c r="E10" s="14" t="s">
        <v>19</v>
      </c>
      <c r="F10" s="14" t="s">
        <v>20</v>
      </c>
      <c r="G10" s="14" t="s">
        <v>21</v>
      </c>
      <c r="H10" s="14" t="s">
        <v>22</v>
      </c>
      <c r="I10" s="14" t="s">
        <v>23</v>
      </c>
      <c r="J10" s="14" t="s">
        <v>24</v>
      </c>
      <c r="K10" s="14" t="s">
        <v>25</v>
      </c>
      <c r="L10" s="14" t="s">
        <v>26</v>
      </c>
      <c r="M10" s="14" t="s">
        <v>221</v>
      </c>
      <c r="N10" s="14" t="s">
        <v>222</v>
      </c>
      <c r="O10" s="14" t="s">
        <v>223</v>
      </c>
      <c r="P10" s="14" t="s">
        <v>224</v>
      </c>
      <c r="Q10" s="14" t="s">
        <v>225</v>
      </c>
      <c r="R10" s="14" t="s">
        <v>226</v>
      </c>
      <c r="S10" s="14" t="s">
        <v>227</v>
      </c>
    </row>
    <row r="11" s="20" customFormat="true" ht="33.55" hidden="false" customHeight="true" outlineLevel="0" collapsed="false">
      <c r="A11" s="12" t="s">
        <v>27</v>
      </c>
      <c r="B11" s="18" t="s">
        <v>28</v>
      </c>
      <c r="C11" s="19"/>
      <c r="D11" s="19"/>
      <c r="E11" s="19"/>
      <c r="F11" s="19"/>
      <c r="G11" s="19"/>
      <c r="H11" s="19" t="n">
        <f aca="false">SUM(H12:H15)</f>
        <v>339.66</v>
      </c>
      <c r="I11" s="19" t="n">
        <f aca="false">SUM(I12:I15)</f>
        <v>3119.95</v>
      </c>
      <c r="J11" s="19" t="n">
        <f aca="false">SUM(J12:J15)</f>
        <v>4150.45</v>
      </c>
      <c r="K11" s="19"/>
      <c r="L11" s="19"/>
      <c r="M11" s="19"/>
      <c r="N11" s="19" t="n">
        <f aca="false">SUM(N12:N15)</f>
        <v>339.65</v>
      </c>
      <c r="O11" s="19" t="n">
        <f aca="false">SUM(O12:O15)</f>
        <v>3119.94</v>
      </c>
      <c r="P11" s="19" t="n">
        <f aca="false">SUM(P12:P15)</f>
        <v>5343.92</v>
      </c>
      <c r="Q11" s="19" t="n">
        <f aca="false">SUM(Q12:Q15)</f>
        <v>679.31</v>
      </c>
      <c r="R11" s="19" t="n">
        <f aca="false">SUM(R12:R15)</f>
        <v>6239.89</v>
      </c>
      <c r="S11" s="19" t="n">
        <f aca="false">SUM(S12:S15)</f>
        <v>9494.37</v>
      </c>
    </row>
    <row r="12" s="20" customFormat="true" ht="42.75" hidden="false" customHeight="true" outlineLevel="0" collapsed="false">
      <c r="A12" s="67" t="s">
        <v>29</v>
      </c>
      <c r="B12" s="37" t="s">
        <v>228</v>
      </c>
      <c r="C12" s="23" t="s">
        <v>36</v>
      </c>
      <c r="D12" s="23" t="s">
        <v>229</v>
      </c>
      <c r="E12" s="24" t="n">
        <v>11299.53</v>
      </c>
      <c r="F12" s="24" t="n">
        <v>100.15</v>
      </c>
      <c r="G12" s="24"/>
      <c r="H12" s="24" t="n">
        <f aca="false">ROUND(Q12/12*6,2)</f>
        <v>192.6</v>
      </c>
      <c r="I12" s="24" t="n">
        <f aca="false">ROUND(R12/12*6,2)</f>
        <v>1841.05</v>
      </c>
      <c r="J12" s="24" t="n">
        <f aca="false">ROUND(H12*E12/1000,2)+ROUND(I12*F12/1000,2)</f>
        <v>2360.67</v>
      </c>
      <c r="K12" s="24" t="n">
        <v>13400</v>
      </c>
      <c r="L12" s="24" t="n">
        <v>254.05</v>
      </c>
      <c r="M12" s="24"/>
      <c r="N12" s="24" t="n">
        <f aca="false">Q12-H12</f>
        <v>192.6</v>
      </c>
      <c r="O12" s="24" t="n">
        <f aca="false">R12-I12</f>
        <v>1841.05</v>
      </c>
      <c r="P12" s="24" t="n">
        <f aca="false">ROUND(N12*K12/1000,2)+ROUND(O12*L12/1000,2)</f>
        <v>3048.56</v>
      </c>
      <c r="Q12" s="68" t="n">
        <v>385.2</v>
      </c>
      <c r="R12" s="69" t="n">
        <v>3682.1</v>
      </c>
      <c r="S12" s="24" t="n">
        <f aca="false">J12+P12</f>
        <v>5409.23</v>
      </c>
    </row>
    <row r="13" s="1" customFormat="true" ht="42.75" hidden="false" customHeight="true" outlineLevel="0" collapsed="false">
      <c r="A13" s="21" t="s">
        <v>34</v>
      </c>
      <c r="B13" s="22" t="s">
        <v>230</v>
      </c>
      <c r="C13" s="23" t="s">
        <v>36</v>
      </c>
      <c r="D13" s="23" t="s">
        <v>229</v>
      </c>
      <c r="E13" s="24" t="n">
        <v>11299.53</v>
      </c>
      <c r="F13" s="24" t="n">
        <v>100.15</v>
      </c>
      <c r="G13" s="24"/>
      <c r="H13" s="24" t="n">
        <f aca="false">ROUND(Q13/12*6,2)</f>
        <v>144.81</v>
      </c>
      <c r="I13" s="24" t="n">
        <f aca="false">ROUND(R13/12*6,2)</f>
        <v>1143.54</v>
      </c>
      <c r="J13" s="24" t="n">
        <f aca="false">ROUND(H13*E13/1000,2)+ROUND(I13*F13/1000,2)</f>
        <v>1750.81</v>
      </c>
      <c r="K13" s="24" t="n">
        <v>13400</v>
      </c>
      <c r="L13" s="24" t="n">
        <v>254.05</v>
      </c>
      <c r="M13" s="24"/>
      <c r="N13" s="24" t="n">
        <f aca="false">Q13-H13</f>
        <v>144.8</v>
      </c>
      <c r="O13" s="24" t="n">
        <f aca="false">R13-I13</f>
        <v>1143.53</v>
      </c>
      <c r="P13" s="24" t="n">
        <f aca="false">ROUND(N13*K13/1000,2)+ROUND(O13*L13/1000,2)</f>
        <v>2230.83</v>
      </c>
      <c r="Q13" s="25" t="n">
        <v>289.61</v>
      </c>
      <c r="R13" s="25" t="n">
        <v>2287.07</v>
      </c>
      <c r="S13" s="24" t="n">
        <f aca="false">J13+P13</f>
        <v>3981.64</v>
      </c>
    </row>
    <row r="14" s="1" customFormat="true" ht="42.75" hidden="false" customHeight="true" outlineLevel="0" collapsed="false">
      <c r="A14" s="21"/>
      <c r="B14" s="22" t="s">
        <v>47</v>
      </c>
      <c r="C14" s="23" t="s">
        <v>36</v>
      </c>
      <c r="D14" s="23" t="s">
        <v>229</v>
      </c>
      <c r="E14" s="24" t="n">
        <v>11299.53</v>
      </c>
      <c r="F14" s="24" t="n">
        <v>100.15</v>
      </c>
      <c r="G14" s="24"/>
      <c r="H14" s="24" t="n">
        <f aca="false">ROUND(Q14/12*6,2)</f>
        <v>0</v>
      </c>
      <c r="I14" s="24" t="n">
        <f aca="false">ROUND(R14/12*6,2)</f>
        <v>111.45</v>
      </c>
      <c r="J14" s="24" t="n">
        <f aca="false">ROUND(H14*E14/1000,2)+ROUND(I14*F14/1000,2)</f>
        <v>11.16</v>
      </c>
      <c r="K14" s="24" t="n">
        <v>13400</v>
      </c>
      <c r="L14" s="24" t="n">
        <v>254.05</v>
      </c>
      <c r="M14" s="24"/>
      <c r="N14" s="24" t="n">
        <f aca="false">Q14-H14</f>
        <v>0</v>
      </c>
      <c r="O14" s="24" t="n">
        <f aca="false">R14-I14</f>
        <v>111.45</v>
      </c>
      <c r="P14" s="24" t="n">
        <f aca="false">ROUND(N14*K14/1000,2)+ROUND(O14*L14/1000,2)</f>
        <v>28.31</v>
      </c>
      <c r="Q14" s="25" t="n">
        <v>0</v>
      </c>
      <c r="R14" s="25" t="n">
        <v>222.9</v>
      </c>
      <c r="S14" s="24" t="n">
        <f aca="false">J14+P14</f>
        <v>39.47</v>
      </c>
    </row>
    <row r="15" s="1" customFormat="true" ht="42" hidden="false" customHeight="true" outlineLevel="0" collapsed="false">
      <c r="A15" s="70" t="s">
        <v>37</v>
      </c>
      <c r="B15" s="35" t="s">
        <v>231</v>
      </c>
      <c r="C15" s="23" t="s">
        <v>36</v>
      </c>
      <c r="D15" s="23" t="s">
        <v>229</v>
      </c>
      <c r="E15" s="24" t="n">
        <v>11299.53</v>
      </c>
      <c r="F15" s="24" t="n">
        <v>100.15</v>
      </c>
      <c r="G15" s="24"/>
      <c r="H15" s="24" t="n">
        <f aca="false">ROUND(Q15/12*6,2)</f>
        <v>2.25</v>
      </c>
      <c r="I15" s="24" t="n">
        <f aca="false">ROUND(R15/12*6,2)</f>
        <v>23.91</v>
      </c>
      <c r="J15" s="24" t="n">
        <f aca="false">ROUND(H15*E15/1000,2)+ROUND(I15*F15/1000,2)</f>
        <v>27.81</v>
      </c>
      <c r="K15" s="24" t="n">
        <v>13400</v>
      </c>
      <c r="L15" s="24" t="n">
        <v>254.05</v>
      </c>
      <c r="M15" s="24"/>
      <c r="N15" s="24" t="n">
        <f aca="false">Q15-H15</f>
        <v>2.25</v>
      </c>
      <c r="O15" s="24" t="n">
        <f aca="false">R15-I15</f>
        <v>23.91</v>
      </c>
      <c r="P15" s="24" t="n">
        <f aca="false">ROUND(N15*K15/1000,2)+ROUND(O15*L15/1000,2)</f>
        <v>36.22</v>
      </c>
      <c r="Q15" s="51" t="n">
        <v>4.5</v>
      </c>
      <c r="R15" s="51" t="n">
        <v>47.82</v>
      </c>
      <c r="S15" s="24" t="n">
        <f aca="false">J15+P15</f>
        <v>64.03</v>
      </c>
    </row>
    <row r="16" s="20" customFormat="true" ht="57.8" hidden="false" customHeight="true" outlineLevel="0" collapsed="false">
      <c r="A16" s="12" t="s">
        <v>180</v>
      </c>
      <c r="B16" s="18" t="s">
        <v>56</v>
      </c>
      <c r="C16" s="19"/>
      <c r="D16" s="19"/>
      <c r="E16" s="19"/>
      <c r="F16" s="19"/>
      <c r="G16" s="19"/>
      <c r="H16" s="19" t="n">
        <f aca="false">SUM(H17:H22)</f>
        <v>535.68</v>
      </c>
      <c r="I16" s="19" t="n">
        <f aca="false">SUM(I17:I22)</f>
        <v>7115.94</v>
      </c>
      <c r="J16" s="19" t="n">
        <f aca="false">SUM(J17:J22)</f>
        <v>6297.16</v>
      </c>
      <c r="K16" s="19"/>
      <c r="L16" s="19"/>
      <c r="M16" s="19"/>
      <c r="N16" s="19" t="n">
        <f aca="false">SUM(N17:N22)</f>
        <v>535.65</v>
      </c>
      <c r="O16" s="19" t="n">
        <f aca="false">SUM(O17:O22)</f>
        <v>7115.91</v>
      </c>
      <c r="P16" s="19" t="n">
        <f aca="false">SUM(P17:P22)</f>
        <v>7733.29</v>
      </c>
      <c r="Q16" s="19" t="n">
        <f aca="false">SUM(Q17:Q22)</f>
        <v>1071.33</v>
      </c>
      <c r="R16" s="19" t="n">
        <f aca="false">SUM(R17:R22)</f>
        <v>14231.85</v>
      </c>
      <c r="S16" s="19" t="n">
        <f aca="false">SUM(S17:S22)</f>
        <v>14030.45</v>
      </c>
    </row>
    <row r="17" s="1" customFormat="true" ht="51.75" hidden="false" customHeight="true" outlineLevel="0" collapsed="false">
      <c r="A17" s="67" t="s">
        <v>57</v>
      </c>
      <c r="B17" s="71" t="s">
        <v>232</v>
      </c>
      <c r="C17" s="23" t="s">
        <v>36</v>
      </c>
      <c r="D17" s="23" t="s">
        <v>229</v>
      </c>
      <c r="E17" s="24" t="n">
        <v>11299.53</v>
      </c>
      <c r="F17" s="24" t="n">
        <v>100.15</v>
      </c>
      <c r="G17" s="24"/>
      <c r="H17" s="24" t="n">
        <f aca="false">ROUND(Q17/12*6,2)</f>
        <v>30.65</v>
      </c>
      <c r="I17" s="24" t="n">
        <f aca="false">ROUND(R17/12*6,2)</f>
        <v>378.17</v>
      </c>
      <c r="J17" s="24" t="n">
        <f aca="false">ROUND(H17*E17/1000,2)+ROUND(I17*F17/1000,2)</f>
        <v>384.2</v>
      </c>
      <c r="K17" s="24" t="n">
        <v>13400</v>
      </c>
      <c r="L17" s="24" t="n">
        <v>254.05</v>
      </c>
      <c r="M17" s="24"/>
      <c r="N17" s="24" t="n">
        <f aca="false">Q17-H17</f>
        <v>30.65</v>
      </c>
      <c r="O17" s="24" t="n">
        <f aca="false">R17-I17</f>
        <v>378.17</v>
      </c>
      <c r="P17" s="24" t="n">
        <f aca="false">ROUND(N17*K17/1000,2)+ROUND(O17*L17/1000,2)</f>
        <v>506.78</v>
      </c>
      <c r="Q17" s="25" t="n">
        <v>61.3</v>
      </c>
      <c r="R17" s="25" t="n">
        <v>756.34</v>
      </c>
      <c r="S17" s="24" t="n">
        <f aca="false">J17+P17</f>
        <v>890.98</v>
      </c>
    </row>
    <row r="18" s="1" customFormat="true" ht="28.5" hidden="false" customHeight="true" outlineLevel="0" collapsed="false">
      <c r="A18" s="21" t="s">
        <v>60</v>
      </c>
      <c r="B18" s="30" t="s">
        <v>63</v>
      </c>
      <c r="C18" s="23" t="s">
        <v>42</v>
      </c>
      <c r="D18" s="23" t="s">
        <v>32</v>
      </c>
      <c r="E18" s="24" t="n">
        <v>12302.58</v>
      </c>
      <c r="F18" s="24" t="n">
        <v>18.94</v>
      </c>
      <c r="G18" s="24"/>
      <c r="H18" s="24" t="n">
        <f aca="false">ROUND(Q18/12*6,2)</f>
        <v>112.21</v>
      </c>
      <c r="I18" s="24" t="n">
        <f aca="false">ROUND(R18/12*6,2)</f>
        <v>1803.18</v>
      </c>
      <c r="J18" s="24" t="n">
        <f aca="false">ROUND(H18*E18/1000,2)+ROUND(I18*F18/1000,2)</f>
        <v>1414.62</v>
      </c>
      <c r="K18" s="24" t="n">
        <v>14994.49</v>
      </c>
      <c r="L18" s="24" t="n">
        <v>30.26</v>
      </c>
      <c r="M18" s="24"/>
      <c r="N18" s="24" t="n">
        <f aca="false">Q18-H18</f>
        <v>112.2</v>
      </c>
      <c r="O18" s="24" t="n">
        <f aca="false">R18-I18</f>
        <v>1803.17</v>
      </c>
      <c r="P18" s="24" t="n">
        <f aca="false">ROUND(N18*K18/1000,2)+ROUND(O18*L18/1000,2)</f>
        <v>1736.94</v>
      </c>
      <c r="Q18" s="25" t="n">
        <v>224.41</v>
      </c>
      <c r="R18" s="25" t="n">
        <v>3606.35</v>
      </c>
      <c r="S18" s="24" t="n">
        <f aca="false">J18+P18</f>
        <v>3151.56</v>
      </c>
    </row>
    <row r="19" s="1" customFormat="true" ht="34.5" hidden="false" customHeight="true" outlineLevel="0" collapsed="false">
      <c r="A19" s="21" t="s">
        <v>62</v>
      </c>
      <c r="B19" s="31" t="s">
        <v>233</v>
      </c>
      <c r="C19" s="23" t="s">
        <v>36</v>
      </c>
      <c r="D19" s="23" t="s">
        <v>229</v>
      </c>
      <c r="E19" s="24" t="n">
        <v>3800</v>
      </c>
      <c r="F19" s="24" t="n">
        <v>54.81</v>
      </c>
      <c r="G19" s="24"/>
      <c r="H19" s="24" t="n">
        <f aca="false">ROUND(Q19/12*6,2)</f>
        <v>78.35</v>
      </c>
      <c r="I19" s="24" t="n">
        <f aca="false">ROUND(R19/12*6,2)</f>
        <v>609.46</v>
      </c>
      <c r="J19" s="24" t="n">
        <f aca="false">ROUND(H19*E19/1000,2)+ROUND(I19*F19/1000,2)</f>
        <v>331.13</v>
      </c>
      <c r="K19" s="24" t="n">
        <v>3800</v>
      </c>
      <c r="L19" s="24" t="n">
        <v>58.76</v>
      </c>
      <c r="M19" s="24"/>
      <c r="N19" s="24" t="n">
        <f aca="false">Q19-H19</f>
        <v>78.35</v>
      </c>
      <c r="O19" s="24" t="n">
        <f aca="false">R19-I19</f>
        <v>609.46</v>
      </c>
      <c r="P19" s="24" t="n">
        <f aca="false">ROUND(N19*K19/1000,2)+ROUND(O19*L19/1000,2)</f>
        <v>333.54</v>
      </c>
      <c r="Q19" s="25" t="n">
        <v>156.7</v>
      </c>
      <c r="R19" s="25" t="n">
        <v>1218.92</v>
      </c>
      <c r="S19" s="24" t="n">
        <f aca="false">J19+P19</f>
        <v>664.67</v>
      </c>
    </row>
    <row r="20" s="20" customFormat="true" ht="32.55" hidden="false" customHeight="true" outlineLevel="0" collapsed="false">
      <c r="A20" s="21" t="s">
        <v>64</v>
      </c>
      <c r="B20" s="22" t="s">
        <v>73</v>
      </c>
      <c r="C20" s="23" t="s">
        <v>42</v>
      </c>
      <c r="D20" s="23" t="s">
        <v>32</v>
      </c>
      <c r="E20" s="24" t="n">
        <v>12302.58</v>
      </c>
      <c r="F20" s="24" t="n">
        <v>18.94</v>
      </c>
      <c r="G20" s="24"/>
      <c r="H20" s="24" t="n">
        <f aca="false">ROUND(Q20/12*6,2)</f>
        <v>294.06</v>
      </c>
      <c r="I20" s="24" t="n">
        <f aca="false">ROUND(R20/12*6,2)</f>
        <v>3953.98</v>
      </c>
      <c r="J20" s="24" t="n">
        <f aca="false">ROUND(H20*E20/1000,2)+ROUND(I20*F20/1000,2)</f>
        <v>3692.59</v>
      </c>
      <c r="K20" s="24" t="n">
        <v>14994.49</v>
      </c>
      <c r="L20" s="24" t="n">
        <v>30.26</v>
      </c>
      <c r="M20" s="24"/>
      <c r="N20" s="24" t="n">
        <f aca="false">Q20-H20</f>
        <v>294.05</v>
      </c>
      <c r="O20" s="24" t="n">
        <f aca="false">R20-I20</f>
        <v>3953.97</v>
      </c>
      <c r="P20" s="24" t="n">
        <f aca="false">ROUND(N20*K20/1000,2)+ROUND(O20*L20/1000,2)</f>
        <v>4528.78</v>
      </c>
      <c r="Q20" s="25" t="n">
        <v>588.11</v>
      </c>
      <c r="R20" s="25" t="n">
        <v>7907.95</v>
      </c>
      <c r="S20" s="24" t="n">
        <f aca="false">J20+P20</f>
        <v>8221.37</v>
      </c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</row>
    <row r="21" s="1" customFormat="true" ht="31.2" hidden="false" customHeight="true" outlineLevel="0" collapsed="false">
      <c r="A21" s="21" t="s">
        <v>67</v>
      </c>
      <c r="B21" s="32" t="s">
        <v>78</v>
      </c>
      <c r="C21" s="23" t="s">
        <v>234</v>
      </c>
      <c r="D21" s="23" t="s">
        <v>71</v>
      </c>
      <c r="E21" s="24" t="n">
        <v>18750.38</v>
      </c>
      <c r="F21" s="24" t="n">
        <v>247.67</v>
      </c>
      <c r="G21" s="24"/>
      <c r="H21" s="24" t="n">
        <f aca="false">ROUND(Q21/12*6,2)</f>
        <v>19.8</v>
      </c>
      <c r="I21" s="24" t="n">
        <f aca="false">ROUND(R21/12*6,2)</f>
        <v>359.97</v>
      </c>
      <c r="J21" s="24" t="n">
        <f aca="false">ROUND(H21*E21/1000,2)+ROUND(I21*F21/1000,2)</f>
        <v>460.41</v>
      </c>
      <c r="K21" s="24" t="n">
        <v>25321.08</v>
      </c>
      <c r="L21" s="24" t="n">
        <v>298.28</v>
      </c>
      <c r="M21" s="24"/>
      <c r="N21" s="24" t="n">
        <f aca="false">Q21-H21</f>
        <v>19.79</v>
      </c>
      <c r="O21" s="24" t="n">
        <f aca="false">R21-I21</f>
        <v>359.96</v>
      </c>
      <c r="P21" s="24" t="n">
        <f aca="false">ROUND(N21*K21/1000,2)+ROUND(O21*L21/1000,2)</f>
        <v>608.47</v>
      </c>
      <c r="Q21" s="25" t="n">
        <v>39.59</v>
      </c>
      <c r="R21" s="25" t="n">
        <v>719.93</v>
      </c>
      <c r="S21" s="24" t="n">
        <f aca="false">J21+P21</f>
        <v>1068.88</v>
      </c>
    </row>
    <row r="22" s="20" customFormat="true" ht="35.95" hidden="false" customHeight="true" outlineLevel="0" collapsed="false">
      <c r="A22" s="21" t="s">
        <v>72</v>
      </c>
      <c r="B22" s="22" t="s">
        <v>105</v>
      </c>
      <c r="C22" s="23" t="s">
        <v>234</v>
      </c>
      <c r="D22" s="23" t="s">
        <v>71</v>
      </c>
      <c r="E22" s="24" t="n">
        <v>18750.38</v>
      </c>
      <c r="F22" s="24" t="n">
        <v>247.67</v>
      </c>
      <c r="G22" s="24"/>
      <c r="H22" s="24" t="n">
        <f aca="false">ROUND(Q22/12*6,2)</f>
        <v>0.61</v>
      </c>
      <c r="I22" s="24" t="n">
        <f aca="false">ROUND(R22/12*6,2)</f>
        <v>11.18</v>
      </c>
      <c r="J22" s="24" t="n">
        <f aca="false">ROUND(H22*E22/1000,2)+ROUND(I22*F22/1000,2)</f>
        <v>14.21</v>
      </c>
      <c r="K22" s="24" t="n">
        <v>25321.08</v>
      </c>
      <c r="L22" s="24" t="n">
        <v>298.28</v>
      </c>
      <c r="M22" s="24"/>
      <c r="N22" s="24" t="n">
        <f aca="false">Q22-H22</f>
        <v>0.61</v>
      </c>
      <c r="O22" s="24" t="n">
        <f aca="false">R22-I22</f>
        <v>11.18</v>
      </c>
      <c r="P22" s="24" t="n">
        <f aca="false">ROUND(N22*K22/1000,2)+ROUND(O22*L22/1000,2)</f>
        <v>18.78</v>
      </c>
      <c r="Q22" s="25" t="n">
        <v>1.22</v>
      </c>
      <c r="R22" s="25" t="n">
        <v>22.36</v>
      </c>
      <c r="S22" s="24" t="n">
        <f aca="false">J22+P22</f>
        <v>32.99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s="1" customFormat="true" ht="33.55" hidden="false" customHeight="true" outlineLevel="0" collapsed="false">
      <c r="A23" s="12" t="s">
        <v>118</v>
      </c>
      <c r="B23" s="18" t="s">
        <v>119</v>
      </c>
      <c r="C23" s="19"/>
      <c r="D23" s="19"/>
      <c r="E23" s="19"/>
      <c r="F23" s="19"/>
      <c r="G23" s="19"/>
      <c r="H23" s="19" t="n">
        <f aca="false">H24</f>
        <v>64.66</v>
      </c>
      <c r="I23" s="19" t="n">
        <f aca="false">I24</f>
        <v>636.71</v>
      </c>
      <c r="J23" s="19" t="n">
        <f aca="false">J24</f>
        <v>794.4</v>
      </c>
      <c r="K23" s="19"/>
      <c r="L23" s="19"/>
      <c r="M23" s="19"/>
      <c r="N23" s="19" t="n">
        <f aca="false">N24</f>
        <v>64.65944</v>
      </c>
      <c r="O23" s="19" t="n">
        <f aca="false">O24</f>
        <v>636.702</v>
      </c>
      <c r="P23" s="19" t="n">
        <f aca="false">P24</f>
        <v>1028.19</v>
      </c>
      <c r="Q23" s="19" t="n">
        <f aca="false">Q24</f>
        <v>129.31944</v>
      </c>
      <c r="R23" s="19" t="n">
        <f aca="false">R24</f>
        <v>1273.412</v>
      </c>
      <c r="S23" s="19" t="n">
        <f aca="false">S24</f>
        <v>1822.59</v>
      </c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  <c r="IK23" s="20"/>
      <c r="IL23" s="20"/>
      <c r="IM23" s="20"/>
      <c r="IN23" s="20"/>
      <c r="IO23" s="20"/>
      <c r="IP23" s="20"/>
      <c r="IQ23" s="20"/>
      <c r="IR23" s="20"/>
      <c r="IS23" s="20"/>
      <c r="IT23" s="20"/>
      <c r="IU23" s="20"/>
      <c r="IV23" s="20"/>
      <c r="IW23" s="20"/>
    </row>
    <row r="24" customFormat="false" ht="46.1" hidden="false" customHeight="true" outlineLevel="0" collapsed="false">
      <c r="A24" s="41" t="s">
        <v>235</v>
      </c>
      <c r="B24" s="39" t="s">
        <v>123</v>
      </c>
      <c r="C24" s="41" t="s">
        <v>36</v>
      </c>
      <c r="D24" s="23" t="s">
        <v>229</v>
      </c>
      <c r="E24" s="24" t="n">
        <v>11299.53</v>
      </c>
      <c r="F24" s="24" t="n">
        <v>100.15</v>
      </c>
      <c r="G24" s="24"/>
      <c r="H24" s="24" t="n">
        <f aca="false">ROUND(Q24/12*6,2)</f>
        <v>64.66</v>
      </c>
      <c r="I24" s="24" t="n">
        <f aca="false">ROUND(R24/12*6,2)</f>
        <v>636.71</v>
      </c>
      <c r="J24" s="24" t="n">
        <f aca="false">ROUND(H24*E24/1000,2)+ROUND(I24*F24/1000,2)</f>
        <v>794.4</v>
      </c>
      <c r="K24" s="24" t="n">
        <v>13400</v>
      </c>
      <c r="L24" s="24" t="n">
        <v>254.05</v>
      </c>
      <c r="M24" s="24"/>
      <c r="N24" s="24" t="n">
        <f aca="false">Q24-H24</f>
        <v>64.65944</v>
      </c>
      <c r="O24" s="24" t="n">
        <f aca="false">R24-I24</f>
        <v>636.702</v>
      </c>
      <c r="P24" s="24" t="n">
        <f aca="false">ROUND(N24*K24/1000,2)+ROUND(O24*L24/1000,2)</f>
        <v>1028.19</v>
      </c>
      <c r="Q24" s="25" t="n">
        <v>129.31944</v>
      </c>
      <c r="R24" s="25" t="n">
        <v>1273.412</v>
      </c>
      <c r="S24" s="24" t="n">
        <f aca="false">J24+P24</f>
        <v>1822.59</v>
      </c>
    </row>
    <row r="25" s="20" customFormat="true" ht="36.35" hidden="false" customHeight="true" outlineLevel="0" collapsed="false">
      <c r="A25" s="12" t="s">
        <v>125</v>
      </c>
      <c r="B25" s="18" t="s">
        <v>236</v>
      </c>
      <c r="C25" s="19"/>
      <c r="D25" s="19"/>
      <c r="E25" s="19"/>
      <c r="F25" s="19"/>
      <c r="G25" s="19"/>
      <c r="H25" s="19" t="n">
        <f aca="false">SUM(H26:H29)</f>
        <v>263.61</v>
      </c>
      <c r="I25" s="19" t="n">
        <f aca="false">SUM(I26:I29)</f>
        <v>47615.76</v>
      </c>
      <c r="J25" s="19" t="n">
        <f aca="false">SUM(J26:J29)</f>
        <v>4862.23</v>
      </c>
      <c r="K25" s="19"/>
      <c r="L25" s="19"/>
      <c r="M25" s="19"/>
      <c r="N25" s="19" t="n">
        <f aca="false">SUM(N26:N29)</f>
        <v>263.6</v>
      </c>
      <c r="O25" s="19" t="n">
        <f aca="false">SUM(O26:O29)</f>
        <v>47615.73</v>
      </c>
      <c r="P25" s="19" t="n">
        <f aca="false">SUM(P26:P29)</f>
        <v>5642.5</v>
      </c>
      <c r="Q25" s="19" t="n">
        <f aca="false">SUM(Q26:Q29)</f>
        <v>527.21</v>
      </c>
      <c r="R25" s="19" t="n">
        <f aca="false">SUM(R26:R29)</f>
        <v>95231.49</v>
      </c>
      <c r="S25" s="19" t="n">
        <f aca="false">SUM(S26:S29)</f>
        <v>10504.73</v>
      </c>
    </row>
    <row r="26" s="20" customFormat="true" ht="37.95" hidden="false" customHeight="true" outlineLevel="0" collapsed="false">
      <c r="A26" s="21" t="s">
        <v>127</v>
      </c>
      <c r="B26" s="22" t="s">
        <v>142</v>
      </c>
      <c r="C26" s="23" t="s">
        <v>36</v>
      </c>
      <c r="D26" s="23" t="s">
        <v>229</v>
      </c>
      <c r="E26" s="24" t="n">
        <v>11299.53</v>
      </c>
      <c r="F26" s="24" t="n">
        <v>100.15</v>
      </c>
      <c r="G26" s="24"/>
      <c r="H26" s="24" t="n">
        <f aca="false">ROUND(Q26/12*6,2)</f>
        <v>130.37</v>
      </c>
      <c r="I26" s="24" t="n">
        <f aca="false">ROUND(R26/12*6,2)</f>
        <v>853.59</v>
      </c>
      <c r="J26" s="24" t="n">
        <f aca="false">ROUND(H26*E26/1000,2)+ROUND(I26*F26/1000,2)</f>
        <v>1558.61</v>
      </c>
      <c r="K26" s="24" t="n">
        <v>13400</v>
      </c>
      <c r="L26" s="24" t="n">
        <v>254.05</v>
      </c>
      <c r="M26" s="24"/>
      <c r="N26" s="24" t="n">
        <f aca="false">Q26-H26</f>
        <v>130.37</v>
      </c>
      <c r="O26" s="24" t="n">
        <f aca="false">R26-I26</f>
        <v>853.58</v>
      </c>
      <c r="P26" s="24" t="n">
        <f aca="false">ROUND(N26*K26/1000,2)+ROUND(O26*L26/1000,2)</f>
        <v>1963.81</v>
      </c>
      <c r="Q26" s="25" t="n">
        <v>260.74</v>
      </c>
      <c r="R26" s="25" t="n">
        <v>1707.17</v>
      </c>
      <c r="S26" s="24" t="n">
        <f aca="false">J26+P26</f>
        <v>3522.42</v>
      </c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customFormat="false" ht="31.2" hidden="false" customHeight="true" outlineLevel="0" collapsed="false">
      <c r="A27" s="21"/>
      <c r="B27" s="22" t="s">
        <v>143</v>
      </c>
      <c r="C27" s="23" t="s">
        <v>42</v>
      </c>
      <c r="D27" s="23" t="s">
        <v>32</v>
      </c>
      <c r="E27" s="24" t="n">
        <v>12302.58</v>
      </c>
      <c r="F27" s="24" t="n">
        <v>18.94</v>
      </c>
      <c r="G27" s="24"/>
      <c r="H27" s="24" t="n">
        <f aca="false">ROUND(Q27/12*6,2)</f>
        <v>132.8</v>
      </c>
      <c r="I27" s="24" t="n">
        <f aca="false">ROUND(R27/12*6,2)</f>
        <v>1423.7</v>
      </c>
      <c r="J27" s="24" t="n">
        <f aca="false">ROUND(H27*E27/1000,2)+ROUND(I27*F27/1000,2)</f>
        <v>1660.74</v>
      </c>
      <c r="K27" s="24" t="n">
        <v>14994.49</v>
      </c>
      <c r="L27" s="24" t="n">
        <v>30.26</v>
      </c>
      <c r="M27" s="24"/>
      <c r="N27" s="24" t="n">
        <f aca="false">Q27-H27</f>
        <v>132.8</v>
      </c>
      <c r="O27" s="24" t="n">
        <f aca="false">R27-I27</f>
        <v>1423.7</v>
      </c>
      <c r="P27" s="24" t="n">
        <f aca="false">ROUND(N27*K27/1000,2)+ROUND(O27*L27/1000,2)</f>
        <v>2034.35</v>
      </c>
      <c r="Q27" s="25" t="n">
        <v>265.6</v>
      </c>
      <c r="R27" s="25" t="n">
        <v>2847.4</v>
      </c>
      <c r="S27" s="24" t="n">
        <f aca="false">J27+P27</f>
        <v>3695.09</v>
      </c>
    </row>
    <row r="28" customFormat="false" ht="42.05" hidden="false" customHeight="true" outlineLevel="0" collapsed="false">
      <c r="A28" s="21" t="s">
        <v>129</v>
      </c>
      <c r="B28" s="22" t="s">
        <v>135</v>
      </c>
      <c r="C28" s="23" t="s">
        <v>36</v>
      </c>
      <c r="D28" s="23" t="s">
        <v>229</v>
      </c>
      <c r="E28" s="24" t="n">
        <v>11299.53</v>
      </c>
      <c r="F28" s="24" t="n">
        <v>100.15</v>
      </c>
      <c r="G28" s="24"/>
      <c r="H28" s="24" t="n">
        <f aca="false">ROUND(Q28/12*6,2)</f>
        <v>0.44</v>
      </c>
      <c r="I28" s="24" t="n">
        <f aca="false">ROUND(R28/12*6,2)</f>
        <v>4.36</v>
      </c>
      <c r="J28" s="24" t="n">
        <f aca="false">ROUND(H28*E28/1000,2)+ROUND(I28*F28/1000,2)</f>
        <v>5.41</v>
      </c>
      <c r="K28" s="24" t="n">
        <v>13400</v>
      </c>
      <c r="L28" s="24" t="n">
        <v>254.05</v>
      </c>
      <c r="M28" s="24"/>
      <c r="N28" s="24" t="n">
        <f aca="false">Q28-H28</f>
        <v>0.43</v>
      </c>
      <c r="O28" s="24" t="n">
        <f aca="false">R28-I28</f>
        <v>4.35</v>
      </c>
      <c r="P28" s="24" t="n">
        <f aca="false">ROUND(N28*K28/1000,2)+ROUND(O28*L28/1000,2)</f>
        <v>6.87</v>
      </c>
      <c r="Q28" s="25" t="n">
        <v>0.87</v>
      </c>
      <c r="R28" s="25" t="n">
        <v>8.71</v>
      </c>
      <c r="S28" s="24" t="n">
        <f aca="false">J28+P28</f>
        <v>12.28</v>
      </c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  <c r="IK28" s="20"/>
      <c r="IL28" s="20"/>
      <c r="IM28" s="20"/>
      <c r="IN28" s="20"/>
      <c r="IO28" s="20"/>
      <c r="IP28" s="20"/>
      <c r="IQ28" s="20"/>
      <c r="IR28" s="20"/>
      <c r="IS28" s="20"/>
      <c r="IT28" s="20"/>
      <c r="IU28" s="20"/>
      <c r="IV28" s="20"/>
      <c r="IW28" s="20"/>
    </row>
    <row r="29" customFormat="false" ht="32.55" hidden="false" customHeight="true" outlineLevel="0" collapsed="false">
      <c r="A29" s="21" t="s">
        <v>131</v>
      </c>
      <c r="B29" s="22" t="s">
        <v>237</v>
      </c>
      <c r="C29" s="23" t="s">
        <v>140</v>
      </c>
      <c r="D29" s="23" t="s">
        <v>238</v>
      </c>
      <c r="E29" s="24"/>
      <c r="F29" s="24" t="n">
        <v>36.12</v>
      </c>
      <c r="G29" s="24"/>
      <c r="H29" s="24" t="n">
        <f aca="false">ROUND(Q29/12*6,2)</f>
        <v>0</v>
      </c>
      <c r="I29" s="24" t="n">
        <f aca="false">ROUND(R29/12*6,2)</f>
        <v>45334.11</v>
      </c>
      <c r="J29" s="24" t="n">
        <f aca="false">ROUND(H29*E29/1000,2)+ROUND(I29*F29/1000,2)</f>
        <v>1637.47</v>
      </c>
      <c r="K29" s="24"/>
      <c r="L29" s="24" t="n">
        <v>36.12</v>
      </c>
      <c r="M29" s="24"/>
      <c r="N29" s="24" t="n">
        <f aca="false">Q29-H29</f>
        <v>0</v>
      </c>
      <c r="O29" s="24" t="n">
        <f aca="false">R29-I29</f>
        <v>45334.1</v>
      </c>
      <c r="P29" s="24" t="n">
        <f aca="false">ROUND(N29*K29/1000,2)+ROUND(O29*L29/1000,2)</f>
        <v>1637.47</v>
      </c>
      <c r="Q29" s="25" t="n">
        <v>0</v>
      </c>
      <c r="R29" s="25" t="n">
        <v>90668.21</v>
      </c>
      <c r="S29" s="24" t="n">
        <f aca="false">J29+P29</f>
        <v>3274.94</v>
      </c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  <c r="IK29" s="20"/>
      <c r="IL29" s="20"/>
      <c r="IM29" s="20"/>
      <c r="IN29" s="20"/>
      <c r="IO29" s="20"/>
      <c r="IP29" s="20"/>
      <c r="IQ29" s="20"/>
      <c r="IR29" s="20"/>
      <c r="IS29" s="20"/>
      <c r="IT29" s="20"/>
      <c r="IU29" s="20"/>
      <c r="IV29" s="20"/>
      <c r="IW29" s="20"/>
    </row>
    <row r="30" customFormat="false" ht="16.5" hidden="false" customHeight="true" outlineLevel="0" collapsed="false">
      <c r="A30" s="19"/>
      <c r="B30" s="12" t="s">
        <v>167</v>
      </c>
      <c r="C30" s="19"/>
      <c r="D30" s="19"/>
      <c r="E30" s="19"/>
      <c r="F30" s="19"/>
      <c r="G30" s="19"/>
      <c r="H30" s="19" t="n">
        <f aca="false">H16+H23+H25+H11</f>
        <v>1203.61</v>
      </c>
      <c r="I30" s="19" t="n">
        <f aca="false">I16+I23+I25+I11</f>
        <v>58488.36</v>
      </c>
      <c r="J30" s="19" t="n">
        <f aca="false">J16+J23+J25+J11</f>
        <v>16104.24</v>
      </c>
      <c r="K30" s="19"/>
      <c r="L30" s="19"/>
      <c r="M30" s="19"/>
      <c r="N30" s="19" t="n">
        <f aca="false">N16+N23+N25+N11</f>
        <v>1203.55944</v>
      </c>
      <c r="O30" s="19" t="n">
        <f aca="false">O16+O23+O25+O11</f>
        <v>58488.282</v>
      </c>
      <c r="P30" s="19" t="n">
        <f aca="false">P16+P23+P25+P11</f>
        <v>19747.9</v>
      </c>
      <c r="Q30" s="19" t="n">
        <f aca="false">Q16+Q23+Q25+Q11</f>
        <v>2407.16944</v>
      </c>
      <c r="R30" s="19" t="n">
        <f aca="false">R16+R23+R25+R11</f>
        <v>116976.642</v>
      </c>
      <c r="S30" s="19" t="n">
        <f aca="false">S16+S23+S25+S11</f>
        <v>35852.14</v>
      </c>
    </row>
    <row r="31" s="1" customFormat="true" ht="15.75" hidden="false" customHeight="true" outlineLevel="0" collapsed="false">
      <c r="C31" s="2"/>
      <c r="D31" s="72"/>
      <c r="E31" s="72"/>
      <c r="F31" s="72"/>
      <c r="G31" s="72"/>
      <c r="H31" s="72"/>
      <c r="I31" s="72"/>
      <c r="J31" s="72"/>
      <c r="K31" s="72"/>
      <c r="L31" s="72"/>
      <c r="M31" s="73"/>
      <c r="N31" s="73"/>
      <c r="O31" s="72"/>
      <c r="P31" s="72"/>
      <c r="Q31" s="72"/>
      <c r="R31" s="72"/>
      <c r="S31" s="72"/>
    </row>
    <row r="32" customFormat="false" ht="12.75" hidden="false" customHeight="true" outlineLevel="0" collapsed="false"/>
    <row r="33" customFormat="false" ht="12.75" hidden="false" customHeight="true" outlineLevel="0" collapsed="false"/>
    <row r="34" customFormat="false" ht="12.75" hidden="false" customHeight="true" outlineLevel="0" collapsed="false"/>
    <row r="35" customFormat="false" ht="12.75" hidden="false" customHeight="true" outlineLevel="0" collapsed="false"/>
    <row r="36" customFormat="false" ht="12.75" hidden="false" customHeight="true" outlineLevel="0" collapsed="false">
      <c r="H36" s="1" t="s">
        <v>239</v>
      </c>
    </row>
    <row r="1048576" customFormat="false" ht="14.25" hidden="false" customHeight="true" outlineLevel="0" collapsed="false"/>
  </sheetData>
  <autoFilter ref="A10:S1048576"/>
  <mergeCells count="30">
    <mergeCell ref="P1:S1"/>
    <mergeCell ref="P2:S2"/>
    <mergeCell ref="A4:S4"/>
    <mergeCell ref="A5:S5"/>
    <mergeCell ref="A6:A9"/>
    <mergeCell ref="B6:B9"/>
    <mergeCell ref="C6:C9"/>
    <mergeCell ref="D6:D9"/>
    <mergeCell ref="E6:J6"/>
    <mergeCell ref="K6:P6"/>
    <mergeCell ref="Q6:S6"/>
    <mergeCell ref="E7:F7"/>
    <mergeCell ref="H7:H9"/>
    <mergeCell ref="I7:I9"/>
    <mergeCell ref="J7:J9"/>
    <mergeCell ref="K7:L7"/>
    <mergeCell ref="N7:N9"/>
    <mergeCell ref="O7:O9"/>
    <mergeCell ref="P7:P9"/>
    <mergeCell ref="Q7:Q9"/>
    <mergeCell ref="R7:R9"/>
    <mergeCell ref="S7:S9"/>
    <mergeCell ref="E8:E9"/>
    <mergeCell ref="F8:F9"/>
    <mergeCell ref="G8:G9"/>
    <mergeCell ref="K8:K9"/>
    <mergeCell ref="L8:L9"/>
    <mergeCell ref="M8:M9"/>
    <mergeCell ref="A13:A14"/>
    <mergeCell ref="A26:A27"/>
  </mergeCells>
  <printOptions headings="false" gridLines="false" gridLinesSet="true" horizontalCentered="false" verticalCentered="false"/>
  <pageMargins left="0.75" right="0.75" top="1.29513888888889" bottom="1.29513888888889" header="0.511811023622047" footer="0.511811023622047"/>
  <pageSetup paperSize="77" scale="100" fitToWidth="1" fitToHeight="1" pageOrder="overThenDown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40"/>
  <sheetViews>
    <sheetView showFormulas="false" showGridLines="true" showRowColHeaders="true" showZeros="true" rightToLeft="false" tabSelected="false" showOutlineSymbols="true" defaultGridColor="true" view="normal" topLeftCell="A22" colorId="64" zoomScale="90" zoomScaleNormal="90" zoomScalePageLayoutView="100" workbookViewId="0">
      <selection pane="topLeft" activeCell="R3" activeCellId="0" sqref="R3"/>
    </sheetView>
  </sheetViews>
  <sheetFormatPr defaultColWidth="9.42578125" defaultRowHeight="12.75" zeroHeight="false" outlineLevelRow="0" outlineLevelCol="0"/>
  <cols>
    <col collapsed="false" customWidth="true" hidden="false" outlineLevel="0" max="1" min="1" style="1" width="6.29"/>
    <col collapsed="false" customWidth="true" hidden="false" outlineLevel="0" max="2" min="2" style="1" width="44.85"/>
    <col collapsed="false" customWidth="true" hidden="false" outlineLevel="0" max="3" min="3" style="2" width="31.3"/>
    <col collapsed="false" customWidth="true" hidden="false" outlineLevel="0" max="4" min="4" style="1" width="24.71"/>
    <col collapsed="false" customWidth="true" hidden="false" outlineLevel="0" max="5" min="5" style="1" width="11.14"/>
    <col collapsed="false" customWidth="true" hidden="false" outlineLevel="0" max="6" min="6" style="1" width="9.71"/>
    <col collapsed="false" customWidth="true" hidden="false" outlineLevel="0" max="7" min="7" style="1" width="9.29"/>
    <col collapsed="false" customWidth="true" hidden="false" outlineLevel="0" max="8" min="8" style="1" width="10.29"/>
    <col collapsed="false" customWidth="true" hidden="false" outlineLevel="0" max="9" min="9" style="1" width="10.14"/>
    <col collapsed="false" customWidth="true" hidden="false" outlineLevel="0" max="10" min="10" style="1" width="10"/>
    <col collapsed="false" customWidth="true" hidden="false" outlineLevel="0" max="11" min="11" style="1" width="9.14"/>
    <col collapsed="false" customWidth="true" hidden="false" outlineLevel="0" max="12" min="12" style="1" width="13.71"/>
    <col collapsed="false" customWidth="true" hidden="false" outlineLevel="0" max="13" min="13" style="1" width="9.71"/>
    <col collapsed="false" customWidth="true" hidden="false" outlineLevel="0" max="14" min="14" style="1" width="9"/>
    <col collapsed="false" customWidth="true" hidden="false" outlineLevel="0" max="15" min="15" style="1" width="13.57"/>
    <col collapsed="false" customWidth="true" hidden="false" outlineLevel="0" max="16" min="16" style="1" width="9.71"/>
    <col collapsed="false" customWidth="true" hidden="false" outlineLevel="0" max="17" min="17" style="1" width="10.85"/>
    <col collapsed="false" customWidth="true" hidden="false" outlineLevel="0" max="21" min="18" style="1" width="9.71"/>
    <col collapsed="false" customWidth="false" hidden="false" outlineLevel="0" max="257" min="22" style="1" width="9.42"/>
    <col collapsed="false" customWidth="false" hidden="false" outlineLevel="0" max="16384" min="258" style="3" width="9.42"/>
  </cols>
  <sheetData>
    <row r="1" s="7" customFormat="true" ht="15" hidden="false" customHeight="true" outlineLevel="0" collapsed="false">
      <c r="A1" s="4"/>
      <c r="B1" s="4"/>
      <c r="C1" s="5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74" t="s">
        <v>240</v>
      </c>
      <c r="S1" s="74"/>
      <c r="T1" s="74"/>
      <c r="U1" s="7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</row>
    <row r="2" s="7" customFormat="true" ht="27.75" hidden="false" customHeight="true" outlineLevel="0" collapsed="false">
      <c r="A2" s="4"/>
      <c r="B2" s="4"/>
      <c r="C2" s="5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8" t="s">
        <v>241</v>
      </c>
      <c r="S2" s="8"/>
      <c r="T2" s="8"/>
      <c r="U2" s="8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</row>
    <row r="3" s="7" customFormat="true" ht="16.5" hidden="false" customHeight="true" outlineLevel="0" collapsed="false">
      <c r="A3" s="4"/>
      <c r="B3" s="4"/>
      <c r="C3" s="5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65" t="s">
        <v>2</v>
      </c>
      <c r="S3" s="6"/>
      <c r="T3" s="6"/>
      <c r="U3" s="6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</row>
    <row r="4" s="76" customFormat="true" ht="16.5" hidden="false" customHeight="true" outlineLevel="0" collapsed="false">
      <c r="A4" s="10" t="s">
        <v>242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/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/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/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/>
      <c r="EF4" s="75"/>
      <c r="EG4" s="75"/>
      <c r="EH4" s="75"/>
      <c r="EI4" s="75"/>
      <c r="EJ4" s="75"/>
      <c r="EK4" s="75"/>
      <c r="EL4" s="75"/>
      <c r="EM4" s="75"/>
      <c r="EN4" s="75"/>
      <c r="EO4" s="75"/>
      <c r="EP4" s="75"/>
      <c r="EQ4" s="75"/>
      <c r="ER4" s="75"/>
      <c r="ES4" s="75"/>
      <c r="ET4" s="75"/>
      <c r="EU4" s="75"/>
      <c r="EV4" s="75"/>
      <c r="EW4" s="75"/>
      <c r="EX4" s="75"/>
      <c r="EY4" s="75"/>
      <c r="EZ4" s="75"/>
      <c r="FA4" s="75"/>
      <c r="FB4" s="75"/>
      <c r="FC4" s="75"/>
      <c r="FD4" s="75"/>
      <c r="FE4" s="75"/>
      <c r="FF4" s="75"/>
      <c r="FG4" s="75"/>
      <c r="FH4" s="75"/>
      <c r="FI4" s="75"/>
      <c r="FJ4" s="75"/>
      <c r="FK4" s="75"/>
      <c r="FL4" s="75"/>
      <c r="FM4" s="75"/>
      <c r="FN4" s="75"/>
      <c r="FO4" s="75"/>
      <c r="FP4" s="75"/>
      <c r="FQ4" s="75"/>
      <c r="FR4" s="75"/>
      <c r="FS4" s="75"/>
      <c r="FT4" s="75"/>
      <c r="FU4" s="75"/>
      <c r="FV4" s="75"/>
      <c r="FW4" s="75"/>
      <c r="FX4" s="75"/>
      <c r="FY4" s="75"/>
      <c r="FZ4" s="75"/>
      <c r="GA4" s="75"/>
      <c r="GB4" s="75"/>
      <c r="GC4" s="75"/>
      <c r="GD4" s="75"/>
      <c r="GE4" s="75"/>
      <c r="GF4" s="75"/>
      <c r="GG4" s="75"/>
      <c r="GH4" s="75"/>
      <c r="GI4" s="75"/>
      <c r="GJ4" s="75"/>
      <c r="GK4" s="75"/>
      <c r="GL4" s="75"/>
      <c r="GM4" s="75"/>
      <c r="GN4" s="75"/>
      <c r="GO4" s="75"/>
      <c r="GP4" s="75"/>
      <c r="GQ4" s="75"/>
      <c r="GR4" s="75"/>
      <c r="GS4" s="75"/>
      <c r="GT4" s="75"/>
      <c r="GU4" s="75"/>
      <c r="GV4" s="75"/>
      <c r="GW4" s="75"/>
      <c r="GX4" s="75"/>
      <c r="GY4" s="75"/>
      <c r="GZ4" s="75"/>
      <c r="HA4" s="75"/>
      <c r="HB4" s="75"/>
      <c r="HC4" s="75"/>
      <c r="HD4" s="75"/>
      <c r="HE4" s="75"/>
      <c r="HF4" s="75"/>
      <c r="HG4" s="75"/>
      <c r="HH4" s="75"/>
      <c r="HI4" s="75"/>
      <c r="HJ4" s="75"/>
      <c r="HK4" s="75"/>
      <c r="HL4" s="75"/>
      <c r="HM4" s="75"/>
      <c r="HN4" s="75"/>
      <c r="HO4" s="75"/>
      <c r="HP4" s="75"/>
      <c r="HQ4" s="75"/>
      <c r="HR4" s="75"/>
      <c r="HS4" s="75"/>
      <c r="HT4" s="75"/>
      <c r="HU4" s="75"/>
      <c r="HV4" s="75"/>
      <c r="HW4" s="75"/>
      <c r="HX4" s="75"/>
      <c r="HY4" s="75"/>
      <c r="HZ4" s="75"/>
      <c r="IA4" s="75"/>
      <c r="IB4" s="75"/>
      <c r="IC4" s="75"/>
      <c r="ID4" s="75"/>
      <c r="IE4" s="75"/>
      <c r="IF4" s="75"/>
      <c r="IG4" s="75"/>
      <c r="IH4" s="75"/>
      <c r="II4" s="75"/>
      <c r="IJ4" s="75"/>
      <c r="IK4" s="75"/>
      <c r="IL4" s="75"/>
      <c r="IM4" s="75"/>
      <c r="IN4" s="75"/>
      <c r="IO4" s="75"/>
      <c r="IP4" s="75"/>
      <c r="IQ4" s="75"/>
      <c r="IR4" s="75"/>
      <c r="IS4" s="75"/>
      <c r="IT4" s="75"/>
      <c r="IU4" s="75"/>
      <c r="IV4" s="75"/>
      <c r="IW4" s="75"/>
    </row>
    <row r="5" s="76" customFormat="true" ht="17.7" hidden="false" customHeight="true" outlineLevel="0" collapsed="false">
      <c r="A5" s="75"/>
      <c r="B5" s="77" t="s">
        <v>243</v>
      </c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75"/>
      <c r="DH5" s="75"/>
      <c r="DI5" s="75"/>
      <c r="DJ5" s="75"/>
      <c r="DK5" s="75"/>
      <c r="DL5" s="75"/>
      <c r="DM5" s="75"/>
      <c r="DN5" s="75"/>
      <c r="DO5" s="75"/>
      <c r="DP5" s="75"/>
      <c r="DQ5" s="75"/>
      <c r="DR5" s="75"/>
      <c r="DS5" s="75"/>
      <c r="DT5" s="75"/>
      <c r="DU5" s="75"/>
      <c r="DV5" s="75"/>
      <c r="DW5" s="75"/>
      <c r="DX5" s="75"/>
      <c r="DY5" s="75"/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/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75"/>
      <c r="FP5" s="75"/>
      <c r="FQ5" s="75"/>
      <c r="FR5" s="75"/>
      <c r="FS5" s="75"/>
      <c r="FT5" s="75"/>
      <c r="FU5" s="75"/>
      <c r="FV5" s="75"/>
      <c r="FW5" s="75"/>
      <c r="FX5" s="75"/>
      <c r="FY5" s="75"/>
      <c r="FZ5" s="75"/>
      <c r="GA5" s="75"/>
      <c r="GB5" s="75"/>
      <c r="GC5" s="75"/>
      <c r="GD5" s="75"/>
      <c r="GE5" s="75"/>
      <c r="GF5" s="75"/>
      <c r="GG5" s="75"/>
      <c r="GH5" s="75"/>
      <c r="GI5" s="75"/>
      <c r="GJ5" s="75"/>
      <c r="GK5" s="75"/>
      <c r="GL5" s="75"/>
      <c r="GM5" s="75"/>
      <c r="GN5" s="75"/>
      <c r="GO5" s="75"/>
      <c r="GP5" s="75"/>
      <c r="GQ5" s="75"/>
      <c r="GR5" s="75"/>
      <c r="GS5" s="75"/>
      <c r="GT5" s="75"/>
      <c r="GU5" s="75"/>
      <c r="GV5" s="75"/>
      <c r="GW5" s="75"/>
      <c r="GX5" s="75"/>
      <c r="GY5" s="75"/>
      <c r="GZ5" s="75"/>
      <c r="HA5" s="75"/>
      <c r="HB5" s="75"/>
      <c r="HC5" s="75"/>
      <c r="HD5" s="75"/>
      <c r="HE5" s="75"/>
      <c r="HF5" s="75"/>
      <c r="HG5" s="75"/>
      <c r="HH5" s="75"/>
      <c r="HI5" s="75"/>
      <c r="HJ5" s="75"/>
      <c r="HK5" s="75"/>
      <c r="HL5" s="75"/>
      <c r="HM5" s="75"/>
      <c r="HN5" s="75"/>
      <c r="HO5" s="75"/>
      <c r="HP5" s="75"/>
      <c r="HQ5" s="75"/>
      <c r="HR5" s="75"/>
      <c r="HS5" s="75"/>
      <c r="HT5" s="75"/>
      <c r="HU5" s="75"/>
      <c r="HV5" s="75"/>
      <c r="HW5" s="75"/>
      <c r="HX5" s="75"/>
      <c r="HY5" s="75"/>
      <c r="HZ5" s="75"/>
      <c r="IA5" s="75"/>
      <c r="IB5" s="75"/>
      <c r="IC5" s="75"/>
      <c r="ID5" s="75"/>
      <c r="IE5" s="75"/>
      <c r="IF5" s="75"/>
      <c r="IG5" s="75"/>
      <c r="IH5" s="75"/>
      <c r="II5" s="75"/>
      <c r="IJ5" s="75"/>
      <c r="IK5" s="75"/>
      <c r="IL5" s="75"/>
      <c r="IM5" s="75"/>
      <c r="IN5" s="75"/>
      <c r="IO5" s="75"/>
      <c r="IP5" s="75"/>
      <c r="IQ5" s="75"/>
      <c r="IR5" s="75"/>
      <c r="IS5" s="75"/>
      <c r="IT5" s="75"/>
      <c r="IU5" s="75"/>
      <c r="IV5" s="75"/>
      <c r="IW5" s="75"/>
    </row>
    <row r="6" customFormat="false" ht="11.15" hidden="false" customHeight="true" outlineLevel="0" collapsed="false"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</row>
    <row r="7" customFormat="false" ht="17.25" hidden="false" customHeight="true" outlineLevel="0" collapsed="false">
      <c r="A7" s="12" t="s">
        <v>5</v>
      </c>
      <c r="B7" s="19" t="s">
        <v>244</v>
      </c>
      <c r="C7" s="12" t="s">
        <v>7</v>
      </c>
      <c r="D7" s="12" t="s">
        <v>8</v>
      </c>
      <c r="E7" s="12" t="s">
        <v>172</v>
      </c>
      <c r="F7" s="12"/>
      <c r="G7" s="12"/>
      <c r="H7" s="12"/>
      <c r="I7" s="12"/>
      <c r="J7" s="12"/>
      <c r="K7" s="12"/>
      <c r="L7" s="12" t="s">
        <v>173</v>
      </c>
      <c r="M7" s="12"/>
      <c r="N7" s="12"/>
      <c r="O7" s="12"/>
      <c r="P7" s="12"/>
      <c r="Q7" s="12"/>
      <c r="R7" s="12"/>
      <c r="S7" s="12" t="s">
        <v>11</v>
      </c>
      <c r="T7" s="12"/>
      <c r="U7" s="12"/>
    </row>
    <row r="8" customFormat="false" ht="27" hidden="false" customHeight="true" outlineLevel="0" collapsed="false">
      <c r="A8" s="12"/>
      <c r="B8" s="19"/>
      <c r="C8" s="12"/>
      <c r="D8" s="12"/>
      <c r="E8" s="12" t="s">
        <v>245</v>
      </c>
      <c r="F8" s="12" t="s">
        <v>215</v>
      </c>
      <c r="G8" s="12" t="s">
        <v>246</v>
      </c>
      <c r="H8" s="12" t="s">
        <v>247</v>
      </c>
      <c r="I8" s="12" t="s">
        <v>248</v>
      </c>
      <c r="J8" s="12" t="s">
        <v>249</v>
      </c>
      <c r="K8" s="12" t="s">
        <v>250</v>
      </c>
      <c r="L8" s="12" t="s">
        <v>245</v>
      </c>
      <c r="M8" s="12" t="s">
        <v>215</v>
      </c>
      <c r="N8" s="12" t="s">
        <v>246</v>
      </c>
      <c r="O8" s="12" t="s">
        <v>247</v>
      </c>
      <c r="P8" s="12" t="s">
        <v>251</v>
      </c>
      <c r="Q8" s="12" t="s">
        <v>249</v>
      </c>
      <c r="R8" s="12" t="s">
        <v>250</v>
      </c>
      <c r="S8" s="12" t="s">
        <v>252</v>
      </c>
      <c r="T8" s="12" t="s">
        <v>248</v>
      </c>
      <c r="U8" s="12" t="s">
        <v>253</v>
      </c>
    </row>
    <row r="9" s="13" customFormat="true" ht="30" hidden="false" customHeight="true" outlineLevel="0" collapsed="false">
      <c r="A9" s="12"/>
      <c r="B9" s="19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="13" customFormat="true" ht="13.5" hidden="false" customHeight="true" outlineLevel="0" collapsed="false">
      <c r="A10" s="14" t="s">
        <v>15</v>
      </c>
      <c r="B10" s="14" t="s">
        <v>16</v>
      </c>
      <c r="C10" s="14" t="s">
        <v>17</v>
      </c>
      <c r="D10" s="14" t="s">
        <v>18</v>
      </c>
      <c r="E10" s="14" t="s">
        <v>19</v>
      </c>
      <c r="F10" s="14" t="s">
        <v>20</v>
      </c>
      <c r="G10" s="14" t="s">
        <v>21</v>
      </c>
      <c r="H10" s="14" t="s">
        <v>22</v>
      </c>
      <c r="I10" s="14" t="s">
        <v>23</v>
      </c>
      <c r="J10" s="14" t="s">
        <v>24</v>
      </c>
      <c r="K10" s="14" t="s">
        <v>25</v>
      </c>
      <c r="L10" s="14" t="s">
        <v>26</v>
      </c>
      <c r="M10" s="14" t="s">
        <v>221</v>
      </c>
      <c r="N10" s="14" t="s">
        <v>222</v>
      </c>
      <c r="O10" s="14" t="s">
        <v>223</v>
      </c>
      <c r="P10" s="14" t="s">
        <v>224</v>
      </c>
      <c r="Q10" s="14" t="s">
        <v>225</v>
      </c>
      <c r="R10" s="14" t="s">
        <v>226</v>
      </c>
      <c r="S10" s="14" t="s">
        <v>227</v>
      </c>
      <c r="T10" s="14" t="s">
        <v>254</v>
      </c>
      <c r="U10" s="14" t="s">
        <v>255</v>
      </c>
    </row>
    <row r="11" s="13" customFormat="true" ht="34.5" hidden="false" customHeight="true" outlineLevel="0" collapsed="false">
      <c r="A11" s="12" t="s">
        <v>27</v>
      </c>
      <c r="B11" s="18" t="s">
        <v>28</v>
      </c>
      <c r="C11" s="12"/>
      <c r="D11" s="12"/>
      <c r="E11" s="12"/>
      <c r="F11" s="12" t="n">
        <f aca="false">SUM(F12:F17)</f>
        <v>140.72</v>
      </c>
      <c r="G11" s="12" t="n">
        <f aca="false">SUM(G12:G17)</f>
        <v>1641.71</v>
      </c>
      <c r="H11" s="12"/>
      <c r="I11" s="12" t="n">
        <f aca="false">SUM(I12:I17)</f>
        <v>2623.46</v>
      </c>
      <c r="J11" s="12" t="n">
        <f aca="false">SUM(J12:J17)</f>
        <v>179.26</v>
      </c>
      <c r="K11" s="12" t="n">
        <f aca="false">SUM(K12:K17)</f>
        <v>1820.97</v>
      </c>
      <c r="L11" s="12"/>
      <c r="M11" s="12" t="n">
        <f aca="false">SUM(M12:M17)</f>
        <v>84.4400633333333</v>
      </c>
      <c r="N11" s="12" t="n">
        <f aca="false">SUM(N12:N17)</f>
        <v>1180.78</v>
      </c>
      <c r="O11" s="12"/>
      <c r="P11" s="12" t="n">
        <f aca="false">SUM(P12:P17)</f>
        <v>1574.07266666667</v>
      </c>
      <c r="Q11" s="12" t="n">
        <f aca="false">SUM(Q12:Q17)</f>
        <v>261.85</v>
      </c>
      <c r="R11" s="12" t="n">
        <f aca="false">SUM(R12:R17)</f>
        <v>1442.63</v>
      </c>
      <c r="S11" s="12" t="n">
        <f aca="false">SUM(S12:S17)</f>
        <v>225.160063333333</v>
      </c>
      <c r="T11" s="12" t="n">
        <f aca="false">SUM(T12:T17)</f>
        <v>4197.53266666667</v>
      </c>
      <c r="U11" s="12" t="n">
        <f aca="false">SUM(U12:U17)</f>
        <v>3263.6</v>
      </c>
    </row>
    <row r="12" s="13" customFormat="true" ht="39" hidden="false" customHeight="true" outlineLevel="0" collapsed="false">
      <c r="A12" s="45" t="s">
        <v>29</v>
      </c>
      <c r="B12" s="37" t="s">
        <v>30</v>
      </c>
      <c r="C12" s="23" t="s">
        <v>31</v>
      </c>
      <c r="D12" s="23" t="s">
        <v>32</v>
      </c>
      <c r="E12" s="46" t="n">
        <v>11299.53</v>
      </c>
      <c r="F12" s="24" t="n">
        <f aca="false">ROUND(S12/8*5,2)</f>
        <v>54.66</v>
      </c>
      <c r="G12" s="24" t="n">
        <f aca="false">ROUND(E12*F12/1000,2)</f>
        <v>617.63</v>
      </c>
      <c r="H12" s="24" t="n">
        <v>100.15</v>
      </c>
      <c r="I12" s="24" t="n">
        <f aca="false">ROUND(T12/8*5,2)</f>
        <v>995.97</v>
      </c>
      <c r="J12" s="24" t="n">
        <f aca="false">ROUND(H12*I12/1000,2)</f>
        <v>99.75</v>
      </c>
      <c r="K12" s="24" t="n">
        <f aca="false">G12+J12</f>
        <v>717.38</v>
      </c>
      <c r="L12" s="24" t="n">
        <v>13400</v>
      </c>
      <c r="M12" s="24" t="n">
        <f aca="false">S12-F12</f>
        <v>32.79</v>
      </c>
      <c r="N12" s="24" t="n">
        <f aca="false">ROUND(L12*M12/1000,2)</f>
        <v>439.39</v>
      </c>
      <c r="O12" s="24" t="n">
        <v>254.05</v>
      </c>
      <c r="P12" s="24" t="n">
        <f aca="false">T12-I12</f>
        <v>597.58</v>
      </c>
      <c r="Q12" s="24" t="n">
        <f aca="false">ROUND(O12*P12/1000,2)</f>
        <v>151.82</v>
      </c>
      <c r="R12" s="24" t="n">
        <f aca="false">N12+Q12</f>
        <v>591.21</v>
      </c>
      <c r="S12" s="47" t="n">
        <v>87.45</v>
      </c>
      <c r="T12" s="47" t="n">
        <v>1593.55</v>
      </c>
      <c r="U12" s="24" t="n">
        <f aca="false">K12+R12</f>
        <v>1308.59</v>
      </c>
    </row>
    <row r="13" s="13" customFormat="true" ht="52.5" hidden="false" customHeight="true" outlineLevel="0" collapsed="false">
      <c r="A13" s="49" t="s">
        <v>34</v>
      </c>
      <c r="B13" s="22" t="s">
        <v>35</v>
      </c>
      <c r="C13" s="23" t="s">
        <v>36</v>
      </c>
      <c r="D13" s="23" t="s">
        <v>32</v>
      </c>
      <c r="E13" s="46" t="n">
        <v>11299.53</v>
      </c>
      <c r="F13" s="24" t="n">
        <f aca="false">ROUND(S13/8*5,2)</f>
        <v>0.65</v>
      </c>
      <c r="G13" s="24" t="n">
        <f aca="false">ROUND(E13*F13/1000,2)</f>
        <v>7.34</v>
      </c>
      <c r="H13" s="24" t="n">
        <v>100.15</v>
      </c>
      <c r="I13" s="24" t="n">
        <f aca="false">ROUND(T13/8*5,2)</f>
        <v>13.04</v>
      </c>
      <c r="J13" s="24" t="n">
        <f aca="false">ROUND(H13*I13/1000,2)</f>
        <v>1.31</v>
      </c>
      <c r="K13" s="24" t="n">
        <f aca="false">G13+J13</f>
        <v>8.65</v>
      </c>
      <c r="L13" s="24" t="n">
        <v>13400</v>
      </c>
      <c r="M13" s="24" t="n">
        <f aca="false">S13-F13</f>
        <v>0.39006333333333</v>
      </c>
      <c r="N13" s="24" t="n">
        <f aca="false">ROUND(L13*M13/1000,2)</f>
        <v>5.23</v>
      </c>
      <c r="O13" s="24" t="n">
        <v>254.05</v>
      </c>
      <c r="P13" s="24" t="n">
        <f aca="false">T13-I13</f>
        <v>7.8226666666667</v>
      </c>
      <c r="Q13" s="24" t="n">
        <f aca="false">ROUND(O13*P13/1000,2)</f>
        <v>1.99</v>
      </c>
      <c r="R13" s="24" t="n">
        <f aca="false">N13+Q13</f>
        <v>7.22</v>
      </c>
      <c r="S13" s="25" t="n">
        <v>1.04006333333333</v>
      </c>
      <c r="T13" s="25" t="n">
        <v>20.8626666666667</v>
      </c>
      <c r="U13" s="24" t="n">
        <f aca="false">K13+R13</f>
        <v>15.87</v>
      </c>
    </row>
    <row r="14" s="13" customFormat="true" ht="42" hidden="false" customHeight="true" outlineLevel="0" collapsed="false">
      <c r="A14" s="49" t="s">
        <v>37</v>
      </c>
      <c r="B14" s="22" t="s">
        <v>256</v>
      </c>
      <c r="C14" s="23" t="s">
        <v>31</v>
      </c>
      <c r="D14" s="23" t="s">
        <v>32</v>
      </c>
      <c r="E14" s="46" t="n">
        <v>11299.53</v>
      </c>
      <c r="F14" s="24" t="n">
        <f aca="false">ROUND(S14/8*5,2)</f>
        <v>9.99</v>
      </c>
      <c r="G14" s="24" t="n">
        <f aca="false">ROUND(E14*F14/1000,2)</f>
        <v>112.88</v>
      </c>
      <c r="H14" s="24" t="n">
        <v>100.15</v>
      </c>
      <c r="I14" s="24" t="n">
        <f aca="false">ROUND(T14/8*5,2)</f>
        <v>166.51</v>
      </c>
      <c r="J14" s="24" t="n">
        <f aca="false">ROUND(H14*I14/1000,2)</f>
        <v>16.68</v>
      </c>
      <c r="K14" s="24" t="n">
        <f aca="false">G14+J14</f>
        <v>129.56</v>
      </c>
      <c r="L14" s="24" t="n">
        <v>13400</v>
      </c>
      <c r="M14" s="24" t="n">
        <f aca="false">S14-F14</f>
        <v>6</v>
      </c>
      <c r="N14" s="24" t="n">
        <f aca="false">ROUND(L14*M14/1000,2)</f>
        <v>80.4</v>
      </c>
      <c r="O14" s="24" t="n">
        <v>254.05</v>
      </c>
      <c r="P14" s="24" t="n">
        <f aca="false">T14-I14</f>
        <v>99.91</v>
      </c>
      <c r="Q14" s="24" t="n">
        <f aca="false">ROUND(O14*P14/1000,2)</f>
        <v>25.38</v>
      </c>
      <c r="R14" s="24" t="n">
        <f aca="false">N14+Q14</f>
        <v>105.78</v>
      </c>
      <c r="S14" s="25" t="n">
        <v>15.99</v>
      </c>
      <c r="T14" s="25" t="n">
        <v>266.42</v>
      </c>
      <c r="U14" s="24" t="n">
        <f aca="false">K14+R14</f>
        <v>235.34</v>
      </c>
    </row>
    <row r="15" s="13" customFormat="true" ht="52.5" hidden="false" customHeight="true" outlineLevel="0" collapsed="false">
      <c r="A15" s="49" t="s">
        <v>39</v>
      </c>
      <c r="B15" s="22" t="s">
        <v>40</v>
      </c>
      <c r="C15" s="23" t="s">
        <v>31</v>
      </c>
      <c r="D15" s="23" t="s">
        <v>32</v>
      </c>
      <c r="E15" s="46" t="n">
        <v>11299.53</v>
      </c>
      <c r="F15" s="24" t="n">
        <f aca="false">ROUND(S15/8*5,2)</f>
        <v>13.06</v>
      </c>
      <c r="G15" s="24" t="n">
        <f aca="false">ROUND(E15*F15/1000,2)</f>
        <v>147.57</v>
      </c>
      <c r="H15" s="24" t="n">
        <v>100.15</v>
      </c>
      <c r="I15" s="24" t="n">
        <f aca="false">ROUND(T15/8*5,2)</f>
        <v>228.25</v>
      </c>
      <c r="J15" s="24" t="n">
        <f aca="false">ROUND(H15*I15/1000,2)</f>
        <v>22.86</v>
      </c>
      <c r="K15" s="24" t="n">
        <f aca="false">G15+J15</f>
        <v>170.43</v>
      </c>
      <c r="L15" s="24" t="n">
        <v>13400</v>
      </c>
      <c r="M15" s="24" t="n">
        <f aca="false">S15-F15</f>
        <v>7.84</v>
      </c>
      <c r="N15" s="24" t="n">
        <f aca="false">ROUND(L15*M15/1000,2)</f>
        <v>105.06</v>
      </c>
      <c r="O15" s="24" t="n">
        <v>254.05</v>
      </c>
      <c r="P15" s="24" t="n">
        <f aca="false">T15-I15</f>
        <v>136.95</v>
      </c>
      <c r="Q15" s="24" t="n">
        <f aca="false">ROUND(O15*P15/1000,2)</f>
        <v>34.79</v>
      </c>
      <c r="R15" s="24" t="n">
        <f aca="false">N15+Q15</f>
        <v>139.85</v>
      </c>
      <c r="S15" s="25" t="n">
        <v>20.9</v>
      </c>
      <c r="T15" s="25" t="n">
        <v>365.2</v>
      </c>
      <c r="U15" s="24" t="n">
        <f aca="false">K15+R15</f>
        <v>310.28</v>
      </c>
    </row>
    <row r="16" s="13" customFormat="true" ht="50.25" hidden="false" customHeight="true" outlineLevel="0" collapsed="false">
      <c r="A16" s="49"/>
      <c r="B16" s="22" t="s">
        <v>41</v>
      </c>
      <c r="C16" s="23" t="s">
        <v>42</v>
      </c>
      <c r="D16" s="23" t="s">
        <v>32</v>
      </c>
      <c r="E16" s="24" t="n">
        <v>12302.58</v>
      </c>
      <c r="F16" s="24" t="n">
        <f aca="false">ROUND(S16/8*5,2)</f>
        <v>51.5</v>
      </c>
      <c r="G16" s="24" t="n">
        <f aca="false">ROUND(E16*F16/1000,2)</f>
        <v>633.58</v>
      </c>
      <c r="H16" s="24" t="n">
        <v>18.94</v>
      </c>
      <c r="I16" s="24" t="n">
        <f aca="false">ROUND(T16/8*5,2)</f>
        <v>1028.03</v>
      </c>
      <c r="J16" s="24" t="n">
        <f aca="false">ROUND(H16*I16/1000,2)</f>
        <v>19.47</v>
      </c>
      <c r="K16" s="24" t="n">
        <f aca="false">G16+J16</f>
        <v>653.05</v>
      </c>
      <c r="L16" s="24" t="n">
        <v>14994.49</v>
      </c>
      <c r="M16" s="24" t="n">
        <f aca="false">S16-F16</f>
        <v>30.9</v>
      </c>
      <c r="N16" s="24" t="n">
        <f aca="false">ROUND(L16*M16/1000,2)</f>
        <v>463.33</v>
      </c>
      <c r="O16" s="24" t="n">
        <v>30.26</v>
      </c>
      <c r="P16" s="24" t="n">
        <f aca="false">T16-I16</f>
        <v>616.82</v>
      </c>
      <c r="Q16" s="24" t="n">
        <f aca="false">ROUND(O16*P16/1000,2)</f>
        <v>18.66</v>
      </c>
      <c r="R16" s="24" t="n">
        <f aca="false">N16+Q16</f>
        <v>481.99</v>
      </c>
      <c r="S16" s="25" t="n">
        <v>82.4</v>
      </c>
      <c r="T16" s="25" t="n">
        <v>1644.85</v>
      </c>
      <c r="U16" s="24" t="n">
        <f aca="false">K16+R16</f>
        <v>1135.04</v>
      </c>
    </row>
    <row r="17" s="13" customFormat="true" ht="56.9" hidden="false" customHeight="true" outlineLevel="0" collapsed="false">
      <c r="A17" s="50" t="s">
        <v>43</v>
      </c>
      <c r="B17" s="35" t="s">
        <v>257</v>
      </c>
      <c r="C17" s="23" t="s">
        <v>31</v>
      </c>
      <c r="D17" s="23" t="s">
        <v>32</v>
      </c>
      <c r="E17" s="46" t="n">
        <v>11299.53</v>
      </c>
      <c r="F17" s="24" t="n">
        <f aca="false">ROUND(S17/8*5,2)</f>
        <v>10.86</v>
      </c>
      <c r="G17" s="24" t="n">
        <f aca="false">ROUND(E17*F17/1000,2)</f>
        <v>122.71</v>
      </c>
      <c r="H17" s="24" t="n">
        <v>100.15</v>
      </c>
      <c r="I17" s="24" t="n">
        <f aca="false">ROUND(T17/8*5,2)</f>
        <v>191.66</v>
      </c>
      <c r="J17" s="24" t="n">
        <f aca="false">ROUND(H17*I17/1000,2)</f>
        <v>19.19</v>
      </c>
      <c r="K17" s="24" t="n">
        <f aca="false">G17+J17</f>
        <v>141.9</v>
      </c>
      <c r="L17" s="24" t="n">
        <v>13400</v>
      </c>
      <c r="M17" s="24" t="n">
        <f aca="false">S17-F17</f>
        <v>6.52</v>
      </c>
      <c r="N17" s="24" t="n">
        <f aca="false">ROUND(L17*M17/1000,2)</f>
        <v>87.37</v>
      </c>
      <c r="O17" s="24" t="n">
        <v>254.05</v>
      </c>
      <c r="P17" s="24" t="n">
        <f aca="false">T17-I17</f>
        <v>114.99</v>
      </c>
      <c r="Q17" s="24" t="n">
        <f aca="false">ROUND(O17*P17/1000,2)</f>
        <v>29.21</v>
      </c>
      <c r="R17" s="24" t="n">
        <f aca="false">N17+Q17</f>
        <v>116.58</v>
      </c>
      <c r="S17" s="79" t="n">
        <v>17.38</v>
      </c>
      <c r="T17" s="51" t="n">
        <v>306.65</v>
      </c>
      <c r="U17" s="24" t="n">
        <f aca="false">K17+R17</f>
        <v>258.48</v>
      </c>
    </row>
    <row r="18" s="13" customFormat="true" ht="41.95" hidden="false" customHeight="true" outlineLevel="0" collapsed="false">
      <c r="A18" s="12" t="s">
        <v>180</v>
      </c>
      <c r="B18" s="18" t="s">
        <v>56</v>
      </c>
      <c r="C18" s="12"/>
      <c r="D18" s="12"/>
      <c r="E18" s="12"/>
      <c r="F18" s="12" t="n">
        <f aca="false">SUM(F19:F27)</f>
        <v>17.62</v>
      </c>
      <c r="G18" s="12" t="n">
        <f aca="false">SUM(G19:G27)</f>
        <v>227.55</v>
      </c>
      <c r="H18" s="12"/>
      <c r="I18" s="12" t="n">
        <f aca="false">SUM(I19:I27)</f>
        <v>275.04</v>
      </c>
      <c r="J18" s="12" t="n">
        <f aca="false">SUM(J19:J27)</f>
        <v>24.83</v>
      </c>
      <c r="K18" s="12" t="n">
        <f aca="false">SUM(K19:K27)</f>
        <v>252.38</v>
      </c>
      <c r="L18" s="12"/>
      <c r="M18" s="12" t="n">
        <f aca="false">SUM(M19:M27)</f>
        <v>10.56546</v>
      </c>
      <c r="N18" s="12" t="n">
        <f aca="false">SUM(N19:N27)</f>
        <v>177.14</v>
      </c>
      <c r="O18" s="12"/>
      <c r="P18" s="12" t="n">
        <f aca="false">SUM(P19:P27)</f>
        <v>165.008</v>
      </c>
      <c r="Q18" s="12" t="n">
        <f aca="false">SUM(Q19:Q27)</f>
        <v>31.88</v>
      </c>
      <c r="R18" s="12" t="n">
        <f aca="false">SUM(R19:R27)</f>
        <v>209.02</v>
      </c>
      <c r="S18" s="12" t="n">
        <f aca="false">SUM(S19:S27)</f>
        <v>28.18546</v>
      </c>
      <c r="T18" s="12" t="n">
        <f aca="false">SUM(T19:T27)</f>
        <v>440.048</v>
      </c>
      <c r="U18" s="12" t="n">
        <f aca="false">SUM(U19:U27)</f>
        <v>461.4</v>
      </c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customFormat="false" ht="63.75" hidden="false" customHeight="true" outlineLevel="0" collapsed="false">
      <c r="A19" s="53" t="s">
        <v>57</v>
      </c>
      <c r="B19" s="80" t="s">
        <v>258</v>
      </c>
      <c r="C19" s="23" t="s">
        <v>31</v>
      </c>
      <c r="D19" s="23" t="s">
        <v>32</v>
      </c>
      <c r="E19" s="46" t="n">
        <v>11299.53</v>
      </c>
      <c r="F19" s="24" t="n">
        <f aca="false">ROUND(S19/8*5,2)</f>
        <v>3.56</v>
      </c>
      <c r="G19" s="24" t="n">
        <f aca="false">ROUND(E19*F19/1000,2)</f>
        <v>40.23</v>
      </c>
      <c r="H19" s="24" t="n">
        <v>100.15</v>
      </c>
      <c r="I19" s="24" t="n">
        <f aca="false">ROUND(T19/8*5,2)</f>
        <v>50</v>
      </c>
      <c r="J19" s="24" t="n">
        <f aca="false">ROUND(H19*I19/1000,2)</f>
        <v>5.01</v>
      </c>
      <c r="K19" s="24" t="n">
        <f aca="false">G19+J19</f>
        <v>45.24</v>
      </c>
      <c r="L19" s="24" t="n">
        <v>13400</v>
      </c>
      <c r="M19" s="24" t="n">
        <f aca="false">S19-F19</f>
        <v>2.14</v>
      </c>
      <c r="N19" s="24" t="n">
        <f aca="false">ROUND(L19*M19/1000,2)</f>
        <v>28.68</v>
      </c>
      <c r="O19" s="24" t="n">
        <v>254.05</v>
      </c>
      <c r="P19" s="24" t="n">
        <f aca="false">T19-I19</f>
        <v>30</v>
      </c>
      <c r="Q19" s="24" t="n">
        <f aca="false">ROUND(O19*P19/1000,2)</f>
        <v>7.62</v>
      </c>
      <c r="R19" s="24" t="n">
        <f aca="false">N19+Q19</f>
        <v>36.3</v>
      </c>
      <c r="S19" s="47" t="n">
        <v>5.7</v>
      </c>
      <c r="T19" s="47" t="n">
        <v>80</v>
      </c>
      <c r="U19" s="24" t="n">
        <f aca="false">K19+R19</f>
        <v>81.54</v>
      </c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  <c r="IT19" s="13"/>
      <c r="IU19" s="13"/>
      <c r="IV19" s="13"/>
      <c r="IW19" s="13"/>
    </row>
    <row r="20" s="13" customFormat="true" ht="41.25" hidden="false" customHeight="true" outlineLevel="0" collapsed="false">
      <c r="A20" s="55" t="s">
        <v>60</v>
      </c>
      <c r="B20" s="22" t="s">
        <v>68</v>
      </c>
      <c r="C20" s="23" t="s">
        <v>36</v>
      </c>
      <c r="D20" s="23" t="s">
        <v>32</v>
      </c>
      <c r="E20" s="46" t="n">
        <v>11299.53</v>
      </c>
      <c r="F20" s="24" t="n">
        <f aca="false">ROUND(S20/8*5,2)</f>
        <v>3.36</v>
      </c>
      <c r="G20" s="24" t="n">
        <f aca="false">ROUND(E20*F20/1000,2)</f>
        <v>37.97</v>
      </c>
      <c r="H20" s="24" t="n">
        <v>100.15</v>
      </c>
      <c r="I20" s="24" t="n">
        <f aca="false">ROUND(T20/8*5,2)</f>
        <v>47.05</v>
      </c>
      <c r="J20" s="24" t="n">
        <f aca="false">ROUND(H20*I20/1000,2)</f>
        <v>4.71</v>
      </c>
      <c r="K20" s="24" t="n">
        <f aca="false">G20+J20</f>
        <v>42.68</v>
      </c>
      <c r="L20" s="24" t="n">
        <v>13400</v>
      </c>
      <c r="M20" s="24" t="n">
        <f aca="false">S20-F20</f>
        <v>2.01</v>
      </c>
      <c r="N20" s="24" t="n">
        <f aca="false">ROUND(L20*M20/1000,2)</f>
        <v>26.93</v>
      </c>
      <c r="O20" s="24" t="n">
        <v>254.05</v>
      </c>
      <c r="P20" s="24" t="n">
        <f aca="false">T20-I20</f>
        <v>28.23</v>
      </c>
      <c r="Q20" s="24" t="n">
        <f aca="false">ROUND(O20*P20/1000,2)</f>
        <v>7.17</v>
      </c>
      <c r="R20" s="24" t="n">
        <f aca="false">N20+Q20</f>
        <v>34.1</v>
      </c>
      <c r="S20" s="25" t="n">
        <v>5.37</v>
      </c>
      <c r="T20" s="25" t="n">
        <v>75.28</v>
      </c>
      <c r="U20" s="24" t="n">
        <f aca="false">K20+R20</f>
        <v>76.78</v>
      </c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</row>
    <row r="21" s="13" customFormat="true" ht="41.25" hidden="false" customHeight="true" outlineLevel="0" collapsed="false">
      <c r="A21" s="81" t="s">
        <v>62</v>
      </c>
      <c r="B21" s="82" t="s">
        <v>86</v>
      </c>
      <c r="C21" s="83" t="s">
        <v>42</v>
      </c>
      <c r="D21" s="83" t="s">
        <v>32</v>
      </c>
      <c r="E21" s="24" t="n">
        <v>12302.58</v>
      </c>
      <c r="F21" s="24" t="n">
        <f aca="false">ROUND(S21/8*5,2)</f>
        <v>0.34</v>
      </c>
      <c r="G21" s="24" t="n">
        <f aca="false">ROUND(E21*F21/1000,2)</f>
        <v>4.18</v>
      </c>
      <c r="H21" s="24" t="n">
        <v>18.94</v>
      </c>
      <c r="I21" s="24" t="n">
        <f aca="false">ROUND(T21/8*5,2)</f>
        <v>4.84</v>
      </c>
      <c r="J21" s="24" t="n">
        <f aca="false">ROUND(H21*I21/1000,2)</f>
        <v>0.09</v>
      </c>
      <c r="K21" s="24" t="n">
        <f aca="false">G21+J21</f>
        <v>4.27</v>
      </c>
      <c r="L21" s="24" t="n">
        <v>14994.49</v>
      </c>
      <c r="M21" s="24" t="n">
        <f aca="false">S21-F21</f>
        <v>0.20546</v>
      </c>
      <c r="N21" s="24" t="n">
        <f aca="false">ROUND(L21*M21/1000,2)</f>
        <v>3.08</v>
      </c>
      <c r="O21" s="24" t="n">
        <v>30.26</v>
      </c>
      <c r="P21" s="24" t="n">
        <f aca="false">T21-I21</f>
        <v>2.908</v>
      </c>
      <c r="Q21" s="24" t="n">
        <f aca="false">ROUND(O21*P21/1000,2)</f>
        <v>0.09</v>
      </c>
      <c r="R21" s="24" t="n">
        <f aca="false">N21+Q21</f>
        <v>3.17</v>
      </c>
      <c r="S21" s="25" t="n">
        <v>0.54546</v>
      </c>
      <c r="T21" s="25" t="n">
        <v>7.748</v>
      </c>
      <c r="U21" s="24" t="n">
        <f aca="false">K21+R21</f>
        <v>7.44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="1" customFormat="true" ht="51.75" hidden="false" customHeight="true" outlineLevel="0" collapsed="false">
      <c r="A22" s="55" t="s">
        <v>64</v>
      </c>
      <c r="B22" s="22" t="s">
        <v>90</v>
      </c>
      <c r="C22" s="23" t="s">
        <v>91</v>
      </c>
      <c r="D22" s="23" t="s">
        <v>191</v>
      </c>
      <c r="E22" s="24" t="n">
        <v>10831.35</v>
      </c>
      <c r="F22" s="24" t="n">
        <f aca="false">ROUND(S22/8*5,2)</f>
        <v>0.47</v>
      </c>
      <c r="G22" s="24" t="n">
        <f aca="false">ROUND(E22*F22/1000,2)</f>
        <v>5.09</v>
      </c>
      <c r="H22" s="24" t="n">
        <v>53.59</v>
      </c>
      <c r="I22" s="24" t="n">
        <f aca="false">ROUND(T22/8*5,2)</f>
        <v>6.29</v>
      </c>
      <c r="J22" s="24" t="n">
        <f aca="false">ROUND(H22*I22/1000,2)</f>
        <v>0.34</v>
      </c>
      <c r="K22" s="24" t="n">
        <f aca="false">G22+J22</f>
        <v>5.43</v>
      </c>
      <c r="L22" s="24" t="n">
        <v>13653.76</v>
      </c>
      <c r="M22" s="24" t="n">
        <f aca="false">S22-F22</f>
        <v>0.28</v>
      </c>
      <c r="N22" s="24" t="n">
        <f aca="false">ROUND(L22*M22/1000,2)</f>
        <v>3.82</v>
      </c>
      <c r="O22" s="24" t="n">
        <v>84.66</v>
      </c>
      <c r="P22" s="24" t="n">
        <f aca="false">T22-I22</f>
        <v>3.77</v>
      </c>
      <c r="Q22" s="24" t="n">
        <f aca="false">ROUND(O22*P22/1000,2)</f>
        <v>0.32</v>
      </c>
      <c r="R22" s="24" t="n">
        <f aca="false">N22+Q22</f>
        <v>4.14</v>
      </c>
      <c r="S22" s="25" t="n">
        <v>0.75</v>
      </c>
      <c r="T22" s="25" t="n">
        <v>10.06</v>
      </c>
      <c r="U22" s="24" t="n">
        <f aca="false">K22+R22</f>
        <v>9.57</v>
      </c>
    </row>
    <row r="23" s="1" customFormat="true" ht="56.25" hidden="false" customHeight="true" outlineLevel="0" collapsed="false">
      <c r="A23" s="55" t="s">
        <v>67</v>
      </c>
      <c r="B23" s="22" t="s">
        <v>93</v>
      </c>
      <c r="C23" s="23" t="s">
        <v>259</v>
      </c>
      <c r="D23" s="23" t="s">
        <v>260</v>
      </c>
      <c r="E23" s="24" t="n">
        <v>15047.38</v>
      </c>
      <c r="F23" s="24" t="n">
        <f aca="false">ROUND(S23/8*5,2)</f>
        <v>1.25</v>
      </c>
      <c r="G23" s="24" t="n">
        <f aca="false">ROUND(E23*F23/1000,2)</f>
        <v>18.81</v>
      </c>
      <c r="H23" s="24" t="n">
        <v>95.72</v>
      </c>
      <c r="I23" s="24" t="n">
        <f aca="false">ROUND(T23/8*5,2)</f>
        <v>14.32</v>
      </c>
      <c r="J23" s="24" t="n">
        <f aca="false">ROUND(H23*I23/1000,2)</f>
        <v>1.37</v>
      </c>
      <c r="K23" s="24" t="n">
        <f aca="false">G23+J23</f>
        <v>20.18</v>
      </c>
      <c r="L23" s="24" t="n">
        <v>18067.5</v>
      </c>
      <c r="M23" s="24" t="n">
        <f aca="false">S23-F23</f>
        <v>0.75</v>
      </c>
      <c r="N23" s="24" t="n">
        <f aca="false">ROUND(L23*M23/1000,2)</f>
        <v>13.55</v>
      </c>
      <c r="O23" s="24" t="n">
        <v>111.26</v>
      </c>
      <c r="P23" s="24" t="n">
        <f aca="false">T23-I23</f>
        <v>8.59</v>
      </c>
      <c r="Q23" s="24" t="n">
        <f aca="false">ROUND(O23*P23/1000,2)</f>
        <v>0.96</v>
      </c>
      <c r="R23" s="24" t="n">
        <f aca="false">N23+Q23</f>
        <v>14.51</v>
      </c>
      <c r="S23" s="25" t="n">
        <v>2</v>
      </c>
      <c r="T23" s="25" t="n">
        <v>22.91</v>
      </c>
      <c r="U23" s="24" t="n">
        <f aca="false">K23+R23</f>
        <v>34.69</v>
      </c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  <c r="IU23" s="13"/>
      <c r="IV23" s="13"/>
      <c r="IW23" s="13"/>
    </row>
    <row r="24" s="1" customFormat="true" ht="55.5" hidden="false" customHeight="true" outlineLevel="0" collapsed="false">
      <c r="A24" s="55" t="s">
        <v>72</v>
      </c>
      <c r="B24" s="22" t="s">
        <v>101</v>
      </c>
      <c r="C24" s="23" t="s">
        <v>36</v>
      </c>
      <c r="D24" s="23" t="s">
        <v>32</v>
      </c>
      <c r="E24" s="46" t="n">
        <v>11299.53</v>
      </c>
      <c r="F24" s="24" t="n">
        <f aca="false">ROUND(S24/8*5,2)</f>
        <v>4.39</v>
      </c>
      <c r="G24" s="24" t="n">
        <f aca="false">ROUND(E24*F24/1000,2)</f>
        <v>49.6</v>
      </c>
      <c r="H24" s="24" t="n">
        <v>100.15</v>
      </c>
      <c r="I24" s="24" t="n">
        <f aca="false">ROUND(T24/8*5,2)</f>
        <v>69.06</v>
      </c>
      <c r="J24" s="24" t="n">
        <f aca="false">ROUND(H24*I24/1000,2)</f>
        <v>6.92</v>
      </c>
      <c r="K24" s="24" t="n">
        <f aca="false">G24+J24</f>
        <v>56.52</v>
      </c>
      <c r="L24" s="24" t="n">
        <v>13400</v>
      </c>
      <c r="M24" s="24" t="n">
        <f aca="false">S24-F24</f>
        <v>2.64</v>
      </c>
      <c r="N24" s="24" t="n">
        <f aca="false">ROUND(L24*M24/1000,2)</f>
        <v>35.38</v>
      </c>
      <c r="O24" s="24" t="n">
        <v>254.05</v>
      </c>
      <c r="P24" s="24" t="n">
        <f aca="false">T24-I24</f>
        <v>41.43</v>
      </c>
      <c r="Q24" s="24" t="n">
        <f aca="false">ROUND(O24*P24/1000,2)</f>
        <v>10.53</v>
      </c>
      <c r="R24" s="24" t="n">
        <f aca="false">N24+Q24</f>
        <v>45.91</v>
      </c>
      <c r="S24" s="25" t="n">
        <v>7.03</v>
      </c>
      <c r="T24" s="25" t="n">
        <v>110.49</v>
      </c>
      <c r="U24" s="24" t="n">
        <f aca="false">K24+R24</f>
        <v>102.43</v>
      </c>
    </row>
    <row r="25" s="1" customFormat="true" ht="55.5" hidden="false" customHeight="true" outlineLevel="0" collapsed="false">
      <c r="A25" s="55"/>
      <c r="B25" s="22" t="s">
        <v>102</v>
      </c>
      <c r="C25" s="23" t="s">
        <v>261</v>
      </c>
      <c r="D25" s="23" t="s">
        <v>196</v>
      </c>
      <c r="E25" s="24" t="n">
        <v>13706.9</v>
      </c>
      <c r="F25" s="24" t="n">
        <f aca="false">ROUND(S25/8*5,2)</f>
        <v>0.04</v>
      </c>
      <c r="G25" s="24" t="n">
        <f aca="false">ROUND(E25*F25/1000,2)</f>
        <v>0.55</v>
      </c>
      <c r="H25" s="24" t="n">
        <v>175.85</v>
      </c>
      <c r="I25" s="24" t="n">
        <f aca="false">ROUND(T25/8*5,2)</f>
        <v>0.78</v>
      </c>
      <c r="J25" s="24" t="n">
        <f aca="false">ROUND(H25*I25/1000,2)</f>
        <v>0.14</v>
      </c>
      <c r="K25" s="24" t="n">
        <f aca="false">G25+J25</f>
        <v>0.69</v>
      </c>
      <c r="L25" s="24" t="n">
        <v>19550.93</v>
      </c>
      <c r="M25" s="24" t="n">
        <f aca="false">S25-F25</f>
        <v>0.02</v>
      </c>
      <c r="N25" s="24" t="n">
        <f aca="false">ROUND(L25*M25/1000,2)</f>
        <v>0.39</v>
      </c>
      <c r="O25" s="24" t="n">
        <v>196.67</v>
      </c>
      <c r="P25" s="24" t="n">
        <f aca="false">T25-I25</f>
        <v>0.47</v>
      </c>
      <c r="Q25" s="24" t="n">
        <f aca="false">ROUND(O25*P25/1000,2)</f>
        <v>0.09</v>
      </c>
      <c r="R25" s="24" t="n">
        <f aca="false">N25+Q25</f>
        <v>0.48</v>
      </c>
      <c r="S25" s="25" t="n">
        <v>0.06</v>
      </c>
      <c r="T25" s="25" t="n">
        <v>1.25</v>
      </c>
      <c r="U25" s="24" t="n">
        <f aca="false">K25+R25</f>
        <v>1.17</v>
      </c>
    </row>
    <row r="26" s="20" customFormat="true" ht="47.25" hidden="false" customHeight="true" outlineLevel="0" collapsed="false">
      <c r="A26" s="55" t="s">
        <v>74</v>
      </c>
      <c r="B26" s="22" t="s">
        <v>114</v>
      </c>
      <c r="C26" s="84" t="s">
        <v>262</v>
      </c>
      <c r="D26" s="23" t="s">
        <v>201</v>
      </c>
      <c r="E26" s="24" t="n">
        <v>17577.68</v>
      </c>
      <c r="F26" s="24" t="n">
        <f aca="false">ROUND(S26/8*5,2)</f>
        <v>3.75</v>
      </c>
      <c r="G26" s="24" t="n">
        <f aca="false">ROUND(E26*F26/1000,2)</f>
        <v>65.92</v>
      </c>
      <c r="H26" s="24" t="n">
        <v>73.51</v>
      </c>
      <c r="I26" s="24" t="n">
        <f aca="false">ROUND(T26/8*5,2)</f>
        <v>76.29</v>
      </c>
      <c r="J26" s="24" t="n">
        <f aca="false">ROUND(H26*I26/1000,2)</f>
        <v>5.61</v>
      </c>
      <c r="K26" s="24" t="n">
        <f aca="false">G26+J26</f>
        <v>71.53</v>
      </c>
      <c r="L26" s="24" t="n">
        <v>27418.74</v>
      </c>
      <c r="M26" s="24" t="n">
        <f aca="false">S26-F26</f>
        <v>2.25</v>
      </c>
      <c r="N26" s="24" t="n">
        <f aca="false">ROUND(L26*M26/1000,2)</f>
        <v>61.69</v>
      </c>
      <c r="O26" s="24" t="n">
        <v>90.01</v>
      </c>
      <c r="P26" s="24" t="n">
        <f aca="false">T26-I26</f>
        <v>45.77</v>
      </c>
      <c r="Q26" s="24" t="n">
        <f aca="false">ROUND(O26*P26/1000,2)</f>
        <v>4.12</v>
      </c>
      <c r="R26" s="24" t="n">
        <f aca="false">N26+Q26</f>
        <v>65.81</v>
      </c>
      <c r="S26" s="25" t="n">
        <v>6</v>
      </c>
      <c r="T26" s="25" t="n">
        <v>122.06</v>
      </c>
      <c r="U26" s="24" t="n">
        <f aca="false">K26+R26</f>
        <v>137.34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s="1" customFormat="true" ht="48.75" hidden="false" customHeight="true" outlineLevel="0" collapsed="false">
      <c r="A27" s="21" t="s">
        <v>77</v>
      </c>
      <c r="B27" s="22" t="s">
        <v>117</v>
      </c>
      <c r="C27" s="23" t="s">
        <v>36</v>
      </c>
      <c r="D27" s="23" t="s">
        <v>32</v>
      </c>
      <c r="E27" s="46" t="n">
        <v>11299.53</v>
      </c>
      <c r="F27" s="24" t="n">
        <f aca="false">ROUND(S27/8*5,2)</f>
        <v>0.46</v>
      </c>
      <c r="G27" s="24" t="n">
        <f aca="false">ROUND(E27*F27/1000,2)</f>
        <v>5.2</v>
      </c>
      <c r="H27" s="24" t="n">
        <v>100.15</v>
      </c>
      <c r="I27" s="24" t="n">
        <f aca="false">ROUND(T27/8*5,2)</f>
        <v>6.41</v>
      </c>
      <c r="J27" s="24" t="n">
        <f aca="false">ROUND(H27*I27/1000,2)</f>
        <v>0.64</v>
      </c>
      <c r="K27" s="24" t="n">
        <f aca="false">G27+J27</f>
        <v>5.84</v>
      </c>
      <c r="L27" s="24" t="n">
        <v>13400</v>
      </c>
      <c r="M27" s="24" t="n">
        <f aca="false">S27-F27</f>
        <v>0.27</v>
      </c>
      <c r="N27" s="24" t="n">
        <f aca="false">ROUND(L27*M27/1000,2)</f>
        <v>3.62</v>
      </c>
      <c r="O27" s="24" t="n">
        <v>254.05</v>
      </c>
      <c r="P27" s="24" t="n">
        <f aca="false">T27-I27</f>
        <v>3.84</v>
      </c>
      <c r="Q27" s="24" t="n">
        <f aca="false">ROUND(O27*P27/1000,2)</f>
        <v>0.98</v>
      </c>
      <c r="R27" s="24" t="n">
        <f aca="false">N27+Q27</f>
        <v>4.6</v>
      </c>
      <c r="S27" s="25" t="n">
        <v>0.73</v>
      </c>
      <c r="T27" s="25" t="n">
        <v>10.25</v>
      </c>
      <c r="U27" s="24" t="n">
        <f aca="false">K27+R27</f>
        <v>10.44</v>
      </c>
    </row>
    <row r="28" s="20" customFormat="true" ht="29.25" hidden="false" customHeight="true" outlineLevel="0" collapsed="false">
      <c r="A28" s="12" t="s">
        <v>118</v>
      </c>
      <c r="B28" s="18" t="s">
        <v>119</v>
      </c>
      <c r="C28" s="12"/>
      <c r="D28" s="12"/>
      <c r="E28" s="12"/>
      <c r="F28" s="12" t="n">
        <f aca="false">F29</f>
        <v>2.08</v>
      </c>
      <c r="G28" s="12" t="n">
        <f aca="false">G29</f>
        <v>23.5</v>
      </c>
      <c r="H28" s="12"/>
      <c r="I28" s="12" t="n">
        <f aca="false">I29</f>
        <v>37.4</v>
      </c>
      <c r="J28" s="12" t="n">
        <f aca="false">J29</f>
        <v>3.75</v>
      </c>
      <c r="K28" s="12" t="n">
        <f aca="false">K29</f>
        <v>27.25</v>
      </c>
      <c r="L28" s="12"/>
      <c r="M28" s="12" t="n">
        <f aca="false">M29</f>
        <v>1.25</v>
      </c>
      <c r="N28" s="12" t="n">
        <f aca="false">N29</f>
        <v>16.75</v>
      </c>
      <c r="O28" s="12"/>
      <c r="P28" s="12" t="n">
        <f aca="false">P29</f>
        <v>22.44</v>
      </c>
      <c r="Q28" s="12" t="n">
        <f aca="false">Q29</f>
        <v>5.7</v>
      </c>
      <c r="R28" s="12" t="n">
        <f aca="false">R29</f>
        <v>22.45</v>
      </c>
      <c r="S28" s="12" t="n">
        <f aca="false">S29</f>
        <v>3.33</v>
      </c>
      <c r="T28" s="12" t="n">
        <f aca="false">T29</f>
        <v>59.84</v>
      </c>
      <c r="U28" s="12" t="n">
        <f aca="false">U29</f>
        <v>49.7</v>
      </c>
    </row>
    <row r="29" s="1" customFormat="true" ht="29.25" hidden="false" customHeight="true" outlineLevel="0" collapsed="false">
      <c r="A29" s="21" t="s">
        <v>120</v>
      </c>
      <c r="B29" s="22" t="s">
        <v>121</v>
      </c>
      <c r="C29" s="23" t="s">
        <v>31</v>
      </c>
      <c r="D29" s="23" t="s">
        <v>32</v>
      </c>
      <c r="E29" s="46" t="n">
        <v>11299.53</v>
      </c>
      <c r="F29" s="24" t="n">
        <f aca="false">ROUND(S29/8*5,2)</f>
        <v>2.08</v>
      </c>
      <c r="G29" s="24" t="n">
        <f aca="false">ROUND(E29*F29/1000,2)</f>
        <v>23.5</v>
      </c>
      <c r="H29" s="24" t="n">
        <v>100.15</v>
      </c>
      <c r="I29" s="24" t="n">
        <f aca="false">ROUND(T29/8*5,2)</f>
        <v>37.4</v>
      </c>
      <c r="J29" s="24" t="n">
        <f aca="false">ROUND(H29*I29/1000,2)</f>
        <v>3.75</v>
      </c>
      <c r="K29" s="24" t="n">
        <f aca="false">G29+J29</f>
        <v>27.25</v>
      </c>
      <c r="L29" s="24" t="n">
        <v>13400</v>
      </c>
      <c r="M29" s="24" t="n">
        <f aca="false">S29-F29</f>
        <v>1.25</v>
      </c>
      <c r="N29" s="24" t="n">
        <f aca="false">ROUND(L29*M29/1000,2)</f>
        <v>16.75</v>
      </c>
      <c r="O29" s="24" t="n">
        <v>254.05</v>
      </c>
      <c r="P29" s="24" t="n">
        <f aca="false">T29-I29</f>
        <v>22.44</v>
      </c>
      <c r="Q29" s="24" t="n">
        <f aca="false">ROUND(O29*P29/1000,2)</f>
        <v>5.7</v>
      </c>
      <c r="R29" s="24" t="n">
        <f aca="false">N29+Q29</f>
        <v>22.45</v>
      </c>
      <c r="S29" s="25" t="n">
        <v>3.33</v>
      </c>
      <c r="T29" s="25" t="n">
        <v>59.84</v>
      </c>
      <c r="U29" s="24" t="n">
        <f aca="false">K29+R29</f>
        <v>49.7</v>
      </c>
    </row>
    <row r="30" s="20" customFormat="true" ht="31.5" hidden="false" customHeight="true" outlineLevel="0" collapsed="false">
      <c r="A30" s="12" t="s">
        <v>125</v>
      </c>
      <c r="B30" s="18" t="s">
        <v>126</v>
      </c>
      <c r="C30" s="12"/>
      <c r="D30" s="12"/>
      <c r="E30" s="12"/>
      <c r="F30" s="12" t="n">
        <f aca="false">F31</f>
        <v>0.54</v>
      </c>
      <c r="G30" s="12" t="n">
        <f aca="false">G31</f>
        <v>6.1</v>
      </c>
      <c r="H30" s="12"/>
      <c r="I30" s="12" t="n">
        <f aca="false">I31</f>
        <v>5.44</v>
      </c>
      <c r="J30" s="12" t="n">
        <f aca="false">J31</f>
        <v>0.54</v>
      </c>
      <c r="K30" s="12" t="n">
        <f aca="false">K31</f>
        <v>6.64</v>
      </c>
      <c r="L30" s="12"/>
      <c r="M30" s="12" t="n">
        <f aca="false">M31</f>
        <v>0.33</v>
      </c>
      <c r="N30" s="12" t="n">
        <f aca="false">N31</f>
        <v>4.42</v>
      </c>
      <c r="O30" s="12"/>
      <c r="P30" s="12" t="n">
        <f aca="false">P31</f>
        <v>3.27</v>
      </c>
      <c r="Q30" s="12" t="n">
        <f aca="false">Q31</f>
        <v>0.83</v>
      </c>
      <c r="R30" s="12" t="n">
        <f aca="false">R31</f>
        <v>5.25</v>
      </c>
      <c r="S30" s="12" t="n">
        <f aca="false">S31</f>
        <v>0.87</v>
      </c>
      <c r="T30" s="12" t="n">
        <f aca="false">T31</f>
        <v>8.71</v>
      </c>
      <c r="U30" s="12" t="n">
        <f aca="false">U31</f>
        <v>11.89</v>
      </c>
    </row>
    <row r="31" s="1" customFormat="true" ht="42" hidden="false" customHeight="true" outlineLevel="0" collapsed="false">
      <c r="A31" s="85"/>
      <c r="B31" s="39" t="s">
        <v>135</v>
      </c>
      <c r="C31" s="41" t="s">
        <v>31</v>
      </c>
      <c r="D31" s="41" t="s">
        <v>32</v>
      </c>
      <c r="E31" s="46" t="n">
        <v>11299.53</v>
      </c>
      <c r="F31" s="24" t="n">
        <f aca="false">ROUND(S31/8*5,2)</f>
        <v>0.54</v>
      </c>
      <c r="G31" s="24" t="n">
        <f aca="false">ROUND(F31*E31/1000,2)</f>
        <v>6.1</v>
      </c>
      <c r="H31" s="24" t="n">
        <v>100.15</v>
      </c>
      <c r="I31" s="24" t="n">
        <f aca="false">ROUND(T31/8*5,2)</f>
        <v>5.44</v>
      </c>
      <c r="J31" s="24" t="n">
        <f aca="false">ROUND(H31*I31/1000,2)</f>
        <v>0.54</v>
      </c>
      <c r="K31" s="24" t="n">
        <f aca="false">G31+J31</f>
        <v>6.64</v>
      </c>
      <c r="L31" s="24" t="n">
        <v>13400</v>
      </c>
      <c r="M31" s="24" t="n">
        <f aca="false">S31-F31</f>
        <v>0.33</v>
      </c>
      <c r="N31" s="24" t="n">
        <f aca="false">ROUND(L31*M31/1000,2)</f>
        <v>4.42</v>
      </c>
      <c r="O31" s="24" t="n">
        <v>254.05</v>
      </c>
      <c r="P31" s="24" t="n">
        <f aca="false">T31-I31</f>
        <v>3.27</v>
      </c>
      <c r="Q31" s="24" t="n">
        <f aca="false">ROUND(O31*P31/1000,2)</f>
        <v>0.83</v>
      </c>
      <c r="R31" s="24" t="n">
        <f aca="false">N31+Q31</f>
        <v>5.25</v>
      </c>
      <c r="S31" s="25" t="n">
        <v>0.87</v>
      </c>
      <c r="T31" s="25" t="n">
        <v>8.71</v>
      </c>
      <c r="U31" s="24" t="n">
        <f aca="false">K31+R31</f>
        <v>11.89</v>
      </c>
    </row>
    <row r="32" s="86" customFormat="true" ht="43.5" hidden="false" customHeight="true" outlineLevel="0" collapsed="false">
      <c r="A32" s="12" t="s">
        <v>160</v>
      </c>
      <c r="B32" s="18" t="s">
        <v>208</v>
      </c>
      <c r="C32" s="12"/>
      <c r="D32" s="12"/>
      <c r="E32" s="12"/>
      <c r="F32" s="12" t="n">
        <f aca="false">F33</f>
        <v>0.54</v>
      </c>
      <c r="G32" s="12" t="n">
        <f aca="false">G33</f>
        <v>6.1</v>
      </c>
      <c r="H32" s="12"/>
      <c r="I32" s="12" t="n">
        <f aca="false">I33</f>
        <v>9.24</v>
      </c>
      <c r="J32" s="12" t="n">
        <f aca="false">J33</f>
        <v>0.93</v>
      </c>
      <c r="K32" s="12" t="n">
        <f aca="false">K33</f>
        <v>7.03</v>
      </c>
      <c r="L32" s="12"/>
      <c r="M32" s="12" t="n">
        <f aca="false">M33</f>
        <v>0.32</v>
      </c>
      <c r="N32" s="12" t="n">
        <f aca="false">N33</f>
        <v>4.29</v>
      </c>
      <c r="O32" s="12"/>
      <c r="P32" s="12" t="n">
        <f aca="false">P33</f>
        <v>5.54</v>
      </c>
      <c r="Q32" s="12" t="n">
        <f aca="false">Q33</f>
        <v>1.41</v>
      </c>
      <c r="R32" s="12" t="n">
        <f aca="false">R33</f>
        <v>5.7</v>
      </c>
      <c r="S32" s="12" t="n">
        <f aca="false">S33</f>
        <v>0.86</v>
      </c>
      <c r="T32" s="12" t="n">
        <f aca="false">T33</f>
        <v>14.78</v>
      </c>
      <c r="U32" s="12" t="n">
        <f aca="false">U33</f>
        <v>12.73</v>
      </c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  <c r="IK32" s="20"/>
      <c r="IL32" s="20"/>
      <c r="IM32" s="20"/>
      <c r="IN32" s="20"/>
      <c r="IO32" s="20"/>
      <c r="IP32" s="20"/>
      <c r="IQ32" s="20"/>
      <c r="IR32" s="20"/>
      <c r="IS32" s="20"/>
      <c r="IT32" s="20"/>
      <c r="IU32" s="20"/>
      <c r="IV32" s="20"/>
      <c r="IW32" s="20"/>
    </row>
    <row r="33" customFormat="false" ht="29.25" hidden="false" customHeight="true" outlineLevel="0" collapsed="false">
      <c r="A33" s="38" t="s">
        <v>162</v>
      </c>
      <c r="B33" s="39" t="s">
        <v>163</v>
      </c>
      <c r="C33" s="41" t="s">
        <v>36</v>
      </c>
      <c r="D33" s="41" t="s">
        <v>32</v>
      </c>
      <c r="E33" s="46" t="n">
        <v>11299.53</v>
      </c>
      <c r="F33" s="41" t="n">
        <f aca="false">ROUND(S33/8*5,2)</f>
        <v>0.54</v>
      </c>
      <c r="G33" s="41" t="n">
        <f aca="false">ROUND(E33*F33/1000,2)</f>
        <v>6.1</v>
      </c>
      <c r="H33" s="24" t="n">
        <v>100.15</v>
      </c>
      <c r="I33" s="41" t="n">
        <f aca="false">ROUND(T33/8*5,2)</f>
        <v>9.24</v>
      </c>
      <c r="J33" s="41" t="n">
        <f aca="false">ROUND(H33*I33/1000,2)</f>
        <v>0.93</v>
      </c>
      <c r="K33" s="41" t="n">
        <f aca="false">G33+J33</f>
        <v>7.03</v>
      </c>
      <c r="L33" s="24" t="n">
        <v>13400</v>
      </c>
      <c r="M33" s="41" t="n">
        <f aca="false">S33-F33</f>
        <v>0.32</v>
      </c>
      <c r="N33" s="41" t="n">
        <f aca="false">ROUND(L33*M33/1000,2)</f>
        <v>4.29</v>
      </c>
      <c r="O33" s="24" t="n">
        <v>254.05</v>
      </c>
      <c r="P33" s="41" t="n">
        <f aca="false">T33-I33</f>
        <v>5.54</v>
      </c>
      <c r="Q33" s="41" t="n">
        <f aca="false">ROUND(O33*P33/1000,2)</f>
        <v>1.41</v>
      </c>
      <c r="R33" s="41" t="n">
        <f aca="false">N33+Q33</f>
        <v>5.7</v>
      </c>
      <c r="S33" s="25" t="n">
        <v>0.86</v>
      </c>
      <c r="T33" s="25" t="n">
        <v>14.78</v>
      </c>
      <c r="U33" s="41" t="n">
        <f aca="false">K33+R33</f>
        <v>12.73</v>
      </c>
    </row>
    <row r="34" s="29" customFormat="true" ht="43.5" hidden="false" customHeight="true" outlineLevel="0" collapsed="false">
      <c r="A34" s="17" t="s">
        <v>164</v>
      </c>
      <c r="B34" s="18" t="s">
        <v>209</v>
      </c>
      <c r="C34" s="12"/>
      <c r="D34" s="12"/>
      <c r="E34" s="12"/>
      <c r="F34" s="12" t="n">
        <f aca="false">F35</f>
        <v>1.62</v>
      </c>
      <c r="G34" s="12" t="n">
        <f aca="false">G35</f>
        <v>18.31</v>
      </c>
      <c r="H34" s="12"/>
      <c r="I34" s="12" t="n">
        <f aca="false">I35</f>
        <v>27.71</v>
      </c>
      <c r="J34" s="12" t="n">
        <f aca="false">J35</f>
        <v>2.78</v>
      </c>
      <c r="K34" s="12" t="n">
        <f aca="false">K35</f>
        <v>21.09</v>
      </c>
      <c r="L34" s="12"/>
      <c r="M34" s="12" t="n">
        <f aca="false">M35</f>
        <v>0.97</v>
      </c>
      <c r="N34" s="12" t="n">
        <f aca="false">N35</f>
        <v>13</v>
      </c>
      <c r="O34" s="12"/>
      <c r="P34" s="12" t="n">
        <f aca="false">P35</f>
        <v>16.62</v>
      </c>
      <c r="Q34" s="12" t="n">
        <f aca="false">Q35</f>
        <v>4.22</v>
      </c>
      <c r="R34" s="12" t="n">
        <f aca="false">R35</f>
        <v>17.22</v>
      </c>
      <c r="S34" s="12" t="n">
        <f aca="false">S35</f>
        <v>2.59</v>
      </c>
      <c r="T34" s="12" t="n">
        <f aca="false">T35</f>
        <v>44.33</v>
      </c>
      <c r="U34" s="12" t="n">
        <f aca="false">U35</f>
        <v>38.31</v>
      </c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  <c r="IK34" s="20"/>
      <c r="IL34" s="20"/>
      <c r="IM34" s="20"/>
      <c r="IN34" s="20"/>
      <c r="IO34" s="20"/>
      <c r="IP34" s="20"/>
      <c r="IQ34" s="20"/>
      <c r="IR34" s="20"/>
      <c r="IS34" s="20"/>
      <c r="IT34" s="20"/>
      <c r="IU34" s="20"/>
      <c r="IV34" s="20"/>
      <c r="IW34" s="20"/>
    </row>
    <row r="35" s="29" customFormat="true" ht="29.25" hidden="false" customHeight="true" outlineLevel="0" collapsed="false">
      <c r="A35" s="38" t="s">
        <v>166</v>
      </c>
      <c r="B35" s="39" t="s">
        <v>163</v>
      </c>
      <c r="C35" s="41" t="s">
        <v>36</v>
      </c>
      <c r="D35" s="41" t="s">
        <v>32</v>
      </c>
      <c r="E35" s="46" t="n">
        <v>11299.53</v>
      </c>
      <c r="F35" s="41" t="n">
        <f aca="false">ROUND(S35/8*5,2)</f>
        <v>1.62</v>
      </c>
      <c r="G35" s="41" t="n">
        <f aca="false">ROUND(E35*F35/1000,2)</f>
        <v>18.31</v>
      </c>
      <c r="H35" s="24" t="n">
        <v>100.15</v>
      </c>
      <c r="I35" s="41" t="n">
        <f aca="false">ROUND(T35/8*5,2)</f>
        <v>27.71</v>
      </c>
      <c r="J35" s="41" t="n">
        <f aca="false">ROUND(H35*I35/1000,2)</f>
        <v>2.78</v>
      </c>
      <c r="K35" s="41" t="n">
        <f aca="false">G35+J35</f>
        <v>21.09</v>
      </c>
      <c r="L35" s="24" t="n">
        <v>13400</v>
      </c>
      <c r="M35" s="41" t="n">
        <f aca="false">S35-F35</f>
        <v>0.97</v>
      </c>
      <c r="N35" s="41" t="n">
        <f aca="false">ROUND(L35*M35/1000,2)</f>
        <v>13</v>
      </c>
      <c r="O35" s="24" t="n">
        <v>254.05</v>
      </c>
      <c r="P35" s="41" t="n">
        <f aca="false">T35-I35</f>
        <v>16.62</v>
      </c>
      <c r="Q35" s="41" t="n">
        <f aca="false">ROUND(O35*P35/1000,2)</f>
        <v>4.22</v>
      </c>
      <c r="R35" s="41" t="n">
        <f aca="false">N35+Q35</f>
        <v>17.22</v>
      </c>
      <c r="S35" s="25" t="n">
        <v>2.59</v>
      </c>
      <c r="T35" s="25" t="n">
        <v>44.33</v>
      </c>
      <c r="U35" s="41" t="n">
        <f aca="false">K35+R35</f>
        <v>38.31</v>
      </c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customFormat="false" ht="18.75" hidden="false" customHeight="true" outlineLevel="0" collapsed="false">
      <c r="A36" s="19"/>
      <c r="B36" s="12" t="s">
        <v>167</v>
      </c>
      <c r="C36" s="19"/>
      <c r="D36" s="19"/>
      <c r="E36" s="19"/>
      <c r="F36" s="19" t="n">
        <f aca="false">F11+F30+F18+F28+F32+F34</f>
        <v>163.12</v>
      </c>
      <c r="G36" s="19" t="n">
        <f aca="false">G11+G30+G18+G28+G32+G34</f>
        <v>1923.27</v>
      </c>
      <c r="H36" s="19"/>
      <c r="I36" s="19" t="n">
        <f aca="false">I11+I30+I18+I28+I32+I34</f>
        <v>2978.29</v>
      </c>
      <c r="J36" s="19" t="n">
        <f aca="false">J11+J30+J18+J28+J32+J34</f>
        <v>212.09</v>
      </c>
      <c r="K36" s="19" t="n">
        <f aca="false">K11+K30+K18+K28+K32+K34</f>
        <v>2135.36</v>
      </c>
      <c r="L36" s="19"/>
      <c r="M36" s="19" t="n">
        <f aca="false">M11+M30+M18+M28+M32+M34</f>
        <v>97.8755233333333</v>
      </c>
      <c r="N36" s="19" t="n">
        <f aca="false">N11+N30+N18+N28+N32+N34</f>
        <v>1396.38</v>
      </c>
      <c r="O36" s="19"/>
      <c r="P36" s="19" t="n">
        <f aca="false">P11+P30+P18+P28+P32+P34</f>
        <v>1786.95066666667</v>
      </c>
      <c r="Q36" s="19" t="n">
        <f aca="false">Q11+Q30+Q18+Q28+Q32+Q34</f>
        <v>305.89</v>
      </c>
      <c r="R36" s="19" t="n">
        <f aca="false">R11+R30+R18+R28+R32+R34</f>
        <v>1702.27</v>
      </c>
      <c r="S36" s="19" t="n">
        <f aca="false">S11+S30+S18+S28+S32+S34</f>
        <v>260.995523333333</v>
      </c>
      <c r="T36" s="19" t="n">
        <f aca="false">T11+T30+T18+T28+T32+T34</f>
        <v>4765.24066666667</v>
      </c>
      <c r="U36" s="19" t="n">
        <f aca="false">U11+U30+U18+U28+U32+U34</f>
        <v>3837.63</v>
      </c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  <c r="BX36" s="86"/>
      <c r="BY36" s="86"/>
      <c r="BZ36" s="86"/>
      <c r="CA36" s="86"/>
      <c r="CB36" s="86"/>
      <c r="CC36" s="86"/>
      <c r="CD36" s="86"/>
      <c r="CE36" s="86"/>
      <c r="CF36" s="86"/>
      <c r="CG36" s="86"/>
      <c r="CH36" s="86"/>
      <c r="CI36" s="86"/>
      <c r="CJ36" s="86"/>
      <c r="CK36" s="86"/>
      <c r="CL36" s="86"/>
      <c r="CM36" s="86"/>
      <c r="CN36" s="86"/>
      <c r="CO36" s="86"/>
      <c r="CP36" s="86"/>
      <c r="CQ36" s="86"/>
      <c r="CR36" s="86"/>
      <c r="CS36" s="86"/>
      <c r="CT36" s="86"/>
      <c r="CU36" s="86"/>
      <c r="CV36" s="86"/>
      <c r="CW36" s="86"/>
      <c r="CX36" s="86"/>
      <c r="CY36" s="86"/>
      <c r="CZ36" s="86"/>
      <c r="DA36" s="86"/>
      <c r="DB36" s="86"/>
      <c r="DC36" s="86"/>
      <c r="DD36" s="86"/>
      <c r="DE36" s="86"/>
      <c r="DF36" s="86"/>
      <c r="DG36" s="86"/>
      <c r="DH36" s="86"/>
      <c r="DI36" s="86"/>
      <c r="DJ36" s="86"/>
      <c r="DK36" s="86"/>
      <c r="DL36" s="86"/>
      <c r="DM36" s="86"/>
      <c r="DN36" s="86"/>
      <c r="DO36" s="86"/>
      <c r="DP36" s="86"/>
      <c r="DQ36" s="86"/>
      <c r="DR36" s="86"/>
      <c r="DS36" s="86"/>
      <c r="DT36" s="86"/>
      <c r="DU36" s="86"/>
      <c r="DV36" s="86"/>
      <c r="DW36" s="86"/>
      <c r="DX36" s="86"/>
      <c r="DY36" s="86"/>
      <c r="DZ36" s="86"/>
      <c r="EA36" s="86"/>
      <c r="EB36" s="86"/>
      <c r="EC36" s="86"/>
      <c r="ED36" s="86"/>
      <c r="EE36" s="86"/>
      <c r="EF36" s="86"/>
      <c r="EG36" s="86"/>
      <c r="EH36" s="86"/>
      <c r="EI36" s="86"/>
      <c r="EJ36" s="86"/>
      <c r="EK36" s="86"/>
      <c r="EL36" s="86"/>
      <c r="EM36" s="86"/>
      <c r="EN36" s="86"/>
      <c r="EO36" s="86"/>
      <c r="EP36" s="86"/>
      <c r="EQ36" s="86"/>
      <c r="ER36" s="86"/>
      <c r="ES36" s="86"/>
      <c r="ET36" s="86"/>
      <c r="EU36" s="86"/>
      <c r="EV36" s="86"/>
      <c r="EW36" s="86"/>
      <c r="EX36" s="86"/>
      <c r="EY36" s="86"/>
      <c r="EZ36" s="86"/>
      <c r="FA36" s="86"/>
      <c r="FB36" s="86"/>
      <c r="FC36" s="86"/>
      <c r="FD36" s="86"/>
      <c r="FE36" s="86"/>
      <c r="FF36" s="86"/>
      <c r="FG36" s="86"/>
      <c r="FH36" s="86"/>
      <c r="FI36" s="86"/>
      <c r="FJ36" s="86"/>
      <c r="FK36" s="86"/>
      <c r="FL36" s="86"/>
      <c r="FM36" s="86"/>
      <c r="FN36" s="86"/>
      <c r="FO36" s="86"/>
      <c r="FP36" s="86"/>
      <c r="FQ36" s="86"/>
      <c r="FR36" s="86"/>
      <c r="FS36" s="86"/>
      <c r="FT36" s="86"/>
      <c r="FU36" s="86"/>
      <c r="FV36" s="86"/>
      <c r="FW36" s="86"/>
      <c r="FX36" s="86"/>
      <c r="FY36" s="86"/>
      <c r="FZ36" s="86"/>
      <c r="GA36" s="86"/>
      <c r="GB36" s="86"/>
      <c r="GC36" s="86"/>
      <c r="GD36" s="86"/>
      <c r="GE36" s="86"/>
      <c r="GF36" s="86"/>
      <c r="GG36" s="86"/>
      <c r="GH36" s="86"/>
      <c r="GI36" s="86"/>
      <c r="GJ36" s="86"/>
      <c r="GK36" s="86"/>
      <c r="GL36" s="86"/>
      <c r="GM36" s="86"/>
      <c r="GN36" s="86"/>
      <c r="GO36" s="86"/>
      <c r="GP36" s="86"/>
      <c r="GQ36" s="86"/>
      <c r="GR36" s="86"/>
      <c r="GS36" s="86"/>
      <c r="GT36" s="86"/>
      <c r="GU36" s="86"/>
      <c r="GV36" s="86"/>
      <c r="GW36" s="86"/>
      <c r="GX36" s="86"/>
      <c r="GY36" s="86"/>
      <c r="GZ36" s="86"/>
      <c r="HA36" s="86"/>
      <c r="HB36" s="86"/>
      <c r="HC36" s="86"/>
      <c r="HD36" s="86"/>
      <c r="HE36" s="86"/>
      <c r="HF36" s="86"/>
      <c r="HG36" s="86"/>
      <c r="HH36" s="86"/>
      <c r="HI36" s="86"/>
      <c r="HJ36" s="86"/>
      <c r="HK36" s="86"/>
      <c r="HL36" s="86"/>
      <c r="HM36" s="86"/>
      <c r="HN36" s="86"/>
      <c r="HO36" s="86"/>
      <c r="HP36" s="86"/>
      <c r="HQ36" s="86"/>
      <c r="HR36" s="86"/>
      <c r="HS36" s="86"/>
      <c r="HT36" s="86"/>
      <c r="HU36" s="86"/>
      <c r="HV36" s="86"/>
      <c r="HW36" s="86"/>
      <c r="HX36" s="86"/>
      <c r="HY36" s="86"/>
      <c r="HZ36" s="86"/>
      <c r="IA36" s="86"/>
      <c r="IB36" s="86"/>
      <c r="IC36" s="86"/>
      <c r="ID36" s="86"/>
      <c r="IE36" s="86"/>
      <c r="IF36" s="86"/>
      <c r="IG36" s="86"/>
      <c r="IH36" s="86"/>
      <c r="II36" s="86"/>
      <c r="IJ36" s="86"/>
      <c r="IK36" s="86"/>
      <c r="IL36" s="86"/>
      <c r="IM36" s="86"/>
      <c r="IN36" s="86"/>
      <c r="IO36" s="86"/>
      <c r="IP36" s="86"/>
      <c r="IQ36" s="86"/>
      <c r="IR36" s="86"/>
      <c r="IS36" s="86"/>
      <c r="IT36" s="86"/>
      <c r="IU36" s="86"/>
      <c r="IV36" s="86"/>
      <c r="IW36" s="86"/>
    </row>
    <row r="37" customFormat="false" ht="15.75" hidden="false" customHeight="true" outlineLevel="0" collapsed="false">
      <c r="H37" s="59"/>
    </row>
    <row r="38" customFormat="false" ht="12.75" hidden="false" customHeight="true" outlineLevel="0" collapsed="false">
      <c r="B38" s="1" t="s">
        <v>239</v>
      </c>
    </row>
    <row r="39" customFormat="false" ht="12.75" hidden="false" customHeight="true" outlineLevel="0" collapsed="false">
      <c r="S39" s="87"/>
    </row>
    <row r="40" customFormat="false" ht="12.75" hidden="false" customHeight="true" outlineLevel="0" collapsed="false"/>
  </sheetData>
  <autoFilter ref="A10:U1048576"/>
  <mergeCells count="30">
    <mergeCell ref="R1:U1"/>
    <mergeCell ref="R2:U2"/>
    <mergeCell ref="A4:U4"/>
    <mergeCell ref="B5:U5"/>
    <mergeCell ref="A7:A9"/>
    <mergeCell ref="B7:B9"/>
    <mergeCell ref="C7:C9"/>
    <mergeCell ref="D7:D9"/>
    <mergeCell ref="E7:K7"/>
    <mergeCell ref="L7:R7"/>
    <mergeCell ref="S7:U7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U8:U9"/>
    <mergeCell ref="A15:A16"/>
    <mergeCell ref="A24:A25"/>
  </mergeCells>
  <printOptions headings="false" gridLines="false" gridLinesSet="true" horizontalCentered="false" verticalCentered="false"/>
  <pageMargins left="0.7" right="0.7" top="1.04513888888889" bottom="1.04513888888889" header="0.511811023622047" footer="0.511811023622047"/>
  <pageSetup paperSize="9" scale="10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FD1048576"/>
  <sheetViews>
    <sheetView showFormulas="false" showGridLines="true" showRowColHeaders="true" showZeros="true" rightToLeft="false" tabSelected="false" showOutlineSymbols="true" defaultGridColor="true" view="normal" topLeftCell="A61" colorId="64" zoomScale="90" zoomScaleNormal="90" zoomScalePageLayoutView="100" workbookViewId="0">
      <selection pane="topLeft" activeCell="P11" activeCellId="0" sqref="P11"/>
    </sheetView>
  </sheetViews>
  <sheetFormatPr defaultColWidth="9.42578125" defaultRowHeight="12.75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50.08"/>
    <col collapsed="false" customWidth="true" hidden="false" outlineLevel="0" max="3" min="3" style="2" width="26.69"/>
    <col collapsed="false" customWidth="true" hidden="false" outlineLevel="0" max="4" min="4" style="2" width="26.81"/>
    <col collapsed="false" customWidth="true" hidden="false" outlineLevel="0" max="12" min="5" style="1" width="12.36"/>
    <col collapsed="false" customWidth="false" hidden="false" outlineLevel="0" max="13" min="13" style="1" width="9.42"/>
    <col collapsed="false" customWidth="true" hidden="false" outlineLevel="0" max="14" min="14" style="1" width="14.03"/>
    <col collapsed="false" customWidth="false" hidden="false" outlineLevel="0" max="249" min="15" style="1" width="9.42"/>
    <col collapsed="false" customWidth="false" hidden="false" outlineLevel="0" max="16376" min="250" style="3" width="9.42"/>
    <col collapsed="false" customWidth="true" hidden="false" outlineLevel="0" max="16384" min="16377" style="3" width="11.53"/>
  </cols>
  <sheetData>
    <row r="1" customFormat="false" ht="11.25" hidden="false" customHeight="true" outlineLevel="0" collapsed="false"/>
    <row r="2" customFormat="false" ht="14.25" hidden="false" customHeight="true" outlineLevel="0" collapsed="false">
      <c r="J2" s="8" t="s">
        <v>263</v>
      </c>
      <c r="K2" s="8"/>
      <c r="L2" s="8"/>
    </row>
    <row r="3" customFormat="false" ht="30.75" hidden="false" customHeight="true" outlineLevel="0" collapsed="false">
      <c r="E3" s="72"/>
      <c r="F3" s="72"/>
      <c r="G3" s="72"/>
      <c r="H3" s="72"/>
      <c r="J3" s="8" t="s">
        <v>264</v>
      </c>
      <c r="K3" s="8"/>
      <c r="L3" s="8"/>
    </row>
    <row r="4" customFormat="false" ht="19.55" hidden="false" customHeight="true" outlineLevel="0" collapsed="false">
      <c r="E4" s="72"/>
      <c r="F4" s="72"/>
      <c r="G4" s="72"/>
      <c r="H4" s="72"/>
      <c r="J4" s="65" t="s">
        <v>2</v>
      </c>
      <c r="K4" s="88"/>
      <c r="L4" s="88"/>
    </row>
    <row r="5" customFormat="false" ht="30" hidden="false" customHeight="true" outlineLevel="0" collapsed="false">
      <c r="A5" s="10" t="s">
        <v>3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customFormat="false" ht="25.1" hidden="false" customHeight="true" outlineLevel="0" collapsed="false">
      <c r="B6" s="77" t="s">
        <v>265</v>
      </c>
      <c r="C6" s="77"/>
      <c r="D6" s="77"/>
      <c r="E6" s="77"/>
      <c r="F6" s="77"/>
      <c r="G6" s="77"/>
      <c r="H6" s="77"/>
      <c r="I6" s="77"/>
      <c r="J6" s="77"/>
      <c r="K6" s="77"/>
      <c r="L6" s="77"/>
    </row>
    <row r="7" customFormat="false" ht="14.25" hidden="false" customHeight="true" outlineLevel="0" collapsed="false"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</row>
    <row r="8" s="13" customFormat="true" ht="18.75" hidden="false" customHeight="true" outlineLevel="0" collapsed="false">
      <c r="A8" s="12" t="s">
        <v>5</v>
      </c>
      <c r="B8" s="19" t="s">
        <v>244</v>
      </c>
      <c r="C8" s="12" t="s">
        <v>7</v>
      </c>
      <c r="D8" s="12" t="s">
        <v>8</v>
      </c>
      <c r="E8" s="12" t="s">
        <v>266</v>
      </c>
      <c r="F8" s="12"/>
      <c r="G8" s="12"/>
      <c r="H8" s="12"/>
      <c r="I8" s="12"/>
      <c r="J8" s="12"/>
      <c r="K8" s="12"/>
      <c r="L8" s="12"/>
      <c r="IP8" s="3"/>
      <c r="IQ8" s="3"/>
      <c r="IR8" s="3"/>
      <c r="IS8" s="3"/>
      <c r="IT8" s="3"/>
      <c r="IU8" s="3"/>
      <c r="IV8" s="3"/>
      <c r="IW8" s="3"/>
    </row>
    <row r="9" s="13" customFormat="true" ht="15.75" hidden="false" customHeight="true" outlineLevel="0" collapsed="false">
      <c r="A9" s="12"/>
      <c r="B9" s="19"/>
      <c r="C9" s="12"/>
      <c r="D9" s="12"/>
      <c r="E9" s="12" t="s">
        <v>9</v>
      </c>
      <c r="F9" s="12"/>
      <c r="G9" s="12"/>
      <c r="H9" s="12" t="s">
        <v>10</v>
      </c>
      <c r="I9" s="12"/>
      <c r="J9" s="12"/>
      <c r="K9" s="12" t="s">
        <v>11</v>
      </c>
      <c r="L9" s="12"/>
      <c r="IP9" s="3"/>
      <c r="IQ9" s="3"/>
      <c r="IR9" s="3"/>
      <c r="IS9" s="3"/>
      <c r="IT9" s="3"/>
      <c r="IU9" s="3"/>
      <c r="IV9" s="3"/>
      <c r="IW9" s="3"/>
    </row>
    <row r="10" s="13" customFormat="true" ht="21.75" hidden="false" customHeight="true" outlineLevel="0" collapsed="false">
      <c r="A10" s="12"/>
      <c r="B10" s="19"/>
      <c r="C10" s="12"/>
      <c r="D10" s="12"/>
      <c r="E10" s="90" t="s">
        <v>267</v>
      </c>
      <c r="F10" s="90" t="s">
        <v>268</v>
      </c>
      <c r="G10" s="12" t="s">
        <v>14</v>
      </c>
      <c r="H10" s="90" t="s">
        <v>267</v>
      </c>
      <c r="I10" s="90" t="s">
        <v>268</v>
      </c>
      <c r="J10" s="12" t="s">
        <v>14</v>
      </c>
      <c r="K10" s="90" t="s">
        <v>268</v>
      </c>
      <c r="L10" s="12" t="s">
        <v>14</v>
      </c>
      <c r="IP10" s="3"/>
      <c r="IQ10" s="3"/>
      <c r="IR10" s="3"/>
      <c r="IS10" s="3"/>
      <c r="IT10" s="3"/>
      <c r="IU10" s="3"/>
      <c r="IV10" s="3"/>
      <c r="IW10" s="3"/>
    </row>
    <row r="11" s="13" customFormat="true" ht="28.5" hidden="false" customHeight="true" outlineLevel="0" collapsed="false">
      <c r="A11" s="12"/>
      <c r="B11" s="19"/>
      <c r="C11" s="12"/>
      <c r="D11" s="12"/>
      <c r="E11" s="90"/>
      <c r="F11" s="90"/>
      <c r="G11" s="90"/>
      <c r="H11" s="90"/>
      <c r="I11" s="90"/>
      <c r="J11" s="90"/>
      <c r="K11" s="90"/>
      <c r="L11" s="90"/>
      <c r="IP11" s="3"/>
      <c r="IQ11" s="3"/>
      <c r="IR11" s="3"/>
      <c r="IS11" s="3"/>
      <c r="IT11" s="3"/>
      <c r="IU11" s="3"/>
      <c r="IV11" s="3"/>
      <c r="IW11" s="3"/>
    </row>
    <row r="12" s="13" customFormat="true" ht="13.5" hidden="false" customHeight="true" outlineLevel="0" collapsed="false">
      <c r="A12" s="14" t="s">
        <v>15</v>
      </c>
      <c r="B12" s="14" t="s">
        <v>16</v>
      </c>
      <c r="C12" s="14" t="s">
        <v>17</v>
      </c>
      <c r="D12" s="14" t="s">
        <v>18</v>
      </c>
      <c r="E12" s="14" t="s">
        <v>19</v>
      </c>
      <c r="F12" s="14" t="s">
        <v>20</v>
      </c>
      <c r="G12" s="14" t="s">
        <v>21</v>
      </c>
      <c r="H12" s="14" t="s">
        <v>22</v>
      </c>
      <c r="I12" s="14" t="s">
        <v>23</v>
      </c>
      <c r="J12" s="14" t="s">
        <v>24</v>
      </c>
      <c r="K12" s="14" t="s">
        <v>25</v>
      </c>
      <c r="L12" s="14" t="s">
        <v>26</v>
      </c>
      <c r="IP12" s="3"/>
      <c r="IQ12" s="3"/>
      <c r="IR12" s="3"/>
      <c r="IS12" s="3"/>
      <c r="IT12" s="3"/>
      <c r="IU12" s="3"/>
      <c r="IV12" s="3"/>
      <c r="IW12" s="3"/>
    </row>
    <row r="13" s="20" customFormat="true" ht="30.75" hidden="false" customHeight="true" outlineLevel="0" collapsed="false">
      <c r="A13" s="12" t="s">
        <v>27</v>
      </c>
      <c r="B13" s="18" t="s">
        <v>28</v>
      </c>
      <c r="C13" s="12"/>
      <c r="D13" s="12"/>
      <c r="E13" s="12"/>
      <c r="F13" s="12" t="n">
        <f aca="false">SUM(F14:F25)</f>
        <v>14206.06</v>
      </c>
      <c r="G13" s="12" t="n">
        <f aca="false">SUM(G14:G25)</f>
        <v>1097.74</v>
      </c>
      <c r="H13" s="12"/>
      <c r="I13" s="12" t="n">
        <f aca="false">SUM(I14:I25)</f>
        <v>14206.03</v>
      </c>
      <c r="J13" s="12" t="n">
        <f aca="false">SUM(J14:J25)</f>
        <v>2712.13</v>
      </c>
      <c r="K13" s="12" t="n">
        <f aca="false">SUM(K14:K25)</f>
        <v>28412.09</v>
      </c>
      <c r="L13" s="12" t="n">
        <f aca="false">SUM(L14:L25)</f>
        <v>3809.87</v>
      </c>
      <c r="IP13" s="3"/>
      <c r="IQ13" s="3"/>
      <c r="IR13" s="3"/>
      <c r="IS13" s="3"/>
      <c r="IT13" s="3"/>
      <c r="IU13" s="3"/>
      <c r="IV13" s="3"/>
      <c r="IW13" s="3"/>
    </row>
    <row r="14" customFormat="false" ht="42" hidden="false" customHeight="true" outlineLevel="0" collapsed="false">
      <c r="A14" s="45" t="s">
        <v>29</v>
      </c>
      <c r="B14" s="91" t="s">
        <v>30</v>
      </c>
      <c r="C14" s="23" t="s">
        <v>31</v>
      </c>
      <c r="D14" s="92" t="s">
        <v>269</v>
      </c>
      <c r="E14" s="24" t="n">
        <v>100.15</v>
      </c>
      <c r="F14" s="24" t="n">
        <f aca="false">ROUND(K14/12*6,2)</f>
        <v>5766.35</v>
      </c>
      <c r="G14" s="24" t="n">
        <f aca="false">ROUND(E14*F14/1000,2)</f>
        <v>577.5</v>
      </c>
      <c r="H14" s="24" t="n">
        <v>254.05</v>
      </c>
      <c r="I14" s="24" t="n">
        <f aca="false">K14-F14</f>
        <v>5766.35</v>
      </c>
      <c r="J14" s="24" t="n">
        <f aca="false">ROUND(I14*H14/1000,2)</f>
        <v>1464.94</v>
      </c>
      <c r="K14" s="47" t="n">
        <v>11532.7</v>
      </c>
      <c r="L14" s="24" t="n">
        <f aca="false">G14+J14</f>
        <v>2042.44</v>
      </c>
    </row>
    <row r="15" customFormat="false" ht="47.25" hidden="false" customHeight="true" outlineLevel="0" collapsed="false">
      <c r="A15" s="49" t="s">
        <v>34</v>
      </c>
      <c r="B15" s="93" t="s">
        <v>35</v>
      </c>
      <c r="C15" s="23" t="s">
        <v>31</v>
      </c>
      <c r="D15" s="23" t="s">
        <v>269</v>
      </c>
      <c r="E15" s="24" t="n">
        <v>100.15</v>
      </c>
      <c r="F15" s="24" t="n">
        <f aca="false">ROUND(K15/12*6,2)</f>
        <v>345.67</v>
      </c>
      <c r="G15" s="24" t="n">
        <f aca="false">ROUND(E15*F15/1000,2)</f>
        <v>34.62</v>
      </c>
      <c r="H15" s="24" t="n">
        <v>254.05</v>
      </c>
      <c r="I15" s="24" t="n">
        <f aca="false">K15-F15</f>
        <v>345.66</v>
      </c>
      <c r="J15" s="24" t="n">
        <f aca="false">ROUND(I15*H15/1000,2)</f>
        <v>87.81</v>
      </c>
      <c r="K15" s="25" t="n">
        <v>691.33</v>
      </c>
      <c r="L15" s="24" t="n">
        <f aca="false">G15+J15</f>
        <v>122.43</v>
      </c>
    </row>
    <row r="16" customFormat="false" ht="36" hidden="false" customHeight="true" outlineLevel="0" collapsed="false">
      <c r="A16" s="49" t="s">
        <v>37</v>
      </c>
      <c r="B16" s="93" t="s">
        <v>38</v>
      </c>
      <c r="C16" s="23" t="s">
        <v>31</v>
      </c>
      <c r="D16" s="92" t="s">
        <v>269</v>
      </c>
      <c r="E16" s="24" t="n">
        <v>100.15</v>
      </c>
      <c r="F16" s="24" t="n">
        <f aca="false">ROUND(K16/12*6,2)</f>
        <v>569.17</v>
      </c>
      <c r="G16" s="24" t="n">
        <f aca="false">ROUND(E16*F16/1000,2)</f>
        <v>57</v>
      </c>
      <c r="H16" s="24" t="n">
        <v>254.05</v>
      </c>
      <c r="I16" s="24" t="n">
        <f aca="false">K16-F16</f>
        <v>569.16</v>
      </c>
      <c r="J16" s="24" t="n">
        <f aca="false">ROUND(I16*H16/1000,2)</f>
        <v>144.6</v>
      </c>
      <c r="K16" s="25" t="n">
        <v>1138.33</v>
      </c>
      <c r="L16" s="24" t="n">
        <f aca="false">G16+J16</f>
        <v>201.6</v>
      </c>
    </row>
    <row r="17" customFormat="false" ht="38.25" hidden="false" customHeight="true" outlineLevel="0" collapsed="false">
      <c r="A17" s="49" t="s">
        <v>39</v>
      </c>
      <c r="B17" s="22" t="s">
        <v>44</v>
      </c>
      <c r="C17" s="94" t="s">
        <v>270</v>
      </c>
      <c r="D17" s="95" t="s">
        <v>269</v>
      </c>
      <c r="E17" s="24" t="n">
        <v>100.15</v>
      </c>
      <c r="F17" s="24" t="n">
        <f aca="false">ROUND(K17/12*6,2)</f>
        <v>416</v>
      </c>
      <c r="G17" s="24" t="n">
        <f aca="false">ROUND(E17*F17/1000,2)</f>
        <v>41.66</v>
      </c>
      <c r="H17" s="24" t="n">
        <v>254.05</v>
      </c>
      <c r="I17" s="24" t="n">
        <f aca="false">K17-F17</f>
        <v>416</v>
      </c>
      <c r="J17" s="24" t="n">
        <f aca="false">ROUND(I17*H17/1000,2)</f>
        <v>105.68</v>
      </c>
      <c r="K17" s="25" t="n">
        <v>832</v>
      </c>
      <c r="L17" s="24" t="n">
        <f aca="false">J17+G17</f>
        <v>147.34</v>
      </c>
    </row>
    <row r="18" customFormat="false" ht="38.25" hidden="false" customHeight="true" outlineLevel="0" collapsed="false">
      <c r="A18" s="49"/>
      <c r="B18" s="22"/>
      <c r="C18" s="94" t="s">
        <v>271</v>
      </c>
      <c r="D18" s="95" t="s">
        <v>269</v>
      </c>
      <c r="E18" s="24" t="n">
        <v>100.15</v>
      </c>
      <c r="F18" s="24" t="n">
        <f aca="false">ROUND(K18/12*6,2)</f>
        <v>35.57</v>
      </c>
      <c r="G18" s="24" t="n">
        <f aca="false">ROUND(E18*F18/1000,2)</f>
        <v>3.56</v>
      </c>
      <c r="H18" s="24" t="n">
        <v>254.05</v>
      </c>
      <c r="I18" s="24" t="n">
        <f aca="false">K18-F18</f>
        <v>35.57</v>
      </c>
      <c r="J18" s="24" t="n">
        <f aca="false">ROUND(I18*H18/1000,2)</f>
        <v>9.04</v>
      </c>
      <c r="K18" s="25" t="n">
        <v>71.14</v>
      </c>
      <c r="L18" s="24" t="n">
        <f aca="false">J18+G18</f>
        <v>12.6</v>
      </c>
    </row>
    <row r="19" customFormat="false" ht="30.5" hidden="false" customHeight="true" outlineLevel="0" collapsed="false">
      <c r="A19" s="49"/>
      <c r="B19" s="22"/>
      <c r="C19" s="23" t="s">
        <v>272</v>
      </c>
      <c r="D19" s="92" t="s">
        <v>273</v>
      </c>
      <c r="E19" s="24" t="n">
        <v>142.61</v>
      </c>
      <c r="F19" s="24" t="n">
        <f aca="false">ROUND(K19/12*6,2)</f>
        <v>10.64</v>
      </c>
      <c r="G19" s="24" t="n">
        <f aca="false">ROUND(E19*F19/1000,2)</f>
        <v>1.52</v>
      </c>
      <c r="H19" s="24" t="n">
        <v>246.52</v>
      </c>
      <c r="I19" s="24" t="n">
        <f aca="false">K19-F19</f>
        <v>10.64</v>
      </c>
      <c r="J19" s="24" t="n">
        <f aca="false">ROUND(I19*H19/1000,2)</f>
        <v>2.62</v>
      </c>
      <c r="K19" s="25" t="n">
        <v>21.28</v>
      </c>
      <c r="L19" s="24" t="n">
        <f aca="false">G19+J19</f>
        <v>4.14</v>
      </c>
    </row>
    <row r="20" customFormat="false" ht="42.05" hidden="false" customHeight="true" outlineLevel="0" collapsed="false">
      <c r="A20" s="49" t="s">
        <v>43</v>
      </c>
      <c r="B20" s="93" t="s">
        <v>274</v>
      </c>
      <c r="C20" s="23" t="s">
        <v>31</v>
      </c>
      <c r="D20" s="92" t="s">
        <v>269</v>
      </c>
      <c r="E20" s="24" t="n">
        <v>100.15</v>
      </c>
      <c r="F20" s="24" t="n">
        <f aca="false">ROUND(K20/12*6,2)</f>
        <v>740</v>
      </c>
      <c r="G20" s="24" t="n">
        <f aca="false">ROUND(E20*F20/1000,2)</f>
        <v>74.11</v>
      </c>
      <c r="H20" s="24" t="n">
        <v>254.05</v>
      </c>
      <c r="I20" s="24" t="n">
        <f aca="false">K20-F20</f>
        <v>740</v>
      </c>
      <c r="J20" s="24" t="n">
        <f aca="false">ROUND(I20*H20/1000,2)</f>
        <v>188</v>
      </c>
      <c r="K20" s="25" t="n">
        <v>1480</v>
      </c>
      <c r="L20" s="24" t="n">
        <f aca="false">J20+G20</f>
        <v>262.11</v>
      </c>
    </row>
    <row r="21" customFormat="false" ht="44.05" hidden="false" customHeight="true" outlineLevel="0" collapsed="false">
      <c r="A21" s="49"/>
      <c r="B21" s="93" t="s">
        <v>274</v>
      </c>
      <c r="C21" s="96" t="s">
        <v>42</v>
      </c>
      <c r="D21" s="92" t="s">
        <v>269</v>
      </c>
      <c r="E21" s="24" t="n">
        <v>18.94</v>
      </c>
      <c r="F21" s="24" t="n">
        <f aca="false">ROUND(K21/12*6,2)</f>
        <v>4007.47</v>
      </c>
      <c r="G21" s="24" t="n">
        <f aca="false">ROUND(E21*F21/1000,2)</f>
        <v>75.9</v>
      </c>
      <c r="H21" s="24" t="n">
        <v>30.26</v>
      </c>
      <c r="I21" s="24" t="n">
        <f aca="false">K21-F21</f>
        <v>4007.47</v>
      </c>
      <c r="J21" s="24" t="n">
        <f aca="false">ROUND(I21*H21/1000,2)</f>
        <v>121.27</v>
      </c>
      <c r="K21" s="25" t="n">
        <v>8014.94</v>
      </c>
      <c r="L21" s="24" t="n">
        <f aca="false">J21+G21</f>
        <v>197.17</v>
      </c>
    </row>
    <row r="22" customFormat="false" ht="41.35" hidden="false" customHeight="true" outlineLevel="0" collapsed="false">
      <c r="A22" s="49" t="s">
        <v>48</v>
      </c>
      <c r="B22" s="93" t="s">
        <v>46</v>
      </c>
      <c r="C22" s="23" t="s">
        <v>31</v>
      </c>
      <c r="D22" s="92" t="s">
        <v>269</v>
      </c>
      <c r="E22" s="24" t="n">
        <v>100.15</v>
      </c>
      <c r="F22" s="24" t="n">
        <f aca="false">ROUND(K22/12*6,2)</f>
        <v>1568</v>
      </c>
      <c r="G22" s="24" t="n">
        <f aca="false">ROUND(E22*F22/1000,2)</f>
        <v>157.04</v>
      </c>
      <c r="H22" s="24" t="n">
        <v>254.05</v>
      </c>
      <c r="I22" s="24" t="n">
        <f aca="false">K22-F22</f>
        <v>1568</v>
      </c>
      <c r="J22" s="24" t="n">
        <f aca="false">ROUND(I22*H22/1000,2)</f>
        <v>398.35</v>
      </c>
      <c r="K22" s="27" t="n">
        <v>3136</v>
      </c>
      <c r="L22" s="24" t="n">
        <f aca="false">J22+G22</f>
        <v>555.39</v>
      </c>
      <c r="XEW22" s="20"/>
      <c r="XEX22" s="20"/>
      <c r="XEY22" s="20"/>
      <c r="XEZ22" s="20"/>
      <c r="XFA22" s="20"/>
      <c r="XFB22" s="20"/>
      <c r="XFC22" s="20"/>
      <c r="XFD22" s="20"/>
    </row>
    <row r="23" customFormat="false" ht="41.35" hidden="false" customHeight="true" outlineLevel="0" collapsed="false">
      <c r="A23" s="49"/>
      <c r="B23" s="97" t="s">
        <v>47</v>
      </c>
      <c r="C23" s="23" t="s">
        <v>31</v>
      </c>
      <c r="D23" s="92" t="s">
        <v>269</v>
      </c>
      <c r="E23" s="24" t="n">
        <v>100.15</v>
      </c>
      <c r="F23" s="24" t="n">
        <f aca="false">ROUND(K23/12*6,2)</f>
        <v>317.5</v>
      </c>
      <c r="G23" s="24" t="n">
        <f aca="false">ROUND(E23*F23/1000,2)</f>
        <v>31.8</v>
      </c>
      <c r="H23" s="24" t="n">
        <v>254.05</v>
      </c>
      <c r="I23" s="24" t="n">
        <f aca="false">K23-F23</f>
        <v>317.5</v>
      </c>
      <c r="J23" s="24" t="n">
        <f aca="false">ROUND(I23*H23/1000,2)</f>
        <v>80.66</v>
      </c>
      <c r="K23" s="25" t="n">
        <v>635</v>
      </c>
      <c r="L23" s="24" t="n">
        <f aca="false">J23+G23</f>
        <v>112.46</v>
      </c>
      <c r="XEW23" s="20"/>
      <c r="XEX23" s="20"/>
      <c r="XEY23" s="20"/>
      <c r="XEZ23" s="20"/>
      <c r="XFA23" s="20"/>
      <c r="XFB23" s="20"/>
      <c r="XFC23" s="20"/>
      <c r="XFD23" s="20"/>
    </row>
    <row r="24" customFormat="false" ht="43.5" hidden="false" customHeight="true" outlineLevel="0" collapsed="false">
      <c r="A24" s="49" t="s">
        <v>50</v>
      </c>
      <c r="B24" s="98" t="s">
        <v>49</v>
      </c>
      <c r="C24" s="23" t="s">
        <v>31</v>
      </c>
      <c r="D24" s="92" t="s">
        <v>269</v>
      </c>
      <c r="E24" s="24" t="n">
        <v>100.15</v>
      </c>
      <c r="F24" s="24" t="n">
        <f aca="false">ROUND(K24/12*6,2)</f>
        <v>173.16</v>
      </c>
      <c r="G24" s="24" t="n">
        <f aca="false">ROUND(E24*F24/1000,2)</f>
        <v>17.34</v>
      </c>
      <c r="H24" s="24" t="n">
        <v>254.05</v>
      </c>
      <c r="I24" s="24" t="n">
        <f aca="false">K24-F24</f>
        <v>173.15</v>
      </c>
      <c r="J24" s="24" t="n">
        <f aca="false">ROUND(H24*I24/1000,2)</f>
        <v>43.99</v>
      </c>
      <c r="K24" s="25" t="n">
        <v>346.31</v>
      </c>
      <c r="L24" s="24" t="n">
        <f aca="false">J24+G24</f>
        <v>61.33</v>
      </c>
    </row>
    <row r="25" customFormat="false" ht="43.5" hidden="false" customHeight="true" outlineLevel="0" collapsed="false">
      <c r="A25" s="50" t="s">
        <v>52</v>
      </c>
      <c r="B25" s="93" t="s">
        <v>275</v>
      </c>
      <c r="C25" s="23" t="s">
        <v>31</v>
      </c>
      <c r="D25" s="23" t="s">
        <v>269</v>
      </c>
      <c r="E25" s="24" t="n">
        <v>100.15</v>
      </c>
      <c r="F25" s="24" t="n">
        <f aca="false">ROUND(K25/12*6,2)</f>
        <v>256.53</v>
      </c>
      <c r="G25" s="24" t="n">
        <f aca="false">ROUND(E25*F25/1000,2)</f>
        <v>25.69</v>
      </c>
      <c r="H25" s="24" t="n">
        <v>254.05</v>
      </c>
      <c r="I25" s="24" t="n">
        <f aca="false">K25-F25</f>
        <v>256.53</v>
      </c>
      <c r="J25" s="24" t="n">
        <f aca="false">ROUND(H25*I25/1000,2)</f>
        <v>65.17</v>
      </c>
      <c r="K25" s="25" t="n">
        <v>513.06</v>
      </c>
      <c r="L25" s="24" t="n">
        <f aca="false">J25+G25</f>
        <v>90.86</v>
      </c>
    </row>
    <row r="26" s="20" customFormat="true" ht="43.8" hidden="false" customHeight="true" outlineLevel="0" collapsed="false">
      <c r="A26" s="12" t="s">
        <v>180</v>
      </c>
      <c r="B26" s="18" t="s">
        <v>56</v>
      </c>
      <c r="C26" s="12"/>
      <c r="D26" s="12"/>
      <c r="E26" s="12"/>
      <c r="F26" s="99" t="n">
        <f aca="false">SUM(F27:F53)</f>
        <v>25709.17</v>
      </c>
      <c r="G26" s="99" t="n">
        <f aca="false">SUM(G27:G53)</f>
        <v>1539.97</v>
      </c>
      <c r="H26" s="12"/>
      <c r="I26" s="99" t="n">
        <f aca="false">SUM(I27:I53)</f>
        <v>25709.01</v>
      </c>
      <c r="J26" s="99" t="n">
        <f aca="false">SUM(J27:J53)</f>
        <v>2725.09</v>
      </c>
      <c r="K26" s="99" t="n">
        <f aca="false">SUM(K27:K53)</f>
        <v>51418.18</v>
      </c>
      <c r="L26" s="99" t="n">
        <f aca="false">SUM(L27:L53)</f>
        <v>4265.06</v>
      </c>
      <c r="IP26" s="3"/>
      <c r="IQ26" s="3"/>
      <c r="IR26" s="3"/>
      <c r="IS26" s="3"/>
      <c r="IT26" s="3"/>
      <c r="IU26" s="3"/>
      <c r="IV26" s="3"/>
      <c r="IW26" s="3"/>
      <c r="XEW26" s="3"/>
      <c r="XEX26" s="3"/>
      <c r="XEY26" s="3"/>
      <c r="XEZ26" s="3"/>
      <c r="XFA26" s="3"/>
      <c r="XFB26" s="3"/>
      <c r="XFC26" s="3"/>
      <c r="XFD26" s="3"/>
    </row>
    <row r="27" customFormat="false" ht="41.25" hidden="false" customHeight="true" outlineLevel="0" collapsed="false">
      <c r="A27" s="100" t="s">
        <v>57</v>
      </c>
      <c r="B27" s="22" t="s">
        <v>58</v>
      </c>
      <c r="C27" s="23" t="s">
        <v>276</v>
      </c>
      <c r="D27" s="23" t="s">
        <v>277</v>
      </c>
      <c r="E27" s="24" t="n">
        <v>65.07</v>
      </c>
      <c r="F27" s="24" t="n">
        <f aca="false">ROUND(K27/12*6,2)</f>
        <v>6288.44</v>
      </c>
      <c r="G27" s="24" t="n">
        <f aca="false">ROUND(E27*F27/1000,2)</f>
        <v>409.19</v>
      </c>
      <c r="H27" s="24" t="n">
        <v>81.92</v>
      </c>
      <c r="I27" s="24" t="n">
        <f aca="false">K27-F27</f>
        <v>6288.44</v>
      </c>
      <c r="J27" s="24" t="n">
        <f aca="false">ROUND(I27*H27/1000,2)</f>
        <v>515.15</v>
      </c>
      <c r="K27" s="25" t="n">
        <v>12576.88</v>
      </c>
      <c r="L27" s="24" t="n">
        <f aca="false">G27+J27</f>
        <v>924.34</v>
      </c>
    </row>
    <row r="28" customFormat="false" ht="36.6" hidden="false" customHeight="true" outlineLevel="0" collapsed="false">
      <c r="A28" s="55" t="s">
        <v>60</v>
      </c>
      <c r="B28" s="30" t="s">
        <v>278</v>
      </c>
      <c r="C28" s="23" t="s">
        <v>31</v>
      </c>
      <c r="D28" s="23" t="s">
        <v>269</v>
      </c>
      <c r="E28" s="24" t="n">
        <v>100.15</v>
      </c>
      <c r="F28" s="24" t="n">
        <f aca="false">ROUND(K28/12*6,2)</f>
        <v>1273</v>
      </c>
      <c r="G28" s="24" t="n">
        <f aca="false">ROUND(F28*E28/1000,2)</f>
        <v>127.49</v>
      </c>
      <c r="H28" s="24" t="n">
        <v>254.05</v>
      </c>
      <c r="I28" s="24" t="n">
        <f aca="false">K28-F28</f>
        <v>1273</v>
      </c>
      <c r="J28" s="24" t="n">
        <f aca="false">ROUND(H28*I28/1000,2)</f>
        <v>323.41</v>
      </c>
      <c r="K28" s="25" t="n">
        <v>2546</v>
      </c>
      <c r="L28" s="24" t="n">
        <f aca="false">G28+J28</f>
        <v>450.9</v>
      </c>
    </row>
    <row r="29" customFormat="false" ht="25.75" hidden="false" customHeight="true" outlineLevel="0" collapsed="false">
      <c r="A29" s="55" t="s">
        <v>62</v>
      </c>
      <c r="B29" s="30" t="s">
        <v>63</v>
      </c>
      <c r="C29" s="23" t="s">
        <v>42</v>
      </c>
      <c r="D29" s="23" t="s">
        <v>269</v>
      </c>
      <c r="E29" s="24" t="n">
        <v>18.94</v>
      </c>
      <c r="F29" s="24" t="n">
        <f aca="false">ROUND(K29/12*6,2)</f>
        <v>2563.21</v>
      </c>
      <c r="G29" s="24" t="n">
        <f aca="false">ROUND(E29*F29/1000,2)</f>
        <v>48.55</v>
      </c>
      <c r="H29" s="24" t="n">
        <v>30.26</v>
      </c>
      <c r="I29" s="24" t="n">
        <f aca="false">K29-F29</f>
        <v>2563.21</v>
      </c>
      <c r="J29" s="24" t="n">
        <f aca="false">ROUND(H29*I29/1000,2)</f>
        <v>77.56</v>
      </c>
      <c r="K29" s="25" t="n">
        <v>5126.42</v>
      </c>
      <c r="L29" s="24" t="n">
        <f aca="false">G29+J29</f>
        <v>126.11</v>
      </c>
    </row>
    <row r="30" customFormat="false" ht="40" hidden="false" customHeight="true" outlineLevel="0" collapsed="false">
      <c r="A30" s="21" t="s">
        <v>64</v>
      </c>
      <c r="B30" s="30" t="s">
        <v>279</v>
      </c>
      <c r="C30" s="23" t="s">
        <v>280</v>
      </c>
      <c r="D30" s="23" t="s">
        <v>269</v>
      </c>
      <c r="E30" s="24" t="n">
        <v>100.15</v>
      </c>
      <c r="F30" s="24" t="n">
        <f aca="false">ROUND(K30/12*6,2)</f>
        <v>602.57</v>
      </c>
      <c r="G30" s="24" t="n">
        <f aca="false">ROUND(E30*F30/1000,2)</f>
        <v>60.35</v>
      </c>
      <c r="H30" s="24" t="n">
        <v>254.05</v>
      </c>
      <c r="I30" s="24" t="n">
        <f aca="false">K30-F30</f>
        <v>602.56</v>
      </c>
      <c r="J30" s="24" t="n">
        <f aca="false">ROUND(H30*I30/1000,2)</f>
        <v>153.08</v>
      </c>
      <c r="K30" s="25" t="n">
        <v>1205.13</v>
      </c>
      <c r="L30" s="24" t="n">
        <f aca="false">G30+J30</f>
        <v>213.43</v>
      </c>
    </row>
    <row r="31" customFormat="false" ht="39.75" hidden="false" customHeight="true" outlineLevel="0" collapsed="false">
      <c r="A31" s="21"/>
      <c r="B31" s="31" t="s">
        <v>233</v>
      </c>
      <c r="C31" s="23" t="s">
        <v>280</v>
      </c>
      <c r="D31" s="23" t="s">
        <v>269</v>
      </c>
      <c r="E31" s="24" t="n">
        <v>54.81</v>
      </c>
      <c r="F31" s="24" t="n">
        <f aca="false">ROUND(K31/12*6,2)</f>
        <v>360.12</v>
      </c>
      <c r="G31" s="24" t="n">
        <f aca="false">ROUND(F31*E31/1000,2)</f>
        <v>19.74</v>
      </c>
      <c r="H31" s="24" t="n">
        <v>58.76</v>
      </c>
      <c r="I31" s="24" t="n">
        <f aca="false">K31-F31</f>
        <v>360.11</v>
      </c>
      <c r="J31" s="24" t="n">
        <f aca="false">ROUND(H31*I31/1000,2)</f>
        <v>21.16</v>
      </c>
      <c r="K31" s="25" t="n">
        <v>720.23</v>
      </c>
      <c r="L31" s="24" t="n">
        <f aca="false">G31+J31</f>
        <v>40.9</v>
      </c>
    </row>
    <row r="32" customFormat="false" ht="33.9" hidden="false" customHeight="true" outlineLevel="0" collapsed="false">
      <c r="A32" s="21"/>
      <c r="B32" s="33" t="s">
        <v>281</v>
      </c>
      <c r="C32" s="23" t="s">
        <v>282</v>
      </c>
      <c r="D32" s="23" t="s">
        <v>269</v>
      </c>
      <c r="E32" s="24" t="n">
        <v>100.15</v>
      </c>
      <c r="F32" s="24" t="n">
        <f aca="false">ROUND(K32/12*6,2)</f>
        <v>241.67</v>
      </c>
      <c r="G32" s="24" t="n">
        <f aca="false">ROUND(F32*E32/1000,2)</f>
        <v>24.2</v>
      </c>
      <c r="H32" s="24" t="n">
        <v>254.05</v>
      </c>
      <c r="I32" s="24" t="n">
        <f aca="false">K32-F32</f>
        <v>241.66</v>
      </c>
      <c r="J32" s="24" t="n">
        <f aca="false">ROUND(H32*I32/1000,2)</f>
        <v>61.39</v>
      </c>
      <c r="K32" s="25" t="n">
        <f aca="false">303+180.33</f>
        <v>483.33</v>
      </c>
      <c r="L32" s="24" t="n">
        <f aca="false">G32+J32</f>
        <v>85.59</v>
      </c>
    </row>
    <row r="33" customFormat="false" ht="39.75" hidden="false" customHeight="true" outlineLevel="0" collapsed="false">
      <c r="A33" s="55" t="s">
        <v>67</v>
      </c>
      <c r="B33" s="22" t="s">
        <v>68</v>
      </c>
      <c r="C33" s="23" t="s">
        <v>283</v>
      </c>
      <c r="D33" s="23" t="s">
        <v>284</v>
      </c>
      <c r="E33" s="24" t="n">
        <v>373.02</v>
      </c>
      <c r="F33" s="24" t="n">
        <f aca="false">ROUND(K33/12*6,2)</f>
        <v>22.59</v>
      </c>
      <c r="G33" s="24" t="n">
        <f aca="false">ROUND(F33*E33/1000,2)</f>
        <v>8.43</v>
      </c>
      <c r="H33" s="24" t="n">
        <v>602.84</v>
      </c>
      <c r="I33" s="24" t="n">
        <f aca="false">K33-F33</f>
        <v>22.59</v>
      </c>
      <c r="J33" s="24" t="n">
        <f aca="false">ROUND(H33*I33/1000,2)</f>
        <v>13.62</v>
      </c>
      <c r="K33" s="25" t="n">
        <v>45.18</v>
      </c>
      <c r="L33" s="24" t="n">
        <f aca="false">G33+J33</f>
        <v>22.05</v>
      </c>
    </row>
    <row r="34" customFormat="false" ht="28.5" hidden="false" customHeight="true" outlineLevel="0" collapsed="false">
      <c r="A34" s="55"/>
      <c r="B34" s="22"/>
      <c r="C34" s="23" t="s">
        <v>285</v>
      </c>
      <c r="D34" s="23" t="s">
        <v>284</v>
      </c>
      <c r="E34" s="24" t="n">
        <v>160.76</v>
      </c>
      <c r="F34" s="24" t="n">
        <f aca="false">ROUND(K34/12*6,2)</f>
        <v>20.83</v>
      </c>
      <c r="G34" s="24" t="n">
        <f aca="false">ROUND(F34*E34/1000,2)</f>
        <v>3.35</v>
      </c>
      <c r="H34" s="24" t="n">
        <v>421.08</v>
      </c>
      <c r="I34" s="24" t="n">
        <f aca="false">K34-F34</f>
        <v>20.82</v>
      </c>
      <c r="J34" s="24" t="n">
        <f aca="false">ROUND(H34*I34/1000,2)</f>
        <v>8.77</v>
      </c>
      <c r="K34" s="25" t="n">
        <v>41.65</v>
      </c>
      <c r="L34" s="24" t="n">
        <f aca="false">G34+J34</f>
        <v>12.12</v>
      </c>
    </row>
    <row r="35" customFormat="false" ht="31.2" hidden="false" customHeight="true" outlineLevel="0" collapsed="false">
      <c r="A35" s="55"/>
      <c r="B35" s="22"/>
      <c r="C35" s="23" t="s">
        <v>31</v>
      </c>
      <c r="D35" s="23" t="s">
        <v>269</v>
      </c>
      <c r="E35" s="24" t="n">
        <v>100.15</v>
      </c>
      <c r="F35" s="24" t="n">
        <f aca="false">ROUND(K35/12*6,2)</f>
        <v>732</v>
      </c>
      <c r="G35" s="24" t="n">
        <f aca="false">ROUND(F35*E35/1000,2)</f>
        <v>73.31</v>
      </c>
      <c r="H35" s="24" t="n">
        <v>254.05</v>
      </c>
      <c r="I35" s="24" t="n">
        <f aca="false">K35-F35</f>
        <v>732</v>
      </c>
      <c r="J35" s="24" t="n">
        <f aca="false">ROUND(H35*I35/1000,2)</f>
        <v>185.96</v>
      </c>
      <c r="K35" s="25" t="n">
        <v>1464</v>
      </c>
      <c r="L35" s="24" t="n">
        <f aca="false">G35+J35</f>
        <v>259.27</v>
      </c>
    </row>
    <row r="36" customFormat="false" ht="37.3" hidden="false" customHeight="true" outlineLevel="0" collapsed="false">
      <c r="A36" s="55" t="s">
        <v>72</v>
      </c>
      <c r="B36" s="22" t="s">
        <v>73</v>
      </c>
      <c r="C36" s="23" t="s">
        <v>42</v>
      </c>
      <c r="D36" s="23" t="s">
        <v>269</v>
      </c>
      <c r="E36" s="24" t="n">
        <v>18.94</v>
      </c>
      <c r="F36" s="24" t="n">
        <f aca="false">ROUND(K36/12*6,2)</f>
        <v>9796.18</v>
      </c>
      <c r="G36" s="24" t="n">
        <f aca="false">ROUND(F36*E36/1000,2)</f>
        <v>185.54</v>
      </c>
      <c r="H36" s="24" t="n">
        <v>30.26</v>
      </c>
      <c r="I36" s="24" t="n">
        <f aca="false">K36-F36</f>
        <v>9796.18</v>
      </c>
      <c r="J36" s="24" t="n">
        <f aca="false">ROUND(H36*I36/1000,2)</f>
        <v>296.43</v>
      </c>
      <c r="K36" s="25" t="n">
        <v>19592.36</v>
      </c>
      <c r="L36" s="24" t="n">
        <f aca="false">G36+J36</f>
        <v>481.97</v>
      </c>
    </row>
    <row r="37" customFormat="false" ht="37.3" hidden="false" customHeight="true" outlineLevel="0" collapsed="false">
      <c r="A37" s="55" t="s">
        <v>74</v>
      </c>
      <c r="B37" s="22" t="s">
        <v>75</v>
      </c>
      <c r="C37" s="41" t="s">
        <v>272</v>
      </c>
      <c r="D37" s="23" t="s">
        <v>179</v>
      </c>
      <c r="E37" s="24" t="n">
        <v>142.61</v>
      </c>
      <c r="F37" s="24" t="n">
        <f aca="false">ROUND(K37/12*6,2)</f>
        <v>71.39</v>
      </c>
      <c r="G37" s="24" t="n">
        <f aca="false">ROUND(F37*E37/1000,2)</f>
        <v>10.18</v>
      </c>
      <c r="H37" s="24" t="n">
        <v>246.52</v>
      </c>
      <c r="I37" s="24" t="n">
        <f aca="false">K37-F37</f>
        <v>71.38</v>
      </c>
      <c r="J37" s="24" t="n">
        <f aca="false">ROUND(H37*I37/1000,2)</f>
        <v>17.6</v>
      </c>
      <c r="K37" s="25" t="n">
        <v>142.77</v>
      </c>
      <c r="L37" s="24" t="n">
        <f aca="false">G37+J37</f>
        <v>27.78</v>
      </c>
    </row>
    <row r="38" customFormat="false" ht="33.9" hidden="false" customHeight="true" outlineLevel="0" collapsed="false">
      <c r="A38" s="55" t="s">
        <v>77</v>
      </c>
      <c r="B38" s="22" t="s">
        <v>78</v>
      </c>
      <c r="C38" s="101" t="s">
        <v>234</v>
      </c>
      <c r="D38" s="23" t="s">
        <v>286</v>
      </c>
      <c r="E38" s="24" t="n">
        <v>247.67</v>
      </c>
      <c r="F38" s="24" t="n">
        <f aca="false">ROUND(K38/12*6,2)</f>
        <v>1312.62</v>
      </c>
      <c r="G38" s="24" t="n">
        <f aca="false">ROUND(F38*E38/1000,2)</f>
        <v>325.1</v>
      </c>
      <c r="H38" s="24" t="n">
        <v>298.28</v>
      </c>
      <c r="I38" s="24" t="n">
        <f aca="false">K38-F38</f>
        <v>1312.61</v>
      </c>
      <c r="J38" s="24" t="n">
        <f aca="false">ROUND(H38*I38/1000,2)</f>
        <v>391.53</v>
      </c>
      <c r="K38" s="25" t="n">
        <v>2625.23</v>
      </c>
      <c r="L38" s="24" t="n">
        <f aca="false">G38+J38</f>
        <v>716.63</v>
      </c>
    </row>
    <row r="39" customFormat="false" ht="42" hidden="false" customHeight="true" outlineLevel="0" collapsed="false">
      <c r="A39" s="55" t="s">
        <v>80</v>
      </c>
      <c r="B39" s="22" t="s">
        <v>81</v>
      </c>
      <c r="C39" s="23" t="s">
        <v>82</v>
      </c>
      <c r="D39" s="23" t="s">
        <v>269</v>
      </c>
      <c r="E39" s="24" t="n">
        <v>98.05</v>
      </c>
      <c r="F39" s="24" t="n">
        <f aca="false">ROUND(K39/12*6,2)</f>
        <v>273.63</v>
      </c>
      <c r="G39" s="24" t="n">
        <f aca="false">ROUND(F39*E39/1000,2)</f>
        <v>26.83</v>
      </c>
      <c r="H39" s="24" t="n">
        <v>220.8</v>
      </c>
      <c r="I39" s="24" t="n">
        <f aca="false">K39-F39</f>
        <v>273.63</v>
      </c>
      <c r="J39" s="24" t="n">
        <f aca="false">ROUND(H39*I39/1000,2)</f>
        <v>60.42</v>
      </c>
      <c r="K39" s="25" t="n">
        <v>547.26</v>
      </c>
      <c r="L39" s="24" t="n">
        <f aca="false">G39+J39</f>
        <v>87.25</v>
      </c>
    </row>
    <row r="40" customFormat="false" ht="42" hidden="false" customHeight="true" outlineLevel="0" collapsed="false">
      <c r="A40" s="55" t="s">
        <v>83</v>
      </c>
      <c r="B40" s="22" t="s">
        <v>84</v>
      </c>
      <c r="C40" s="23" t="s">
        <v>82</v>
      </c>
      <c r="D40" s="23" t="s">
        <v>269</v>
      </c>
      <c r="E40" s="24" t="n">
        <v>98.05</v>
      </c>
      <c r="F40" s="24" t="n">
        <f aca="false">ROUND(K40/12*6,2)</f>
        <v>53.85</v>
      </c>
      <c r="G40" s="24" t="n">
        <f aca="false">ROUND(F40*E40/1000,2)</f>
        <v>5.28</v>
      </c>
      <c r="H40" s="24" t="n">
        <v>220.8</v>
      </c>
      <c r="I40" s="24" t="n">
        <f aca="false">K40-F40</f>
        <v>53.84</v>
      </c>
      <c r="J40" s="24" t="n">
        <f aca="false">ROUND(H40*I40/1000,2)</f>
        <v>11.89</v>
      </c>
      <c r="K40" s="25" t="n">
        <v>107.69</v>
      </c>
      <c r="L40" s="24" t="n">
        <f aca="false">G40+J40</f>
        <v>17.17</v>
      </c>
    </row>
    <row r="41" customFormat="false" ht="46.8" hidden="false" customHeight="true" outlineLevel="0" collapsed="false">
      <c r="A41" s="55" t="s">
        <v>85</v>
      </c>
      <c r="B41" s="22" t="s">
        <v>86</v>
      </c>
      <c r="C41" s="23" t="s">
        <v>42</v>
      </c>
      <c r="D41" s="23" t="s">
        <v>269</v>
      </c>
      <c r="E41" s="24" t="n">
        <v>18.94</v>
      </c>
      <c r="F41" s="24" t="n">
        <f aca="false">ROUND(K41/12*6,2)</f>
        <v>106.47</v>
      </c>
      <c r="G41" s="24" t="n">
        <f aca="false">ROUND(E41*F41/1000,2)</f>
        <v>2.02</v>
      </c>
      <c r="H41" s="24" t="n">
        <v>30.26</v>
      </c>
      <c r="I41" s="24" t="n">
        <f aca="false">K41-F41</f>
        <v>106.46</v>
      </c>
      <c r="J41" s="24" t="n">
        <f aca="false">ROUND(H41*I41/1000,2)</f>
        <v>3.22</v>
      </c>
      <c r="K41" s="25" t="n">
        <v>212.93</v>
      </c>
      <c r="L41" s="24" t="n">
        <f aca="false">J41+G41</f>
        <v>5.24</v>
      </c>
    </row>
    <row r="42" customFormat="false" ht="61.5" hidden="false" customHeight="true" outlineLevel="0" collapsed="false">
      <c r="A42" s="102" t="s">
        <v>89</v>
      </c>
      <c r="B42" s="103" t="s">
        <v>90</v>
      </c>
      <c r="C42" s="23" t="s">
        <v>287</v>
      </c>
      <c r="D42" s="23" t="s">
        <v>288</v>
      </c>
      <c r="E42" s="24" t="n">
        <v>53.59</v>
      </c>
      <c r="F42" s="24" t="n">
        <f aca="false">ROUND(K42/12*6,2)</f>
        <v>540.35</v>
      </c>
      <c r="G42" s="24" t="n">
        <f aca="false">ROUND(F42*E42/1000,2)</f>
        <v>28.96</v>
      </c>
      <c r="H42" s="24" t="n">
        <v>84.66</v>
      </c>
      <c r="I42" s="24" t="n">
        <f aca="false">K42-F42</f>
        <v>540.34</v>
      </c>
      <c r="J42" s="24" t="n">
        <f aca="false">ROUND(H42*I42/1000,2)</f>
        <v>45.75</v>
      </c>
      <c r="K42" s="25" t="n">
        <v>1080.69</v>
      </c>
      <c r="L42" s="24" t="n">
        <f aca="false">J42+G42</f>
        <v>74.71</v>
      </c>
    </row>
    <row r="43" customFormat="false" ht="44.05" hidden="false" customHeight="true" outlineLevel="0" collapsed="false">
      <c r="A43" s="104" t="s">
        <v>92</v>
      </c>
      <c r="B43" s="22" t="s">
        <v>93</v>
      </c>
      <c r="C43" s="23" t="s">
        <v>259</v>
      </c>
      <c r="D43" s="23" t="s">
        <v>289</v>
      </c>
      <c r="E43" s="24" t="n">
        <v>95.72</v>
      </c>
      <c r="F43" s="24" t="n">
        <f aca="false">ROUND(K43/12*6,2)</f>
        <v>30</v>
      </c>
      <c r="G43" s="24" t="n">
        <f aca="false">ROUND(F43*E43/1000,2)</f>
        <v>2.87</v>
      </c>
      <c r="H43" s="24" t="n">
        <v>111.26</v>
      </c>
      <c r="I43" s="24" t="n">
        <f aca="false">K43-F43</f>
        <v>30</v>
      </c>
      <c r="J43" s="24" t="n">
        <f aca="false">ROUND(H43*I43/1000,2)</f>
        <v>3.34</v>
      </c>
      <c r="K43" s="25" t="n">
        <v>60</v>
      </c>
      <c r="L43" s="24" t="n">
        <f aca="false">J43+G43</f>
        <v>6.21</v>
      </c>
    </row>
    <row r="44" customFormat="false" ht="45.45" hidden="false" customHeight="true" outlineLevel="0" collapsed="false">
      <c r="A44" s="104"/>
      <c r="B44" s="22" t="s">
        <v>290</v>
      </c>
      <c r="C44" s="23" t="s">
        <v>291</v>
      </c>
      <c r="D44" s="23" t="s">
        <v>292</v>
      </c>
      <c r="E44" s="24" t="n">
        <v>98.71</v>
      </c>
      <c r="F44" s="24" t="n">
        <f aca="false">ROUND(K44/12*6,2)</f>
        <v>6.61</v>
      </c>
      <c r="G44" s="24" t="n">
        <f aca="false">ROUND(F44*E44/1000,2)</f>
        <v>0.65</v>
      </c>
      <c r="H44" s="24" t="n">
        <v>142.09</v>
      </c>
      <c r="I44" s="24" t="n">
        <f aca="false">K44-F44</f>
        <v>6.61</v>
      </c>
      <c r="J44" s="24" t="n">
        <f aca="false">ROUND(H44*I44/1000,2)</f>
        <v>0.94</v>
      </c>
      <c r="K44" s="25" t="n">
        <v>13.22</v>
      </c>
      <c r="L44" s="24" t="n">
        <f aca="false">J44+G44</f>
        <v>1.59</v>
      </c>
    </row>
    <row r="45" customFormat="false" ht="42.05" hidden="false" customHeight="true" outlineLevel="0" collapsed="false">
      <c r="A45" s="104" t="s">
        <v>97</v>
      </c>
      <c r="B45" s="33" t="s">
        <v>98</v>
      </c>
      <c r="C45" s="23" t="s">
        <v>99</v>
      </c>
      <c r="D45" s="23" t="s">
        <v>269</v>
      </c>
      <c r="E45" s="24" t="n">
        <v>98.05</v>
      </c>
      <c r="F45" s="24" t="n">
        <f aca="false">ROUND(K45/12*6,2)</f>
        <v>305.55</v>
      </c>
      <c r="G45" s="24" t="n">
        <f aca="false">ROUND(F45*E45/1000,2)</f>
        <v>29.96</v>
      </c>
      <c r="H45" s="24" t="n">
        <v>220.8</v>
      </c>
      <c r="I45" s="24" t="n">
        <f aca="false">K45-F45</f>
        <v>305.54</v>
      </c>
      <c r="J45" s="24" t="n">
        <f aca="false">ROUND(H45*I45/1000,2)</f>
        <v>67.46</v>
      </c>
      <c r="K45" s="25" t="n">
        <v>611.09</v>
      </c>
      <c r="L45" s="24" t="n">
        <f aca="false">J45+G45</f>
        <v>97.42</v>
      </c>
    </row>
    <row r="46" customFormat="false" ht="41.35" hidden="false" customHeight="true" outlineLevel="0" collapsed="false">
      <c r="A46" s="105" t="s">
        <v>100</v>
      </c>
      <c r="B46" s="22" t="s">
        <v>101</v>
      </c>
      <c r="C46" s="23" t="s">
        <v>31</v>
      </c>
      <c r="D46" s="23" t="s">
        <v>269</v>
      </c>
      <c r="E46" s="24" t="n">
        <v>100.15</v>
      </c>
      <c r="F46" s="24" t="n">
        <f aca="false">ROUND(K46/12*6,2)</f>
        <v>97.5</v>
      </c>
      <c r="G46" s="24" t="n">
        <f aca="false">ROUND(E46*F46/1000,2)</f>
        <v>9.76</v>
      </c>
      <c r="H46" s="24" t="n">
        <v>254.05</v>
      </c>
      <c r="I46" s="24" t="n">
        <f aca="false">K46-F46</f>
        <v>97.5</v>
      </c>
      <c r="J46" s="24" t="n">
        <f aca="false">ROUND(H46*I46/1000,2)</f>
        <v>24.77</v>
      </c>
      <c r="K46" s="25" t="n">
        <v>195</v>
      </c>
      <c r="L46" s="24" t="n">
        <f aca="false">J46+G46</f>
        <v>34.53</v>
      </c>
    </row>
    <row r="47" customFormat="false" ht="33.2" hidden="false" customHeight="true" outlineLevel="0" collapsed="false">
      <c r="A47" s="104" t="s">
        <v>104</v>
      </c>
      <c r="B47" s="22" t="s">
        <v>107</v>
      </c>
      <c r="C47" s="101" t="s">
        <v>234</v>
      </c>
      <c r="D47" s="23" t="s">
        <v>286</v>
      </c>
      <c r="E47" s="46" t="n">
        <v>247.67</v>
      </c>
      <c r="F47" s="46" t="n">
        <f aca="false">ROUND(K47/12*6,2)</f>
        <v>95.3</v>
      </c>
      <c r="G47" s="46" t="n">
        <f aca="false">ROUND(E47*F47/1000,2)</f>
        <v>23.6</v>
      </c>
      <c r="H47" s="24" t="n">
        <v>298.28</v>
      </c>
      <c r="I47" s="24" t="n">
        <f aca="false">K47-F47</f>
        <v>95.29</v>
      </c>
      <c r="J47" s="24" t="n">
        <f aca="false">ROUND(H47*I47/1000,2)</f>
        <v>28.42</v>
      </c>
      <c r="K47" s="25" t="n">
        <v>190.59</v>
      </c>
      <c r="L47" s="24" t="n">
        <f aca="false">J47+G47</f>
        <v>52.02</v>
      </c>
    </row>
    <row r="48" customFormat="false" ht="37.95" hidden="false" customHeight="true" outlineLevel="0" collapsed="false">
      <c r="A48" s="104"/>
      <c r="B48" s="22"/>
      <c r="C48" s="101" t="s">
        <v>293</v>
      </c>
      <c r="D48" s="23" t="s">
        <v>197</v>
      </c>
      <c r="E48" s="24" t="n">
        <v>515.56</v>
      </c>
      <c r="F48" s="24" t="n">
        <f aca="false">ROUND(K48/12*6,2)</f>
        <v>1.37</v>
      </c>
      <c r="G48" s="24" t="n">
        <f aca="false">ROUND(F48*E48/1000,2)</f>
        <v>0.71</v>
      </c>
      <c r="H48" s="24" t="n">
        <v>588.4</v>
      </c>
      <c r="I48" s="24" t="n">
        <f aca="false">K48-F48</f>
        <v>1.36</v>
      </c>
      <c r="J48" s="24" t="n">
        <f aca="false">ROUND(H48*I48/1000,2)</f>
        <v>0.8</v>
      </c>
      <c r="K48" s="25" t="n">
        <v>2.73</v>
      </c>
      <c r="L48" s="24" t="n">
        <f aca="false">J48+G48</f>
        <v>1.51</v>
      </c>
    </row>
    <row r="49" customFormat="false" ht="34.5" hidden="false" customHeight="true" outlineLevel="0" collapsed="false">
      <c r="A49" s="104" t="s">
        <v>110</v>
      </c>
      <c r="B49" s="22" t="s">
        <v>111</v>
      </c>
      <c r="C49" s="106" t="s">
        <v>294</v>
      </c>
      <c r="D49" s="23" t="s">
        <v>269</v>
      </c>
      <c r="E49" s="24" t="n">
        <v>133.92</v>
      </c>
      <c r="F49" s="24" t="n">
        <f aca="false">ROUND(K49/12*6,2)</f>
        <v>678.52</v>
      </c>
      <c r="G49" s="24" t="n">
        <f aca="false">ROUND(F49*E49/1000,2)</f>
        <v>90.87</v>
      </c>
      <c r="H49" s="24" t="n">
        <v>544.07</v>
      </c>
      <c r="I49" s="24" t="n">
        <f aca="false">K49-F49</f>
        <v>678.51</v>
      </c>
      <c r="J49" s="24" t="n">
        <f aca="false">ROUND(H49*I49/1000,2)</f>
        <v>369.16</v>
      </c>
      <c r="K49" s="25" t="n">
        <v>1357.03</v>
      </c>
      <c r="L49" s="24" t="n">
        <f aca="false">J49+G49</f>
        <v>460.03</v>
      </c>
    </row>
    <row r="50" customFormat="false" ht="32.55" hidden="false" customHeight="true" outlineLevel="0" collapsed="false">
      <c r="A50" s="102" t="s">
        <v>113</v>
      </c>
      <c r="B50" s="35" t="s">
        <v>114</v>
      </c>
      <c r="C50" s="23" t="s">
        <v>295</v>
      </c>
      <c r="D50" s="23" t="s">
        <v>296</v>
      </c>
      <c r="E50" s="24" t="n">
        <v>65.69</v>
      </c>
      <c r="F50" s="24" t="n">
        <f aca="false">ROUND(K50/12*6,2)</f>
        <v>7.98</v>
      </c>
      <c r="G50" s="24" t="n">
        <f aca="false">ROUND(F50*E50/1000,2)</f>
        <v>0.52</v>
      </c>
      <c r="H50" s="24" t="n">
        <v>160.13</v>
      </c>
      <c r="I50" s="24" t="n">
        <f aca="false">K50-F50</f>
        <v>7.97</v>
      </c>
      <c r="J50" s="24" t="n">
        <f aca="false">ROUND(H50*I50/1000,2)</f>
        <v>1.28</v>
      </c>
      <c r="K50" s="25" t="n">
        <v>15.95</v>
      </c>
      <c r="L50" s="24" t="n">
        <f aca="false">G50+J50</f>
        <v>1.8</v>
      </c>
    </row>
    <row r="51" customFormat="false" ht="36.6" hidden="false" customHeight="true" outlineLevel="0" collapsed="false">
      <c r="A51" s="102"/>
      <c r="B51" s="35"/>
      <c r="C51" s="23" t="s">
        <v>297</v>
      </c>
      <c r="D51" s="23" t="s">
        <v>298</v>
      </c>
      <c r="E51" s="24" t="n">
        <v>136.67</v>
      </c>
      <c r="F51" s="24" t="n">
        <f aca="false">ROUND(K51/12*6,2)</f>
        <v>65.25</v>
      </c>
      <c r="G51" s="24" t="n">
        <f aca="false">ROUND(F51*E51/1000,2)</f>
        <v>8.92</v>
      </c>
      <c r="H51" s="24" t="n">
        <v>262.04</v>
      </c>
      <c r="I51" s="24" t="n">
        <f aca="false">K51-F51</f>
        <v>65.25</v>
      </c>
      <c r="J51" s="24" t="n">
        <f aca="false">ROUND(H51*I51/1000,2)</f>
        <v>17.1</v>
      </c>
      <c r="K51" s="25" t="n">
        <v>130.5</v>
      </c>
      <c r="L51" s="24" t="n">
        <f aca="false">G51+J51</f>
        <v>26.02</v>
      </c>
    </row>
    <row r="52" customFormat="false" ht="35.25" hidden="false" customHeight="true" outlineLevel="0" collapsed="false">
      <c r="A52" s="102"/>
      <c r="B52" s="35"/>
      <c r="C52" s="23" t="s">
        <v>262</v>
      </c>
      <c r="D52" s="23" t="s">
        <v>299</v>
      </c>
      <c r="E52" s="24" t="n">
        <v>73.51</v>
      </c>
      <c r="F52" s="24" t="n">
        <f aca="false">ROUND(K52/12*6,2)</f>
        <v>99.5</v>
      </c>
      <c r="G52" s="24" t="n">
        <f aca="false">ROUND(F52*E52/1000,2)</f>
        <v>7.31</v>
      </c>
      <c r="H52" s="24" t="n">
        <v>90.01</v>
      </c>
      <c r="I52" s="24" t="n">
        <f aca="false">K52-F52</f>
        <v>99.49</v>
      </c>
      <c r="J52" s="24" t="n">
        <f aca="false">ROUND(H52*I52/1000,2)</f>
        <v>8.96</v>
      </c>
      <c r="K52" s="25" t="n">
        <v>198.99</v>
      </c>
      <c r="L52" s="24" t="n">
        <f aca="false">J52+G52</f>
        <v>16.27</v>
      </c>
      <c r="XEW52" s="20"/>
      <c r="XEX52" s="20"/>
      <c r="XEY52" s="20"/>
      <c r="XEZ52" s="20"/>
      <c r="XFA52" s="20"/>
      <c r="XFB52" s="20"/>
      <c r="XFC52" s="20"/>
      <c r="XFD52" s="20"/>
    </row>
    <row r="53" customFormat="false" ht="51" hidden="false" customHeight="true" outlineLevel="0" collapsed="false">
      <c r="A53" s="21" t="s">
        <v>116</v>
      </c>
      <c r="B53" s="22" t="s">
        <v>117</v>
      </c>
      <c r="C53" s="23" t="s">
        <v>31</v>
      </c>
      <c r="D53" s="23" t="s">
        <v>269</v>
      </c>
      <c r="E53" s="24" t="n">
        <v>100.15</v>
      </c>
      <c r="F53" s="24" t="n">
        <f aca="false">ROUND(K53/12*6,2)</f>
        <v>62.67</v>
      </c>
      <c r="G53" s="24" t="n">
        <f aca="false">ROUND(F53*E53/1000,2)</f>
        <v>6.28</v>
      </c>
      <c r="H53" s="24" t="n">
        <v>254.05</v>
      </c>
      <c r="I53" s="24" t="n">
        <f aca="false">K53-F53</f>
        <v>62.66</v>
      </c>
      <c r="J53" s="24" t="n">
        <f aca="false">ROUND(H53*I53/1000,2)</f>
        <v>15.92</v>
      </c>
      <c r="K53" s="25" t="n">
        <v>125.33</v>
      </c>
      <c r="L53" s="24" t="n">
        <f aca="false">J53+G53</f>
        <v>22.2</v>
      </c>
    </row>
    <row r="54" customFormat="false" ht="28.5" hidden="false" customHeight="true" outlineLevel="0" collapsed="false">
      <c r="A54" s="12" t="s">
        <v>118</v>
      </c>
      <c r="B54" s="18" t="s">
        <v>119</v>
      </c>
      <c r="C54" s="12"/>
      <c r="D54" s="12"/>
      <c r="E54" s="12"/>
      <c r="F54" s="12" t="n">
        <f aca="false">SUM(F55:F56)</f>
        <v>636</v>
      </c>
      <c r="G54" s="12" t="n">
        <f aca="false">SUM(G55:G56)</f>
        <v>63.7</v>
      </c>
      <c r="H54" s="12"/>
      <c r="I54" s="12" t="n">
        <f aca="false">SUM(I55:I56)</f>
        <v>636</v>
      </c>
      <c r="J54" s="12" t="n">
        <f aca="false">SUM(J55:J56)</f>
        <v>161.57</v>
      </c>
      <c r="K54" s="12" t="n">
        <f aca="false">SUM(K55:K56)</f>
        <v>1272</v>
      </c>
      <c r="L54" s="12" t="n">
        <f aca="false">SUM(L55:L56)</f>
        <v>225.27</v>
      </c>
    </row>
    <row r="55" customFormat="false" ht="34.5" hidden="false" customHeight="true" outlineLevel="0" collapsed="false">
      <c r="A55" s="23" t="s">
        <v>120</v>
      </c>
      <c r="B55" s="22" t="s">
        <v>121</v>
      </c>
      <c r="C55" s="23" t="s">
        <v>31</v>
      </c>
      <c r="D55" s="23" t="s">
        <v>269</v>
      </c>
      <c r="E55" s="24" t="n">
        <v>100.15</v>
      </c>
      <c r="F55" s="24" t="n">
        <f aca="false">ROUND(K55/12*6,2)</f>
        <v>102</v>
      </c>
      <c r="G55" s="24" t="n">
        <f aca="false">ROUND(F55*E55/1000,2)</f>
        <v>10.22</v>
      </c>
      <c r="H55" s="24" t="n">
        <v>254.05</v>
      </c>
      <c r="I55" s="24" t="n">
        <f aca="false">K55-F55</f>
        <v>102</v>
      </c>
      <c r="J55" s="24" t="n">
        <f aca="false">ROUND(I55*H55/1000,2)</f>
        <v>25.91</v>
      </c>
      <c r="K55" s="25" t="n">
        <v>204</v>
      </c>
      <c r="L55" s="24" t="n">
        <f aca="false">G55+J55</f>
        <v>36.13</v>
      </c>
    </row>
    <row r="56" s="20" customFormat="true" ht="36" hidden="false" customHeight="true" outlineLevel="0" collapsed="false">
      <c r="A56" s="23" t="s">
        <v>122</v>
      </c>
      <c r="B56" s="22" t="s">
        <v>300</v>
      </c>
      <c r="C56" s="23" t="s">
        <v>31</v>
      </c>
      <c r="D56" s="23" t="s">
        <v>269</v>
      </c>
      <c r="E56" s="24" t="n">
        <v>100.15</v>
      </c>
      <c r="F56" s="24" t="n">
        <f aca="false">ROUND(K56/12*6,2)</f>
        <v>534</v>
      </c>
      <c r="G56" s="24" t="n">
        <f aca="false">ROUND(F56*E56/1000,2)</f>
        <v>53.48</v>
      </c>
      <c r="H56" s="24" t="n">
        <v>254.05</v>
      </c>
      <c r="I56" s="24" t="n">
        <f aca="false">K56-F56</f>
        <v>534</v>
      </c>
      <c r="J56" s="24" t="n">
        <f aca="false">ROUND(H56*I56/1000,2)</f>
        <v>135.66</v>
      </c>
      <c r="K56" s="25" t="n">
        <v>1068</v>
      </c>
      <c r="L56" s="24" t="n">
        <f aca="false">J56+G56</f>
        <v>189.14</v>
      </c>
      <c r="IP56" s="3"/>
      <c r="IQ56" s="3"/>
      <c r="IR56" s="3"/>
      <c r="IS56" s="3"/>
      <c r="IT56" s="3"/>
      <c r="IU56" s="3"/>
      <c r="IV56" s="3"/>
      <c r="IW56" s="3"/>
      <c r="XEW56" s="3"/>
      <c r="XEX56" s="3"/>
      <c r="XEY56" s="3"/>
      <c r="XEZ56" s="3"/>
      <c r="XFA56" s="3"/>
      <c r="XFB56" s="3"/>
      <c r="XFC56" s="3"/>
      <c r="XFD56" s="3"/>
    </row>
    <row r="57" customFormat="false" ht="29.25" hidden="false" customHeight="true" outlineLevel="0" collapsed="false">
      <c r="A57" s="12" t="s">
        <v>125</v>
      </c>
      <c r="B57" s="18" t="s">
        <v>126</v>
      </c>
      <c r="C57" s="12"/>
      <c r="D57" s="12"/>
      <c r="E57" s="12"/>
      <c r="F57" s="12" t="n">
        <f aca="false">SUM(F58:F65)</f>
        <v>107640.87</v>
      </c>
      <c r="G57" s="12" t="n">
        <f aca="false">SUM(G58:G65)</f>
        <v>10365.96</v>
      </c>
      <c r="H57" s="12"/>
      <c r="I57" s="12" t="n">
        <f aca="false">SUM(I58:I65)</f>
        <v>107640.86</v>
      </c>
      <c r="J57" s="12" t="n">
        <f aca="false">SUM(J58:J65)</f>
        <v>26204.6</v>
      </c>
      <c r="K57" s="12" t="n">
        <f aca="false">SUM(K58:K65)</f>
        <v>215281.73</v>
      </c>
      <c r="L57" s="12" t="n">
        <f aca="false">SUM(L58:L65)</f>
        <v>36570.56</v>
      </c>
    </row>
    <row r="58" customFormat="false" ht="41.25" hidden="false" customHeight="true" outlineLevel="0" collapsed="false">
      <c r="A58" s="45" t="s">
        <v>127</v>
      </c>
      <c r="B58" s="37" t="s">
        <v>128</v>
      </c>
      <c r="C58" s="23" t="s">
        <v>31</v>
      </c>
      <c r="D58" s="36" t="s">
        <v>269</v>
      </c>
      <c r="E58" s="24" t="n">
        <v>100.15</v>
      </c>
      <c r="F58" s="24" t="n">
        <f aca="false">ROUND(K58/12*6,2)</f>
        <v>58825.67</v>
      </c>
      <c r="G58" s="24" t="n">
        <f aca="false">ROUND(F58*E58/1000,2)</f>
        <v>5891.39</v>
      </c>
      <c r="H58" s="24" t="n">
        <v>254.05</v>
      </c>
      <c r="I58" s="24" t="n">
        <f aca="false">K58-F58</f>
        <v>58825.66</v>
      </c>
      <c r="J58" s="24" t="n">
        <f aca="false">ROUND(I58*H58/1000,2)</f>
        <v>14944.66</v>
      </c>
      <c r="K58" s="25" t="n">
        <v>117651.33</v>
      </c>
      <c r="L58" s="24" t="n">
        <f aca="false">G58+J58</f>
        <v>20836.05</v>
      </c>
    </row>
    <row r="59" customFormat="false" ht="44.25" hidden="false" customHeight="true" outlineLevel="0" collapsed="false">
      <c r="A59" s="45" t="s">
        <v>129</v>
      </c>
      <c r="B59" s="32" t="s">
        <v>130</v>
      </c>
      <c r="C59" s="23" t="s">
        <v>31</v>
      </c>
      <c r="D59" s="23" t="s">
        <v>269</v>
      </c>
      <c r="E59" s="24" t="n">
        <v>100.15</v>
      </c>
      <c r="F59" s="24" t="n">
        <f aca="false">ROUND(K59/12*6,2)</f>
        <v>37092.5</v>
      </c>
      <c r="G59" s="24" t="n">
        <f aca="false">ROUND(F59*E59/1000,2)</f>
        <v>3714.81</v>
      </c>
      <c r="H59" s="24" t="n">
        <v>254.05</v>
      </c>
      <c r="I59" s="24" t="n">
        <f aca="false">K59-F59</f>
        <v>37092.5</v>
      </c>
      <c r="J59" s="24" t="n">
        <f aca="false">ROUND(I59*H59/1000,2)</f>
        <v>9423.35</v>
      </c>
      <c r="K59" s="25" t="n">
        <v>74185</v>
      </c>
      <c r="L59" s="24" t="n">
        <f aca="false">G59+J59</f>
        <v>13138.16</v>
      </c>
    </row>
    <row r="60" customFormat="false" ht="42.75" hidden="false" customHeight="true" outlineLevel="0" collapsed="false">
      <c r="A60" s="45" t="s">
        <v>131</v>
      </c>
      <c r="B60" s="22" t="s">
        <v>135</v>
      </c>
      <c r="C60" s="23" t="s">
        <v>31</v>
      </c>
      <c r="D60" s="23" t="s">
        <v>269</v>
      </c>
      <c r="E60" s="24" t="n">
        <v>100.15</v>
      </c>
      <c r="F60" s="24" t="n">
        <f aca="false">ROUND(K60/12*6,2)</f>
        <v>62.61</v>
      </c>
      <c r="G60" s="24" t="n">
        <f aca="false">ROUND(F60*E60/1000,2)</f>
        <v>6.27</v>
      </c>
      <c r="H60" s="24" t="n">
        <v>254.05</v>
      </c>
      <c r="I60" s="24" t="n">
        <f aca="false">K60-F60</f>
        <v>62.61</v>
      </c>
      <c r="J60" s="24" t="n">
        <f aca="false">ROUND(I60*H60/1000,2)</f>
        <v>15.91</v>
      </c>
      <c r="K60" s="25" t="n">
        <v>125.22</v>
      </c>
      <c r="L60" s="24" t="n">
        <f aca="false">G60+J60</f>
        <v>22.18</v>
      </c>
    </row>
    <row r="61" customFormat="false" ht="39" hidden="false" customHeight="true" outlineLevel="0" collapsed="false">
      <c r="A61" s="45" t="s">
        <v>134</v>
      </c>
      <c r="B61" s="22" t="s">
        <v>301</v>
      </c>
      <c r="C61" s="23" t="s">
        <v>31</v>
      </c>
      <c r="D61" s="23" t="s">
        <v>269</v>
      </c>
      <c r="E61" s="24" t="n">
        <v>100.15</v>
      </c>
      <c r="F61" s="24" t="n">
        <f aca="false">ROUND(K61/12*6,2)</f>
        <v>417.5</v>
      </c>
      <c r="G61" s="24" t="n">
        <f aca="false">ROUND(F61*E61/1000,2)</f>
        <v>41.81</v>
      </c>
      <c r="H61" s="24" t="n">
        <v>254.05</v>
      </c>
      <c r="I61" s="24" t="n">
        <f aca="false">K61-F61</f>
        <v>417.5</v>
      </c>
      <c r="J61" s="24" t="n">
        <f aca="false">ROUND(I61*H61/1000,2)</f>
        <v>106.07</v>
      </c>
      <c r="K61" s="25" t="n">
        <v>835</v>
      </c>
      <c r="L61" s="24" t="n">
        <f aca="false">G61+J61</f>
        <v>147.88</v>
      </c>
      <c r="XEW61" s="20"/>
      <c r="XEX61" s="20"/>
      <c r="XEY61" s="20"/>
      <c r="XEZ61" s="20"/>
      <c r="XFA61" s="20"/>
      <c r="XFB61" s="20"/>
      <c r="XFC61" s="20"/>
      <c r="XFD61" s="20"/>
    </row>
    <row r="62" customFormat="false" ht="34.5" hidden="false" customHeight="true" outlineLevel="0" collapsed="false">
      <c r="A62" s="49" t="s">
        <v>136</v>
      </c>
      <c r="B62" s="37" t="s">
        <v>142</v>
      </c>
      <c r="C62" s="23" t="s">
        <v>31</v>
      </c>
      <c r="D62" s="23" t="s">
        <v>269</v>
      </c>
      <c r="E62" s="24" t="n">
        <v>100.15</v>
      </c>
      <c r="F62" s="24" t="n">
        <f aca="false">ROUND(K62/12*6,2)</f>
        <v>1527.5</v>
      </c>
      <c r="G62" s="24" t="n">
        <f aca="false">ROUND(F62*E62/1000,2)</f>
        <v>152.98</v>
      </c>
      <c r="H62" s="24" t="n">
        <v>254.05</v>
      </c>
      <c r="I62" s="24" t="n">
        <f aca="false">K62-F62</f>
        <v>1527.5</v>
      </c>
      <c r="J62" s="24" t="n">
        <f aca="false">ROUND(I62*H62/1000,2)</f>
        <v>388.06</v>
      </c>
      <c r="K62" s="25" t="n">
        <v>3055</v>
      </c>
      <c r="L62" s="24" t="n">
        <f aca="false">G62+J62</f>
        <v>541.04</v>
      </c>
    </row>
    <row r="63" customFormat="false" ht="41.25" hidden="false" customHeight="true" outlineLevel="0" collapsed="false">
      <c r="A63" s="49"/>
      <c r="B63" s="22" t="s">
        <v>143</v>
      </c>
      <c r="C63" s="96" t="s">
        <v>42</v>
      </c>
      <c r="D63" s="23" t="s">
        <v>269</v>
      </c>
      <c r="E63" s="24" t="n">
        <v>18.94</v>
      </c>
      <c r="F63" s="24" t="n">
        <f aca="false">ROUND(K63/12*6,2)</f>
        <v>5100</v>
      </c>
      <c r="G63" s="24" t="n">
        <f aca="false">ROUND(E63*F63/1000,2)</f>
        <v>96.59</v>
      </c>
      <c r="H63" s="24" t="n">
        <v>30.26</v>
      </c>
      <c r="I63" s="24" t="n">
        <f aca="false">K63-F63</f>
        <v>5100</v>
      </c>
      <c r="J63" s="24" t="n">
        <f aca="false">ROUND(H63*I63/1000,2)</f>
        <v>154.33</v>
      </c>
      <c r="K63" s="25" t="n">
        <v>10200</v>
      </c>
      <c r="L63" s="24" t="n">
        <f aca="false">J63+G63</f>
        <v>250.92</v>
      </c>
      <c r="XEW63" s="20"/>
      <c r="XEX63" s="20"/>
      <c r="XEY63" s="20"/>
      <c r="XEZ63" s="20"/>
      <c r="XFA63" s="20"/>
      <c r="XFB63" s="20"/>
      <c r="XFC63" s="20"/>
      <c r="XFD63" s="20"/>
    </row>
    <row r="64" customFormat="false" ht="41.25" hidden="false" customHeight="true" outlineLevel="0" collapsed="false">
      <c r="A64" s="49"/>
      <c r="B64" s="22" t="s">
        <v>144</v>
      </c>
      <c r="C64" s="23" t="s">
        <v>31</v>
      </c>
      <c r="D64" s="23" t="s">
        <v>269</v>
      </c>
      <c r="E64" s="24" t="n">
        <v>100.15</v>
      </c>
      <c r="F64" s="24" t="n">
        <f aca="false">ROUND(K64/12*6,2)</f>
        <v>4614</v>
      </c>
      <c r="G64" s="24" t="n">
        <f aca="false">ROUND(E64*F64/1000,2)</f>
        <v>462.09</v>
      </c>
      <c r="H64" s="24" t="n">
        <v>254.05</v>
      </c>
      <c r="I64" s="24" t="n">
        <f aca="false">K64-F64</f>
        <v>4614</v>
      </c>
      <c r="J64" s="24" t="n">
        <f aca="false">ROUND(H64*I64/1000,2)</f>
        <v>1172.19</v>
      </c>
      <c r="K64" s="25" t="n">
        <v>9228</v>
      </c>
      <c r="L64" s="24" t="n">
        <f aca="false">J64+G64</f>
        <v>1634.28</v>
      </c>
      <c r="XEW64" s="20"/>
      <c r="XEX64" s="20"/>
      <c r="XEY64" s="20"/>
      <c r="XEZ64" s="20"/>
      <c r="XFA64" s="20"/>
      <c r="XFB64" s="20"/>
      <c r="XFC64" s="20"/>
      <c r="XFD64" s="20"/>
    </row>
    <row r="65" s="20" customFormat="true" ht="41.25" hidden="false" customHeight="true" outlineLevel="0" collapsed="false">
      <c r="A65" s="53" t="s">
        <v>138</v>
      </c>
      <c r="B65" s="22" t="s">
        <v>302</v>
      </c>
      <c r="C65" s="96" t="s">
        <v>42</v>
      </c>
      <c r="D65" s="23" t="s">
        <v>269</v>
      </c>
      <c r="E65" s="24" t="n">
        <v>18.94</v>
      </c>
      <c r="F65" s="24" t="n">
        <f aca="false">ROUND(K65/12*6,2)</f>
        <v>1.09</v>
      </c>
      <c r="G65" s="24" t="n">
        <f aca="false">ROUND(E65*F65/1000,2)</f>
        <v>0.02</v>
      </c>
      <c r="H65" s="24" t="n">
        <v>30.26</v>
      </c>
      <c r="I65" s="24" t="n">
        <f aca="false">K65-F65</f>
        <v>1.09</v>
      </c>
      <c r="J65" s="24" t="n">
        <f aca="false">ROUND(H65*I65/1000,2)</f>
        <v>0.03</v>
      </c>
      <c r="K65" s="25" t="n">
        <v>2.18</v>
      </c>
      <c r="L65" s="24" t="n">
        <f aca="false">J65+G65</f>
        <v>0.05</v>
      </c>
      <c r="IP65" s="3"/>
      <c r="IQ65" s="3"/>
      <c r="IR65" s="3"/>
      <c r="IS65" s="3"/>
      <c r="IT65" s="3"/>
      <c r="IU65" s="3"/>
      <c r="IV65" s="3"/>
      <c r="IW65" s="3"/>
    </row>
    <row r="66" s="20" customFormat="true" ht="33.55" hidden="false" customHeight="true" outlineLevel="0" collapsed="false">
      <c r="A66" s="12" t="s">
        <v>147</v>
      </c>
      <c r="B66" s="18" t="s">
        <v>203</v>
      </c>
      <c r="C66" s="12"/>
      <c r="D66" s="12"/>
      <c r="E66" s="12"/>
      <c r="F66" s="12" t="n">
        <f aca="false">SUM(F67:F69)</f>
        <v>635.15</v>
      </c>
      <c r="G66" s="12" t="n">
        <f aca="false">SUM(G67:G69)</f>
        <v>73.09</v>
      </c>
      <c r="H66" s="12"/>
      <c r="I66" s="12" t="n">
        <f aca="false">SUM(I67:I69)</f>
        <v>635.13</v>
      </c>
      <c r="J66" s="12" t="n">
        <f aca="false">SUM(J67:J69)</f>
        <v>172.09</v>
      </c>
      <c r="K66" s="12" t="n">
        <f aca="false">SUM(K67:K69)</f>
        <v>1270.28</v>
      </c>
      <c r="L66" s="12" t="n">
        <f aca="false">SUM(L67:L69)</f>
        <v>245.18</v>
      </c>
      <c r="IP66" s="3"/>
      <c r="IQ66" s="3"/>
      <c r="IR66" s="3"/>
      <c r="IS66" s="3"/>
      <c r="IT66" s="3"/>
      <c r="IU66" s="3"/>
      <c r="IV66" s="3"/>
      <c r="IW66" s="3"/>
      <c r="XEW66" s="3"/>
      <c r="XEX66" s="3"/>
      <c r="XEY66" s="3"/>
      <c r="XEZ66" s="3"/>
      <c r="XFA66" s="3"/>
      <c r="XFB66" s="3"/>
      <c r="XFC66" s="3"/>
      <c r="XFD66" s="3"/>
    </row>
    <row r="67" customFormat="false" ht="27.75" hidden="false" customHeight="true" outlineLevel="0" collapsed="false">
      <c r="A67" s="41" t="s">
        <v>149</v>
      </c>
      <c r="B67" s="39" t="s">
        <v>150</v>
      </c>
      <c r="C67" s="106" t="s">
        <v>294</v>
      </c>
      <c r="D67" s="41" t="s">
        <v>269</v>
      </c>
      <c r="E67" s="24" t="n">
        <v>133.92</v>
      </c>
      <c r="F67" s="24" t="n">
        <f aca="false">ROUND(K67/12*6,2)</f>
        <v>30.66</v>
      </c>
      <c r="G67" s="24" t="n">
        <f aca="false">ROUND(F67*E67/1000,2)</f>
        <v>4.11</v>
      </c>
      <c r="H67" s="24" t="n">
        <v>544.07</v>
      </c>
      <c r="I67" s="24" t="n">
        <f aca="false">K67-F67</f>
        <v>30.66</v>
      </c>
      <c r="J67" s="24" t="n">
        <f aca="false">ROUND(I67*H67/1000,2)</f>
        <v>16.68</v>
      </c>
      <c r="K67" s="25" t="n">
        <v>61.32</v>
      </c>
      <c r="L67" s="24" t="n">
        <f aca="false">G67+J67</f>
        <v>20.79</v>
      </c>
    </row>
    <row r="68" customFormat="false" ht="27.75" hidden="false" customHeight="true" outlineLevel="0" collapsed="false">
      <c r="A68" s="41"/>
      <c r="B68" s="39"/>
      <c r="C68" s="23" t="s">
        <v>31</v>
      </c>
      <c r="D68" s="41" t="s">
        <v>269</v>
      </c>
      <c r="E68" s="24" t="n">
        <v>100.15</v>
      </c>
      <c r="F68" s="24" t="n">
        <f aca="false">ROUND(K68/12*6,2)</f>
        <v>373.17</v>
      </c>
      <c r="G68" s="24" t="n">
        <f aca="false">ROUND(F68*E68/1000,2)</f>
        <v>37.37</v>
      </c>
      <c r="H68" s="24" t="n">
        <v>254.05</v>
      </c>
      <c r="I68" s="24" t="n">
        <f aca="false">K68-F68</f>
        <v>373.16</v>
      </c>
      <c r="J68" s="24" t="n">
        <f aca="false">ROUND(I68*H68/1000,2)</f>
        <v>94.8</v>
      </c>
      <c r="K68" s="25" t="n">
        <v>746.33</v>
      </c>
      <c r="L68" s="24" t="n">
        <f aca="false">G68+J68</f>
        <v>132.17</v>
      </c>
    </row>
    <row r="69" s="20" customFormat="true" ht="39.75" hidden="false" customHeight="true" outlineLevel="0" collapsed="false">
      <c r="A69" s="41"/>
      <c r="B69" s="39"/>
      <c r="C69" s="41" t="s">
        <v>297</v>
      </c>
      <c r="D69" s="41" t="s">
        <v>298</v>
      </c>
      <c r="E69" s="24" t="n">
        <v>136.67</v>
      </c>
      <c r="F69" s="24" t="n">
        <f aca="false">ROUND(K69/12*6,2)</f>
        <v>231.32</v>
      </c>
      <c r="G69" s="24" t="n">
        <f aca="false">ROUND(F69*E69/1000,2)</f>
        <v>31.61</v>
      </c>
      <c r="H69" s="24" t="n">
        <v>262.04</v>
      </c>
      <c r="I69" s="24" t="n">
        <f aca="false">K69-F69</f>
        <v>231.31</v>
      </c>
      <c r="J69" s="24" t="n">
        <f aca="false">ROUND(I69*H69/1000,2)</f>
        <v>60.61</v>
      </c>
      <c r="K69" s="25" t="n">
        <v>462.63</v>
      </c>
      <c r="L69" s="24" t="n">
        <f aca="false">G69+J69</f>
        <v>92.22</v>
      </c>
      <c r="IP69" s="3"/>
      <c r="IQ69" s="3"/>
      <c r="IR69" s="3"/>
      <c r="IS69" s="3"/>
      <c r="IT69" s="3"/>
      <c r="IU69" s="3"/>
      <c r="IV69" s="3"/>
      <c r="IW69" s="3"/>
      <c r="XEW69" s="3"/>
      <c r="XEX69" s="3"/>
      <c r="XEY69" s="3"/>
      <c r="XEZ69" s="3"/>
      <c r="XFA69" s="3"/>
      <c r="XFB69" s="3"/>
      <c r="XFC69" s="3"/>
      <c r="XFD69" s="3"/>
    </row>
    <row r="70" customFormat="false" ht="35.4" hidden="false" customHeight="true" outlineLevel="0" collapsed="false">
      <c r="A70" s="12" t="s">
        <v>156</v>
      </c>
      <c r="B70" s="18" t="s">
        <v>205</v>
      </c>
      <c r="C70" s="12"/>
      <c r="D70" s="12"/>
      <c r="E70" s="12"/>
      <c r="F70" s="12" t="n">
        <f aca="false">F71</f>
        <v>103.84</v>
      </c>
      <c r="G70" s="12" t="n">
        <f aca="false">G71</f>
        <v>10.4</v>
      </c>
      <c r="H70" s="12"/>
      <c r="I70" s="12" t="n">
        <f aca="false">I71</f>
        <v>103.83</v>
      </c>
      <c r="J70" s="12" t="n">
        <f aca="false">J71</f>
        <v>26.38</v>
      </c>
      <c r="K70" s="12" t="n">
        <f aca="false">K71</f>
        <v>207.67</v>
      </c>
      <c r="L70" s="12" t="n">
        <f aca="false">L71</f>
        <v>36.78</v>
      </c>
    </row>
    <row r="71" s="20" customFormat="true" ht="54.75" hidden="false" customHeight="true" outlineLevel="0" collapsed="false">
      <c r="A71" s="41" t="s">
        <v>158</v>
      </c>
      <c r="B71" s="39" t="s">
        <v>303</v>
      </c>
      <c r="C71" s="23" t="s">
        <v>31</v>
      </c>
      <c r="D71" s="41" t="s">
        <v>269</v>
      </c>
      <c r="E71" s="24" t="n">
        <v>100.15</v>
      </c>
      <c r="F71" s="24" t="n">
        <f aca="false">ROUND(K71/12*6,2)</f>
        <v>103.84</v>
      </c>
      <c r="G71" s="24" t="n">
        <f aca="false">ROUND(F71*E71/1000,2)</f>
        <v>10.4</v>
      </c>
      <c r="H71" s="24" t="n">
        <v>254.05</v>
      </c>
      <c r="I71" s="24" t="n">
        <f aca="false">K71-F71</f>
        <v>103.83</v>
      </c>
      <c r="J71" s="24" t="n">
        <f aca="false">ROUND(I71*H71/1000,2)</f>
        <v>26.38</v>
      </c>
      <c r="K71" s="25" t="n">
        <v>207.67</v>
      </c>
      <c r="L71" s="24" t="n">
        <f aca="false">G71+J71</f>
        <v>36.78</v>
      </c>
      <c r="IP71" s="3"/>
      <c r="IQ71" s="3"/>
      <c r="IR71" s="3"/>
      <c r="IS71" s="3"/>
      <c r="IT71" s="3"/>
      <c r="IU71" s="3"/>
      <c r="IV71" s="3"/>
      <c r="IW71" s="3"/>
      <c r="XEW71" s="3"/>
      <c r="XEX71" s="3"/>
      <c r="XEY71" s="3"/>
      <c r="XEZ71" s="3"/>
      <c r="XFA71" s="3"/>
      <c r="XFB71" s="3"/>
      <c r="XFC71" s="3"/>
      <c r="XFD71" s="3"/>
    </row>
    <row r="72" s="20" customFormat="true" ht="37.5" hidden="false" customHeight="true" outlineLevel="0" collapsed="false">
      <c r="A72" s="12" t="s">
        <v>160</v>
      </c>
      <c r="B72" s="18" t="s">
        <v>208</v>
      </c>
      <c r="C72" s="12"/>
      <c r="D72" s="12"/>
      <c r="E72" s="12"/>
      <c r="F72" s="12" t="n">
        <f aca="false">F73</f>
        <v>28.46</v>
      </c>
      <c r="G72" s="12" t="n">
        <f aca="false">G73</f>
        <v>2.85</v>
      </c>
      <c r="H72" s="12"/>
      <c r="I72" s="12" t="n">
        <f aca="false">I73</f>
        <v>28.46</v>
      </c>
      <c r="J72" s="12" t="n">
        <f aca="false">J73</f>
        <v>7.23</v>
      </c>
      <c r="K72" s="12" t="n">
        <f aca="false">K73</f>
        <v>56.92</v>
      </c>
      <c r="L72" s="12" t="n">
        <f aca="false">L73</f>
        <v>10.08</v>
      </c>
      <c r="IP72" s="3"/>
      <c r="IQ72" s="3"/>
      <c r="IR72" s="3"/>
      <c r="IS72" s="3"/>
      <c r="IT72" s="3"/>
      <c r="IU72" s="3"/>
      <c r="IV72" s="3"/>
      <c r="IW72" s="3"/>
      <c r="XEW72" s="3"/>
      <c r="XEX72" s="3"/>
      <c r="XEY72" s="3"/>
      <c r="XEZ72" s="3"/>
      <c r="XFA72" s="3"/>
      <c r="XFB72" s="3"/>
      <c r="XFC72" s="3"/>
      <c r="XFD72" s="3"/>
    </row>
    <row r="73" s="20" customFormat="true" ht="31.5" hidden="false" customHeight="true" outlineLevel="0" collapsed="false">
      <c r="A73" s="41" t="s">
        <v>162</v>
      </c>
      <c r="B73" s="39" t="s">
        <v>163</v>
      </c>
      <c r="C73" s="23" t="s">
        <v>31</v>
      </c>
      <c r="D73" s="41" t="s">
        <v>269</v>
      </c>
      <c r="E73" s="24" t="n">
        <v>100.15</v>
      </c>
      <c r="F73" s="24" t="n">
        <f aca="false">ROUND(K73/12*6,2)</f>
        <v>28.46</v>
      </c>
      <c r="G73" s="24" t="n">
        <f aca="false">ROUND(F73*E73/1000,2)</f>
        <v>2.85</v>
      </c>
      <c r="H73" s="24" t="n">
        <v>254.05</v>
      </c>
      <c r="I73" s="24" t="n">
        <f aca="false">K73-F73</f>
        <v>28.46</v>
      </c>
      <c r="J73" s="24" t="n">
        <f aca="false">ROUND(H73*I73/1000,2)</f>
        <v>7.23</v>
      </c>
      <c r="K73" s="25" t="n">
        <v>56.92</v>
      </c>
      <c r="L73" s="24" t="n">
        <f aca="false">J73+G73</f>
        <v>10.08</v>
      </c>
      <c r="IP73" s="3"/>
      <c r="IQ73" s="3"/>
      <c r="IR73" s="3"/>
      <c r="IS73" s="3"/>
      <c r="IT73" s="3"/>
      <c r="IU73" s="3"/>
      <c r="IV73" s="3"/>
      <c r="IW73" s="3"/>
      <c r="XEW73" s="3"/>
      <c r="XEX73" s="3"/>
      <c r="XEY73" s="3"/>
      <c r="XEZ73" s="3"/>
      <c r="XFA73" s="3"/>
      <c r="XFB73" s="3"/>
      <c r="XFC73" s="3"/>
      <c r="XFD73" s="3"/>
    </row>
    <row r="74" s="20" customFormat="true" ht="37.5" hidden="false" customHeight="true" outlineLevel="0" collapsed="false">
      <c r="A74" s="17" t="s">
        <v>164</v>
      </c>
      <c r="B74" s="18" t="s">
        <v>209</v>
      </c>
      <c r="C74" s="12"/>
      <c r="D74" s="12"/>
      <c r="E74" s="12"/>
      <c r="F74" s="12" t="n">
        <f aca="false">F75</f>
        <v>85.38</v>
      </c>
      <c r="G74" s="12" t="n">
        <f aca="false">G75</f>
        <v>8.55</v>
      </c>
      <c r="H74" s="12"/>
      <c r="I74" s="12" t="n">
        <f aca="false">I75</f>
        <v>85.37</v>
      </c>
      <c r="J74" s="12" t="n">
        <f aca="false">J75</f>
        <v>21.69</v>
      </c>
      <c r="K74" s="12" t="n">
        <f aca="false">K75</f>
        <v>170.75</v>
      </c>
      <c r="L74" s="12" t="n">
        <f aca="false">L75</f>
        <v>30.24</v>
      </c>
      <c r="IP74" s="3"/>
      <c r="IQ74" s="3"/>
      <c r="IR74" s="3"/>
      <c r="IS74" s="3"/>
      <c r="IT74" s="3"/>
      <c r="IU74" s="3"/>
      <c r="IV74" s="3"/>
      <c r="IW74" s="3"/>
      <c r="XEW74" s="29"/>
      <c r="XEX74" s="29"/>
      <c r="XEY74" s="29"/>
      <c r="XEZ74" s="29"/>
      <c r="XFA74" s="29"/>
      <c r="XFB74" s="29"/>
      <c r="XFC74" s="29"/>
      <c r="XFD74" s="29"/>
    </row>
    <row r="75" s="20" customFormat="true" ht="31.5" hidden="false" customHeight="true" outlineLevel="0" collapsed="false">
      <c r="A75" s="38" t="s">
        <v>166</v>
      </c>
      <c r="B75" s="39" t="s">
        <v>163</v>
      </c>
      <c r="C75" s="23" t="s">
        <v>31</v>
      </c>
      <c r="D75" s="41" t="s">
        <v>269</v>
      </c>
      <c r="E75" s="24" t="n">
        <v>100.15</v>
      </c>
      <c r="F75" s="24" t="n">
        <f aca="false">ROUND(K75/12*6,2)</f>
        <v>85.38</v>
      </c>
      <c r="G75" s="24" t="n">
        <f aca="false">ROUND(F75*E75/1000,2)</f>
        <v>8.55</v>
      </c>
      <c r="H75" s="24" t="n">
        <v>254.05</v>
      </c>
      <c r="I75" s="24" t="n">
        <f aca="false">K75-F75</f>
        <v>85.37</v>
      </c>
      <c r="J75" s="24" t="n">
        <f aca="false">ROUND(H75*I75/1000,2)</f>
        <v>21.69</v>
      </c>
      <c r="K75" s="25" t="n">
        <v>170.75</v>
      </c>
      <c r="L75" s="24" t="n">
        <f aca="false">J75+G75</f>
        <v>30.24</v>
      </c>
      <c r="IP75" s="3"/>
      <c r="IQ75" s="3"/>
      <c r="IR75" s="3"/>
      <c r="IS75" s="3"/>
      <c r="IT75" s="3"/>
      <c r="IU75" s="3"/>
      <c r="IV75" s="3"/>
      <c r="IW75" s="3"/>
      <c r="XEW75" s="29"/>
      <c r="XEX75" s="29"/>
      <c r="XEY75" s="29"/>
      <c r="XEZ75" s="29"/>
      <c r="XFA75" s="29"/>
      <c r="XFB75" s="29"/>
      <c r="XFC75" s="29"/>
      <c r="XFD75" s="29"/>
    </row>
    <row r="76" customFormat="false" ht="17.25" hidden="false" customHeight="true" outlineLevel="0" collapsed="false">
      <c r="A76" s="19"/>
      <c r="B76" s="12" t="s">
        <v>167</v>
      </c>
      <c r="C76" s="19"/>
      <c r="D76" s="19"/>
      <c r="E76" s="19"/>
      <c r="F76" s="19" t="n">
        <f aca="false">F13+F26+F54+F57+F66+F70+F72+F74</f>
        <v>149044.93</v>
      </c>
      <c r="G76" s="19" t="n">
        <f aca="false">G13+G26+G54+G57+G66+G70+G72+G74</f>
        <v>13162.26</v>
      </c>
      <c r="H76" s="19"/>
      <c r="I76" s="19" t="n">
        <f aca="false">I13+I26+I54+I57+I66+I70+I72+I74</f>
        <v>149044.69</v>
      </c>
      <c r="J76" s="19" t="n">
        <f aca="false">J13+J26+J54+J57+J66+J70+J72+J74</f>
        <v>32030.78</v>
      </c>
      <c r="K76" s="19" t="n">
        <f aca="false">K13+K26+K54+K57+K66+K70+K72+K74</f>
        <v>298089.62</v>
      </c>
      <c r="L76" s="19" t="n">
        <f aca="false">L13+L26+L54+L57+L66+L70+L72+L74</f>
        <v>45193.04</v>
      </c>
    </row>
    <row r="77" customFormat="false" ht="14.25" hidden="false" customHeight="true" outlineLevel="0" collapsed="false"/>
    <row r="78" customFormat="false" ht="14.25" hidden="false" customHeight="true" outlineLevel="0" collapsed="false"/>
    <row r="79" customFormat="false" ht="14.25" hidden="false" customHeight="true" outlineLevel="0" collapsed="false"/>
    <row r="80" customFormat="false" ht="14.25" hidden="false" customHeight="true" outlineLevel="0" collapsed="false"/>
    <row r="81" customFormat="false" ht="14.25" hidden="false" customHeight="true" outlineLevel="0" collapsed="false"/>
    <row r="82" customFormat="false" ht="14.25" hidden="false" customHeight="true" outlineLevel="0" collapsed="false"/>
    <row r="83" customFormat="false" ht="14.25" hidden="false" customHeight="true" outlineLevel="0" collapsed="false"/>
    <row r="84" customFormat="false" ht="14.25" hidden="false" customHeight="true" outlineLevel="0" collapsed="false"/>
    <row r="1048576" customFormat="false" ht="12.8" hidden="false" customHeight="false" outlineLevel="0" collapsed="false"/>
  </sheetData>
  <autoFilter ref="A12:L1048576"/>
  <mergeCells count="34">
    <mergeCell ref="J2:L2"/>
    <mergeCell ref="J3:L3"/>
    <mergeCell ref="A5:L5"/>
    <mergeCell ref="B6:L6"/>
    <mergeCell ref="A8:A11"/>
    <mergeCell ref="B8:B11"/>
    <mergeCell ref="C8:C11"/>
    <mergeCell ref="D8:D11"/>
    <mergeCell ref="E8:L8"/>
    <mergeCell ref="E9:G9"/>
    <mergeCell ref="H9:J9"/>
    <mergeCell ref="K9:L9"/>
    <mergeCell ref="E10:E11"/>
    <mergeCell ref="F10:F11"/>
    <mergeCell ref="G10:G11"/>
    <mergeCell ref="H10:H11"/>
    <mergeCell ref="I10:I11"/>
    <mergeCell ref="J10:J11"/>
    <mergeCell ref="K10:K11"/>
    <mergeCell ref="L10:L11"/>
    <mergeCell ref="A17:A19"/>
    <mergeCell ref="B17:B19"/>
    <mergeCell ref="A20:A21"/>
    <mergeCell ref="A30:A32"/>
    <mergeCell ref="A33:A35"/>
    <mergeCell ref="B33:B35"/>
    <mergeCell ref="A43:A44"/>
    <mergeCell ref="A47:A48"/>
    <mergeCell ref="B47:B48"/>
    <mergeCell ref="A50:A52"/>
    <mergeCell ref="B50:B52"/>
    <mergeCell ref="A62:A64"/>
    <mergeCell ref="A67:A69"/>
    <mergeCell ref="B67:B69"/>
  </mergeCells>
  <printOptions headings="false" gridLines="false" gridLinesSet="true" horizontalCentered="false" verticalCentered="false"/>
  <pageMargins left="0.7" right="0.7" top="1.04513888888889" bottom="1.04513888888889" header="0.511811023622047" footer="0.511811023622047"/>
  <pageSetup paperSize="9" scale="10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048576"/>
  <sheetViews>
    <sheetView showFormulas="false" showGridLines="true" showRowColHeaders="true" showZeros="true" rightToLeft="false" tabSelected="false" showOutlineSymbols="true" defaultGridColor="true" view="normal" topLeftCell="A46" colorId="64" zoomScale="90" zoomScaleNormal="90" zoomScalePageLayoutView="100" workbookViewId="0">
      <selection pane="topLeft" activeCell="R13" activeCellId="0" sqref="R13"/>
    </sheetView>
  </sheetViews>
  <sheetFormatPr defaultColWidth="9.42578125" defaultRowHeight="12.75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50.92"/>
    <col collapsed="false" customWidth="true" hidden="false" outlineLevel="0" max="3" min="3" style="2" width="27.13"/>
    <col collapsed="false" customWidth="true" hidden="false" outlineLevel="0" max="4" min="4" style="1" width="27.69"/>
    <col collapsed="false" customWidth="true" hidden="false" outlineLevel="0" max="12" min="5" style="1" width="14.76"/>
    <col collapsed="false" customWidth="false" hidden="false" outlineLevel="0" max="257" min="13" style="1" width="9.42"/>
    <col collapsed="false" customWidth="false" hidden="false" outlineLevel="0" max="16384" min="258" style="3" width="9.42"/>
  </cols>
  <sheetData>
    <row r="1" customFormat="false" ht="11.25" hidden="false" customHeight="true" outlineLevel="0" collapsed="false">
      <c r="I1" s="13"/>
      <c r="J1" s="6" t="s">
        <v>304</v>
      </c>
      <c r="K1" s="6"/>
      <c r="L1" s="6"/>
    </row>
    <row r="2" customFormat="false" ht="14.25" hidden="false" customHeight="true" outlineLevel="0" collapsed="false">
      <c r="E2" s="78"/>
      <c r="F2" s="107"/>
      <c r="G2" s="107"/>
      <c r="H2" s="107"/>
      <c r="I2" s="13"/>
      <c r="J2" s="6"/>
      <c r="K2" s="6"/>
      <c r="L2" s="6"/>
    </row>
    <row r="3" customFormat="false" ht="25.15" hidden="false" customHeight="true" outlineLevel="0" collapsed="false">
      <c r="E3" s="13"/>
      <c r="F3" s="13"/>
      <c r="G3" s="13"/>
      <c r="H3" s="13"/>
      <c r="I3" s="13"/>
      <c r="J3" s="8" t="s">
        <v>305</v>
      </c>
      <c r="K3" s="8"/>
      <c r="L3" s="8"/>
    </row>
    <row r="4" customFormat="false" ht="17.7" hidden="false" customHeight="true" outlineLevel="0" collapsed="false">
      <c r="E4" s="13"/>
      <c r="F4" s="13"/>
      <c r="G4" s="13"/>
      <c r="H4" s="13"/>
      <c r="I4" s="13"/>
      <c r="J4" s="65" t="s">
        <v>2</v>
      </c>
      <c r="K4" s="6"/>
      <c r="L4" s="6"/>
    </row>
    <row r="5" customFormat="false" ht="19.55" hidden="false" customHeight="true" outlineLevel="0" collapsed="false">
      <c r="A5" s="10" t="s">
        <v>3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customFormat="false" ht="26.1" hidden="false" customHeight="true" outlineLevel="0" collapsed="false">
      <c r="B6" s="108" t="s">
        <v>306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</row>
    <row r="7" customFormat="false" ht="14.25" hidden="false" customHeight="true" outlineLevel="0" collapsed="false"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</row>
    <row r="8" s="13" customFormat="true" ht="18.75" hidden="false" customHeight="true" outlineLevel="0" collapsed="false">
      <c r="A8" s="12" t="s">
        <v>5</v>
      </c>
      <c r="B8" s="19" t="s">
        <v>244</v>
      </c>
      <c r="C8" s="12" t="s">
        <v>7</v>
      </c>
      <c r="D8" s="12" t="s">
        <v>8</v>
      </c>
      <c r="E8" s="12" t="s">
        <v>307</v>
      </c>
      <c r="F8" s="12"/>
      <c r="G8" s="12"/>
      <c r="H8" s="12"/>
      <c r="I8" s="12"/>
      <c r="J8" s="12"/>
      <c r="K8" s="12"/>
      <c r="L8" s="12"/>
    </row>
    <row r="9" s="13" customFormat="true" ht="15.75" hidden="false" customHeight="true" outlineLevel="0" collapsed="false">
      <c r="A9" s="12"/>
      <c r="B9" s="19"/>
      <c r="C9" s="12"/>
      <c r="D9" s="12"/>
      <c r="E9" s="12" t="s">
        <v>9</v>
      </c>
      <c r="F9" s="12"/>
      <c r="G9" s="12"/>
      <c r="H9" s="12" t="s">
        <v>10</v>
      </c>
      <c r="I9" s="12"/>
      <c r="J9" s="12"/>
      <c r="K9" s="12" t="s">
        <v>11</v>
      </c>
      <c r="L9" s="12"/>
    </row>
    <row r="10" s="13" customFormat="true" ht="21.75" hidden="false" customHeight="true" outlineLevel="0" collapsed="false">
      <c r="A10" s="12"/>
      <c r="B10" s="19"/>
      <c r="C10" s="12"/>
      <c r="D10" s="12"/>
      <c r="E10" s="44" t="s">
        <v>220</v>
      </c>
      <c r="F10" s="44" t="s">
        <v>216</v>
      </c>
      <c r="G10" s="12" t="s">
        <v>14</v>
      </c>
      <c r="H10" s="44" t="s">
        <v>308</v>
      </c>
      <c r="I10" s="44" t="s">
        <v>216</v>
      </c>
      <c r="J10" s="12" t="s">
        <v>14</v>
      </c>
      <c r="K10" s="44" t="s">
        <v>216</v>
      </c>
      <c r="L10" s="12" t="s">
        <v>14</v>
      </c>
    </row>
    <row r="11" s="13" customFormat="true" ht="28.5" hidden="false" customHeight="true" outlineLevel="0" collapsed="false">
      <c r="A11" s="12"/>
      <c r="B11" s="19"/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="13" customFormat="true" ht="13.5" hidden="false" customHeight="true" outlineLevel="0" collapsed="false">
      <c r="A12" s="14" t="s">
        <v>15</v>
      </c>
      <c r="B12" s="14" t="s">
        <v>16</v>
      </c>
      <c r="C12" s="14" t="s">
        <v>17</v>
      </c>
      <c r="D12" s="14" t="s">
        <v>18</v>
      </c>
      <c r="E12" s="14" t="s">
        <v>19</v>
      </c>
      <c r="F12" s="14" t="s">
        <v>20</v>
      </c>
      <c r="G12" s="14" t="s">
        <v>21</v>
      </c>
      <c r="H12" s="14" t="s">
        <v>22</v>
      </c>
      <c r="I12" s="14" t="s">
        <v>23</v>
      </c>
      <c r="J12" s="14" t="s">
        <v>24</v>
      </c>
      <c r="K12" s="14" t="s">
        <v>25</v>
      </c>
      <c r="L12" s="14" t="s">
        <v>26</v>
      </c>
    </row>
    <row r="13" s="20" customFormat="true" ht="35.4" hidden="false" customHeight="true" outlineLevel="0" collapsed="false">
      <c r="A13" s="12" t="s">
        <v>27</v>
      </c>
      <c r="B13" s="18" t="s">
        <v>28</v>
      </c>
      <c r="C13" s="19"/>
      <c r="D13" s="19"/>
      <c r="E13" s="19"/>
      <c r="F13" s="19" t="n">
        <f aca="false">SUM(F14:F24)</f>
        <v>19271.46</v>
      </c>
      <c r="G13" s="19" t="n">
        <f aca="false">SUM(G14:G24)</f>
        <v>1473.95</v>
      </c>
      <c r="H13" s="19"/>
      <c r="I13" s="19" t="n">
        <f aca="false">SUM(I14:I24)</f>
        <v>19271.4026666667</v>
      </c>
      <c r="J13" s="19" t="n">
        <f aca="false">SUM(J14:J24)</f>
        <v>3696.63</v>
      </c>
      <c r="K13" s="19" t="n">
        <f aca="false">SUM(K14:K24)</f>
        <v>38542.8626666667</v>
      </c>
      <c r="L13" s="19" t="n">
        <f aca="false">SUM(L14:L24)</f>
        <v>5170.58</v>
      </c>
    </row>
    <row r="14" customFormat="false" ht="42" hidden="false" customHeight="true" outlineLevel="0" collapsed="false">
      <c r="A14" s="45" t="s">
        <v>29</v>
      </c>
      <c r="B14" s="91" t="s">
        <v>30</v>
      </c>
      <c r="C14" s="23" t="s">
        <v>31</v>
      </c>
      <c r="D14" s="92" t="s">
        <v>269</v>
      </c>
      <c r="E14" s="24" t="n">
        <v>73.24</v>
      </c>
      <c r="F14" s="24" t="n">
        <f aca="false">ROUND(K14/12*6,2)</f>
        <v>8404.18</v>
      </c>
      <c r="G14" s="24" t="n">
        <f aca="false">ROUND(F14*E14/1000,2)</f>
        <v>615.52</v>
      </c>
      <c r="H14" s="24" t="n">
        <v>210.18</v>
      </c>
      <c r="I14" s="24" t="n">
        <f aca="false">K14-F14</f>
        <v>8404.17</v>
      </c>
      <c r="J14" s="24" t="n">
        <f aca="false">ROUND(H14*I14/1000,2)</f>
        <v>1766.39</v>
      </c>
      <c r="K14" s="47" t="n">
        <v>16808.35</v>
      </c>
      <c r="L14" s="24" t="n">
        <f aca="false">G14+J14</f>
        <v>2381.91</v>
      </c>
    </row>
    <row r="15" customFormat="false" ht="47.25" hidden="false" customHeight="true" outlineLevel="0" collapsed="false">
      <c r="A15" s="49" t="s">
        <v>34</v>
      </c>
      <c r="B15" s="93" t="s">
        <v>35</v>
      </c>
      <c r="C15" s="23" t="s">
        <v>31</v>
      </c>
      <c r="D15" s="23" t="s">
        <v>269</v>
      </c>
      <c r="E15" s="24" t="n">
        <v>73.24</v>
      </c>
      <c r="F15" s="24" t="n">
        <f aca="false">ROUND(K15/12*6,2)</f>
        <v>356.1</v>
      </c>
      <c r="G15" s="24" t="n">
        <f aca="false">ROUND(F15*E15/1000,2)</f>
        <v>26.08</v>
      </c>
      <c r="H15" s="24" t="n">
        <v>210.18</v>
      </c>
      <c r="I15" s="24" t="n">
        <f aca="false">K15-F15</f>
        <v>356.092666666667</v>
      </c>
      <c r="J15" s="24" t="n">
        <f aca="false">ROUND(H15*I15/1000,2)</f>
        <v>74.84</v>
      </c>
      <c r="K15" s="25" t="n">
        <v>712.192666666667</v>
      </c>
      <c r="L15" s="24" t="n">
        <f aca="false">G15+J15</f>
        <v>100.92</v>
      </c>
    </row>
    <row r="16" customFormat="false" ht="36" hidden="false" customHeight="true" outlineLevel="0" collapsed="false">
      <c r="A16" s="49" t="s">
        <v>37</v>
      </c>
      <c r="B16" s="93" t="s">
        <v>38</v>
      </c>
      <c r="C16" s="23" t="s">
        <v>31</v>
      </c>
      <c r="D16" s="92" t="s">
        <v>269</v>
      </c>
      <c r="E16" s="24" t="n">
        <v>73.24</v>
      </c>
      <c r="F16" s="24" t="n">
        <f aca="false">ROUND(K16/12*6,2)</f>
        <v>702.38</v>
      </c>
      <c r="G16" s="24" t="n">
        <f aca="false">ROUND(F16*E16/1000,2)</f>
        <v>51.44</v>
      </c>
      <c r="H16" s="24" t="n">
        <v>210.18</v>
      </c>
      <c r="I16" s="24" t="n">
        <f aca="false">K16-F16</f>
        <v>702.37</v>
      </c>
      <c r="J16" s="24" t="n">
        <f aca="false">ROUND(H16*I16/1000,2)</f>
        <v>147.62</v>
      </c>
      <c r="K16" s="25" t="n">
        <v>1404.75</v>
      </c>
      <c r="L16" s="24" t="n">
        <f aca="false">G16+J16</f>
        <v>199.06</v>
      </c>
    </row>
    <row r="17" customFormat="false" ht="26.1" hidden="false" customHeight="true" outlineLevel="0" collapsed="false">
      <c r="A17" s="49" t="s">
        <v>39</v>
      </c>
      <c r="B17" s="22" t="s">
        <v>309</v>
      </c>
      <c r="C17" s="23" t="s">
        <v>31</v>
      </c>
      <c r="D17" s="92" t="s">
        <v>269</v>
      </c>
      <c r="E17" s="24" t="n">
        <v>73.24</v>
      </c>
      <c r="F17" s="24" t="n">
        <f aca="false">ROUND(K17/12*6,2)</f>
        <v>451.57</v>
      </c>
      <c r="G17" s="24" t="n">
        <f aca="false">ROUND(F17*E17/1000,2)</f>
        <v>33.07</v>
      </c>
      <c r="H17" s="24" t="n">
        <v>210.18</v>
      </c>
      <c r="I17" s="24" t="n">
        <f aca="false">K17-F17</f>
        <v>451.57</v>
      </c>
      <c r="J17" s="24" t="n">
        <f aca="false">ROUND(H17*I17/1000,2)</f>
        <v>94.91</v>
      </c>
      <c r="K17" s="25" t="n">
        <f aca="false">832+71.14</f>
        <v>903.14</v>
      </c>
      <c r="L17" s="24" t="n">
        <f aca="false">G17+J17</f>
        <v>127.98</v>
      </c>
    </row>
    <row r="18" customFormat="false" ht="21.45" hidden="false" customHeight="true" outlineLevel="0" collapsed="false">
      <c r="A18" s="49"/>
      <c r="B18" s="22"/>
      <c r="C18" s="23" t="s">
        <v>310</v>
      </c>
      <c r="D18" s="92" t="s">
        <v>273</v>
      </c>
      <c r="E18" s="24" t="n">
        <v>196.94</v>
      </c>
      <c r="F18" s="24" t="n">
        <f aca="false">ROUND(K18/12*6,2)</f>
        <v>10.64</v>
      </c>
      <c r="G18" s="24" t="n">
        <f aca="false">ROUND(F18*E18/1000,2)</f>
        <v>2.1</v>
      </c>
      <c r="H18" s="24" t="n">
        <v>248.58</v>
      </c>
      <c r="I18" s="24" t="n">
        <f aca="false">K18-F18</f>
        <v>10.64</v>
      </c>
      <c r="J18" s="24" t="n">
        <f aca="false">ROUND(H18*I18/1000,2)</f>
        <v>2.64</v>
      </c>
      <c r="K18" s="25" t="n">
        <v>21.28</v>
      </c>
      <c r="L18" s="24" t="n">
        <f aca="false">G18+J18</f>
        <v>4.74</v>
      </c>
    </row>
    <row r="19" customFormat="false" ht="38.2" hidden="false" customHeight="true" outlineLevel="0" collapsed="false">
      <c r="A19" s="49" t="s">
        <v>43</v>
      </c>
      <c r="B19" s="93" t="s">
        <v>274</v>
      </c>
      <c r="C19" s="23" t="s">
        <v>31</v>
      </c>
      <c r="D19" s="92" t="s">
        <v>269</v>
      </c>
      <c r="E19" s="24" t="n">
        <v>73.24</v>
      </c>
      <c r="F19" s="24" t="n">
        <f aca="false">ROUND(K19/12*6,2)</f>
        <v>922.6</v>
      </c>
      <c r="G19" s="24" t="n">
        <f aca="false">ROUND(F19*E19/1000,2)</f>
        <v>67.57</v>
      </c>
      <c r="H19" s="24" t="n">
        <v>210.18</v>
      </c>
      <c r="I19" s="24" t="n">
        <f aca="false">K19-F19</f>
        <v>922.6</v>
      </c>
      <c r="J19" s="24" t="n">
        <f aca="false">ROUND(H19*I19/1000,2)</f>
        <v>193.91</v>
      </c>
      <c r="K19" s="25" t="n">
        <v>1845.2</v>
      </c>
      <c r="L19" s="24" t="n">
        <f aca="false">G19+J19</f>
        <v>261.48</v>
      </c>
    </row>
    <row r="20" customFormat="false" ht="41.35" hidden="false" customHeight="true" outlineLevel="0" collapsed="false">
      <c r="A20" s="49"/>
      <c r="B20" s="93" t="s">
        <v>274</v>
      </c>
      <c r="C20" s="96" t="s">
        <v>42</v>
      </c>
      <c r="D20" s="92" t="s">
        <v>269</v>
      </c>
      <c r="E20" s="24" t="n">
        <v>85.91</v>
      </c>
      <c r="F20" s="24" t="n">
        <f aca="false">ROUND(K20/12*6,2)</f>
        <v>4829.9</v>
      </c>
      <c r="G20" s="24" t="n">
        <f aca="false">ROUND(F20*E20/1000,2)</f>
        <v>414.94</v>
      </c>
      <c r="H20" s="24" t="n">
        <v>136.84</v>
      </c>
      <c r="I20" s="24" t="n">
        <f aca="false">K20-F20</f>
        <v>4829.89</v>
      </c>
      <c r="J20" s="24" t="n">
        <f aca="false">ROUND(H20*I20/1000,2)</f>
        <v>660.92</v>
      </c>
      <c r="K20" s="25" t="n">
        <v>9659.79</v>
      </c>
      <c r="L20" s="24" t="n">
        <f aca="false">G20+J20</f>
        <v>1075.86</v>
      </c>
    </row>
    <row r="21" s="20" customFormat="true" ht="33.55" hidden="false" customHeight="true" outlineLevel="0" collapsed="false">
      <c r="A21" s="49" t="s">
        <v>48</v>
      </c>
      <c r="B21" s="97" t="s">
        <v>46</v>
      </c>
      <c r="C21" s="109" t="s">
        <v>31</v>
      </c>
      <c r="D21" s="110" t="s">
        <v>269</v>
      </c>
      <c r="E21" s="24" t="n">
        <v>73.24</v>
      </c>
      <c r="F21" s="24" t="n">
        <f aca="false">ROUND(K21/12*6,2)</f>
        <v>2711.54</v>
      </c>
      <c r="G21" s="24" t="n">
        <f aca="false">ROUND(F21*E21/1000,2)</f>
        <v>198.59</v>
      </c>
      <c r="H21" s="24" t="n">
        <v>210.18</v>
      </c>
      <c r="I21" s="24" t="n">
        <f aca="false">K21-F21</f>
        <v>2711.53</v>
      </c>
      <c r="J21" s="24" t="n">
        <f aca="false">ROUND(H21*I21/1000,2)</f>
        <v>569.91</v>
      </c>
      <c r="K21" s="27" t="n">
        <v>5423.07</v>
      </c>
      <c r="L21" s="24" t="n">
        <f aca="false">G21+J21</f>
        <v>768.5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="20" customFormat="true" ht="33.55" hidden="false" customHeight="true" outlineLevel="0" collapsed="false">
      <c r="A22" s="49"/>
      <c r="B22" s="97" t="s">
        <v>47</v>
      </c>
      <c r="C22" s="109" t="s">
        <v>31</v>
      </c>
      <c r="D22" s="110" t="s">
        <v>269</v>
      </c>
      <c r="E22" s="24" t="n">
        <v>73.24</v>
      </c>
      <c r="F22" s="24" t="n">
        <f aca="false">ROUND(K22/12*6,2)</f>
        <v>428.95</v>
      </c>
      <c r="G22" s="24" t="n">
        <f aca="false">ROUND(F22*E22/1000,2)</f>
        <v>31.42</v>
      </c>
      <c r="H22" s="24" t="n">
        <v>210.18</v>
      </c>
      <c r="I22" s="24" t="n">
        <f aca="false">K22-F22</f>
        <v>428.95</v>
      </c>
      <c r="J22" s="24" t="n">
        <f aca="false">ROUND(H22*I22/1000,2)</f>
        <v>90.16</v>
      </c>
      <c r="K22" s="25" t="n">
        <v>857.9</v>
      </c>
      <c r="L22" s="24" t="n">
        <f aca="false">G22+J22</f>
        <v>121.58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customFormat="false" ht="43.5" hidden="false" customHeight="true" outlineLevel="0" collapsed="false">
      <c r="A23" s="49" t="s">
        <v>50</v>
      </c>
      <c r="B23" s="98" t="s">
        <v>49</v>
      </c>
      <c r="C23" s="23" t="s">
        <v>31</v>
      </c>
      <c r="D23" s="92" t="s">
        <v>269</v>
      </c>
      <c r="E23" s="24" t="n">
        <v>73.24</v>
      </c>
      <c r="F23" s="24" t="n">
        <f aca="false">ROUND(K23/12*6,2)</f>
        <v>173.16</v>
      </c>
      <c r="G23" s="24" t="n">
        <f aca="false">ROUND(F23*E23/1000,2)</f>
        <v>12.68</v>
      </c>
      <c r="H23" s="24" t="n">
        <v>210.18</v>
      </c>
      <c r="I23" s="24" t="n">
        <f aca="false">K23-F23</f>
        <v>173.15</v>
      </c>
      <c r="J23" s="24" t="n">
        <f aca="false">ROUND(H23*I23/1000,2)</f>
        <v>36.39</v>
      </c>
      <c r="K23" s="25" t="n">
        <v>346.31</v>
      </c>
      <c r="L23" s="24" t="n">
        <f aca="false">G23+J23</f>
        <v>49.07</v>
      </c>
    </row>
    <row r="24" customFormat="false" ht="43.5" hidden="false" customHeight="true" outlineLevel="0" collapsed="false">
      <c r="A24" s="50" t="s">
        <v>52</v>
      </c>
      <c r="B24" s="111" t="s">
        <v>311</v>
      </c>
      <c r="C24" s="23" t="s">
        <v>31</v>
      </c>
      <c r="D24" s="92" t="s">
        <v>269</v>
      </c>
      <c r="E24" s="24" t="n">
        <v>73.24</v>
      </c>
      <c r="F24" s="24" t="n">
        <f aca="false">ROUND(K24/12*6,2)</f>
        <v>280.44</v>
      </c>
      <c r="G24" s="24" t="n">
        <f aca="false">ROUND(F24*E24/1000,2)</f>
        <v>20.54</v>
      </c>
      <c r="H24" s="24" t="n">
        <v>210.18</v>
      </c>
      <c r="I24" s="24" t="n">
        <f aca="false">K24-F24</f>
        <v>280.44</v>
      </c>
      <c r="J24" s="24" t="n">
        <f aca="false">ROUND(H24*I24/1000,2)</f>
        <v>58.94</v>
      </c>
      <c r="K24" s="51" t="n">
        <v>560.88</v>
      </c>
      <c r="L24" s="24" t="n">
        <f aca="false">G24+J24</f>
        <v>79.48</v>
      </c>
    </row>
    <row r="25" customFormat="false" ht="42.5" hidden="false" customHeight="true" outlineLevel="0" collapsed="false">
      <c r="A25" s="12" t="s">
        <v>180</v>
      </c>
      <c r="B25" s="18" t="s">
        <v>56</v>
      </c>
      <c r="C25" s="19"/>
      <c r="D25" s="19"/>
      <c r="E25" s="19"/>
      <c r="F25" s="19" t="n">
        <f aca="false">SUM(F26:F46)</f>
        <v>32589.05</v>
      </c>
      <c r="G25" s="19" t="n">
        <f aca="false">SUM(G26:G46)</f>
        <v>2758.68</v>
      </c>
      <c r="H25" s="19"/>
      <c r="I25" s="19" t="n">
        <f aca="false">SUM(I26:I46)</f>
        <v>32588.928</v>
      </c>
      <c r="J25" s="19" t="n">
        <f aca="false">SUM(J26:J46)</f>
        <v>4839.03</v>
      </c>
      <c r="K25" s="19" t="n">
        <f aca="false">SUM(K26:K46)</f>
        <v>65177.978</v>
      </c>
      <c r="L25" s="19" t="n">
        <f aca="false">SUM(L26:L46)</f>
        <v>7597.71</v>
      </c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  <c r="IJ25" s="20"/>
      <c r="IK25" s="20"/>
      <c r="IL25" s="20"/>
      <c r="IM25" s="20"/>
      <c r="IN25" s="20"/>
      <c r="IO25" s="20"/>
      <c r="IP25" s="20"/>
      <c r="IQ25" s="20"/>
      <c r="IR25" s="20"/>
      <c r="IS25" s="20"/>
      <c r="IT25" s="20"/>
      <c r="IU25" s="20"/>
      <c r="IV25" s="20"/>
      <c r="IW25" s="20"/>
    </row>
    <row r="26" customFormat="false" ht="41.25" hidden="false" customHeight="true" outlineLevel="0" collapsed="false">
      <c r="A26" s="53" t="s">
        <v>57</v>
      </c>
      <c r="B26" s="37" t="s">
        <v>58</v>
      </c>
      <c r="C26" s="23" t="s">
        <v>59</v>
      </c>
      <c r="D26" s="23" t="s">
        <v>277</v>
      </c>
      <c r="E26" s="24" t="n">
        <v>33.81</v>
      </c>
      <c r="F26" s="24" t="n">
        <f aca="false">ROUND(K26/12*6,2)</f>
        <v>6288.44</v>
      </c>
      <c r="G26" s="24" t="n">
        <f aca="false">ROUND(F26*E26/1000,2)</f>
        <v>212.61</v>
      </c>
      <c r="H26" s="24" t="n">
        <v>33.81</v>
      </c>
      <c r="I26" s="24" t="n">
        <f aca="false">K26-F26</f>
        <v>6288.44</v>
      </c>
      <c r="J26" s="24" t="n">
        <f aca="false">ROUND(H26*I26/1000,2)</f>
        <v>212.61</v>
      </c>
      <c r="K26" s="47" t="n">
        <v>12576.88</v>
      </c>
      <c r="L26" s="24" t="n">
        <f aca="false">G26+J26</f>
        <v>425.22</v>
      </c>
    </row>
    <row r="27" customFormat="false" ht="34.5" hidden="false" customHeight="true" outlineLevel="0" collapsed="false">
      <c r="A27" s="55" t="s">
        <v>60</v>
      </c>
      <c r="B27" s="30" t="s">
        <v>61</v>
      </c>
      <c r="C27" s="23" t="s">
        <v>36</v>
      </c>
      <c r="D27" s="23" t="s">
        <v>269</v>
      </c>
      <c r="E27" s="24" t="n">
        <v>73.24</v>
      </c>
      <c r="F27" s="24" t="n">
        <f aca="false">ROUND(K27/12*6,2)</f>
        <v>1691.17</v>
      </c>
      <c r="G27" s="24" t="n">
        <f aca="false">ROUND(F27*E27/1000,2)</f>
        <v>123.86</v>
      </c>
      <c r="H27" s="24" t="n">
        <v>210.18</v>
      </c>
      <c r="I27" s="24" t="n">
        <f aca="false">K27-F27</f>
        <v>1691.17</v>
      </c>
      <c r="J27" s="24" t="n">
        <f aca="false">ROUND(H27*I27/1000,2)</f>
        <v>355.45</v>
      </c>
      <c r="K27" s="25" t="n">
        <v>3382.34</v>
      </c>
      <c r="L27" s="24" t="n">
        <f aca="false">G27+J27</f>
        <v>479.31</v>
      </c>
    </row>
    <row r="28" customFormat="false" ht="33.55" hidden="false" customHeight="true" outlineLevel="0" collapsed="false">
      <c r="A28" s="55" t="s">
        <v>62</v>
      </c>
      <c r="B28" s="30" t="s">
        <v>63</v>
      </c>
      <c r="C28" s="23" t="s">
        <v>42</v>
      </c>
      <c r="D28" s="23" t="s">
        <v>269</v>
      </c>
      <c r="E28" s="24" t="n">
        <v>85.91</v>
      </c>
      <c r="F28" s="24" t="n">
        <f aca="false">ROUND(K28/12*6,2)</f>
        <v>4366.39</v>
      </c>
      <c r="G28" s="24" t="n">
        <f aca="false">ROUND(F28*E28/1000,2)</f>
        <v>375.12</v>
      </c>
      <c r="H28" s="24" t="n">
        <v>136.84</v>
      </c>
      <c r="I28" s="24" t="n">
        <f aca="false">K28-F28</f>
        <v>4366.38</v>
      </c>
      <c r="J28" s="24" t="n">
        <f aca="false">ROUND(H28*I28/1000,2)</f>
        <v>597.5</v>
      </c>
      <c r="K28" s="25" t="n">
        <v>8732.77</v>
      </c>
      <c r="L28" s="24" t="n">
        <f aca="false">G28+J28</f>
        <v>972.62</v>
      </c>
    </row>
    <row r="29" customFormat="false" ht="35.4" hidden="false" customHeight="true" outlineLevel="0" collapsed="false">
      <c r="A29" s="55" t="s">
        <v>64</v>
      </c>
      <c r="B29" s="30" t="s">
        <v>312</v>
      </c>
      <c r="C29" s="23" t="s">
        <v>31</v>
      </c>
      <c r="D29" s="23" t="s">
        <v>269</v>
      </c>
      <c r="E29" s="24" t="n">
        <v>73.24</v>
      </c>
      <c r="F29" s="24" t="n">
        <f aca="false">ROUND(K29/12*6,2)</f>
        <v>602.57</v>
      </c>
      <c r="G29" s="24" t="n">
        <f aca="false">ROUND(F29*E29/1000,2)</f>
        <v>44.13</v>
      </c>
      <c r="H29" s="24" t="n">
        <v>210.18</v>
      </c>
      <c r="I29" s="24" t="n">
        <f aca="false">K29-F29</f>
        <v>602.56</v>
      </c>
      <c r="J29" s="24" t="n">
        <f aca="false">ROUND(H29*I29/1000,2)</f>
        <v>126.65</v>
      </c>
      <c r="K29" s="25" t="n">
        <v>1205.13</v>
      </c>
      <c r="L29" s="24" t="n">
        <f aca="false">G29+J29</f>
        <v>170.78</v>
      </c>
    </row>
    <row r="30" customFormat="false" ht="33.55" hidden="false" customHeight="true" outlineLevel="0" collapsed="false">
      <c r="A30" s="55"/>
      <c r="B30" s="31" t="s">
        <v>233</v>
      </c>
      <c r="C30" s="23" t="s">
        <v>31</v>
      </c>
      <c r="D30" s="23" t="s">
        <v>269</v>
      </c>
      <c r="E30" s="24" t="n">
        <v>43.5</v>
      </c>
      <c r="F30" s="24" t="n">
        <f aca="false">ROUND(K30/12*6,2)</f>
        <v>969.58</v>
      </c>
      <c r="G30" s="24" t="n">
        <f aca="false">ROUND(F30*E30/1000,2)</f>
        <v>42.18</v>
      </c>
      <c r="H30" s="24" t="n">
        <v>46.63</v>
      </c>
      <c r="I30" s="24" t="n">
        <f aca="false">K30-F30</f>
        <v>969.57</v>
      </c>
      <c r="J30" s="24" t="n">
        <f aca="false">ROUND(H30*I30/1000,2)</f>
        <v>45.21</v>
      </c>
      <c r="K30" s="25" t="n">
        <v>1939.15</v>
      </c>
      <c r="L30" s="24" t="n">
        <f aca="false">G30+J30</f>
        <v>87.39</v>
      </c>
    </row>
    <row r="31" customFormat="false" ht="36.6" hidden="false" customHeight="true" outlineLevel="0" collapsed="false">
      <c r="A31" s="55"/>
      <c r="B31" s="32" t="s">
        <v>281</v>
      </c>
      <c r="C31" s="23" t="s">
        <v>31</v>
      </c>
      <c r="D31" s="23" t="s">
        <v>269</v>
      </c>
      <c r="E31" s="24" t="n">
        <v>73.24</v>
      </c>
      <c r="F31" s="24" t="n">
        <f aca="false">ROUND(K31/12*6,2)</f>
        <v>241.67</v>
      </c>
      <c r="G31" s="24" t="n">
        <f aca="false">ROUND(F31*E31/1000,2)</f>
        <v>17.7</v>
      </c>
      <c r="H31" s="24" t="n">
        <v>210.18</v>
      </c>
      <c r="I31" s="24" t="n">
        <f aca="false">K31-F31</f>
        <v>241.66</v>
      </c>
      <c r="J31" s="24" t="n">
        <f aca="false">ROUND(H31*I31/1000,2)</f>
        <v>50.79</v>
      </c>
      <c r="K31" s="25" t="n">
        <f aca="false">180.33+303</f>
        <v>483.33</v>
      </c>
      <c r="L31" s="24" t="n">
        <f aca="false">G31+J31</f>
        <v>68.49</v>
      </c>
    </row>
    <row r="32" customFormat="false" ht="31.7" hidden="false" customHeight="true" outlineLevel="0" collapsed="false">
      <c r="A32" s="55" t="s">
        <v>67</v>
      </c>
      <c r="B32" s="22" t="s">
        <v>68</v>
      </c>
      <c r="C32" s="23" t="s">
        <v>31</v>
      </c>
      <c r="D32" s="92" t="s">
        <v>269</v>
      </c>
      <c r="E32" s="24" t="n">
        <v>73.24</v>
      </c>
      <c r="F32" s="24" t="n">
        <f aca="false">ROUND(K32/12*6,2)</f>
        <v>813.06</v>
      </c>
      <c r="G32" s="24" t="n">
        <f aca="false">ROUND(F32*E32/1000,2)</f>
        <v>59.55</v>
      </c>
      <c r="H32" s="24" t="n">
        <v>210.18</v>
      </c>
      <c r="I32" s="24" t="n">
        <f aca="false">K32-F32</f>
        <v>813.05</v>
      </c>
      <c r="J32" s="24" t="n">
        <f aca="false">ROUND(H32*I32/1000,2)</f>
        <v>170.89</v>
      </c>
      <c r="K32" s="25" t="n">
        <v>1626.11</v>
      </c>
      <c r="L32" s="24" t="n">
        <f aca="false">G32+J32</f>
        <v>230.44</v>
      </c>
    </row>
    <row r="33" customFormat="false" ht="36.35" hidden="false" customHeight="true" outlineLevel="0" collapsed="false">
      <c r="A33" s="55" t="s">
        <v>72</v>
      </c>
      <c r="B33" s="22" t="s">
        <v>73</v>
      </c>
      <c r="C33" s="23" t="s">
        <v>42</v>
      </c>
      <c r="D33" s="23" t="s">
        <v>269</v>
      </c>
      <c r="E33" s="24" t="n">
        <v>85.91</v>
      </c>
      <c r="F33" s="24" t="n">
        <f aca="false">ROUND(K33/12*6,2)</f>
        <v>13750.16</v>
      </c>
      <c r="G33" s="24" t="n">
        <f aca="false">ROUND(F33*E33/1000,2)</f>
        <v>1181.28</v>
      </c>
      <c r="H33" s="24" t="n">
        <v>136.84</v>
      </c>
      <c r="I33" s="24" t="n">
        <f aca="false">K33-F33</f>
        <v>13750.15</v>
      </c>
      <c r="J33" s="24" t="n">
        <f aca="false">ROUND(H33*I33/1000,2)</f>
        <v>1881.57</v>
      </c>
      <c r="K33" s="25" t="n">
        <v>27500.31</v>
      </c>
      <c r="L33" s="24" t="n">
        <f aca="false">G33+J33</f>
        <v>3062.85</v>
      </c>
    </row>
    <row r="34" customFormat="false" ht="34.5" hidden="false" customHeight="true" outlineLevel="0" collapsed="false">
      <c r="A34" s="55" t="s">
        <v>74</v>
      </c>
      <c r="B34" s="22" t="s">
        <v>75</v>
      </c>
      <c r="C34" s="23" t="s">
        <v>310</v>
      </c>
      <c r="D34" s="23" t="s">
        <v>179</v>
      </c>
      <c r="E34" s="24" t="n">
        <v>196.94</v>
      </c>
      <c r="F34" s="24" t="n">
        <f aca="false">ROUND(K34/12*6,2)</f>
        <v>71.39</v>
      </c>
      <c r="G34" s="24" t="n">
        <f aca="false">ROUND(F34*E34/1000,2)</f>
        <v>14.06</v>
      </c>
      <c r="H34" s="24" t="n">
        <v>248.58</v>
      </c>
      <c r="I34" s="24" t="n">
        <f aca="false">K34-F34</f>
        <v>71.38</v>
      </c>
      <c r="J34" s="24" t="n">
        <f aca="false">ROUND(H34*I34/1000,2)</f>
        <v>17.74</v>
      </c>
      <c r="K34" s="25" t="n">
        <v>142.77</v>
      </c>
      <c r="L34" s="24" t="n">
        <f aca="false">G34+J34</f>
        <v>31.8</v>
      </c>
    </row>
    <row r="35" customFormat="false" ht="33.55" hidden="false" customHeight="true" outlineLevel="0" collapsed="false">
      <c r="A35" s="55" t="s">
        <v>77</v>
      </c>
      <c r="B35" s="22" t="s">
        <v>78</v>
      </c>
      <c r="C35" s="23" t="s">
        <v>79</v>
      </c>
      <c r="D35" s="23" t="s">
        <v>286</v>
      </c>
      <c r="E35" s="24" t="n">
        <v>230.71</v>
      </c>
      <c r="F35" s="24" t="n">
        <f aca="false">ROUND(K35/12*6,2)</f>
        <v>1672.58</v>
      </c>
      <c r="G35" s="24" t="n">
        <f aca="false">ROUND(F35*E35/1000,2)</f>
        <v>385.88</v>
      </c>
      <c r="H35" s="24" t="n">
        <v>418.74</v>
      </c>
      <c r="I35" s="24" t="n">
        <f aca="false">K35-F35</f>
        <v>1672.58</v>
      </c>
      <c r="J35" s="24" t="n">
        <f aca="false">ROUND(H35*I35/1000,2)</f>
        <v>700.38</v>
      </c>
      <c r="K35" s="25" t="n">
        <v>3345.16</v>
      </c>
      <c r="L35" s="24" t="n">
        <f aca="false">G35+J35</f>
        <v>1086.26</v>
      </c>
    </row>
    <row r="36" customFormat="false" ht="42" hidden="false" customHeight="true" outlineLevel="0" collapsed="false">
      <c r="A36" s="55" t="s">
        <v>80</v>
      </c>
      <c r="B36" s="22" t="s">
        <v>81</v>
      </c>
      <c r="C36" s="23" t="s">
        <v>82</v>
      </c>
      <c r="D36" s="23" t="s">
        <v>269</v>
      </c>
      <c r="E36" s="24" t="n">
        <v>205.82</v>
      </c>
      <c r="F36" s="24" t="n">
        <f aca="false">ROUND(K36/12*6,2)</f>
        <v>273.63</v>
      </c>
      <c r="G36" s="24" t="n">
        <f aca="false">ROUND(F36*E36/1000,2)</f>
        <v>56.32</v>
      </c>
      <c r="H36" s="24" t="n">
        <v>234.44</v>
      </c>
      <c r="I36" s="24" t="n">
        <f aca="false">K36-F36</f>
        <v>273.63</v>
      </c>
      <c r="J36" s="24" t="n">
        <f aca="false">ROUND(H36*I36/1000,2)</f>
        <v>64.15</v>
      </c>
      <c r="K36" s="25" t="n">
        <v>547.26</v>
      </c>
      <c r="L36" s="24" t="n">
        <f aca="false">G36+J36</f>
        <v>120.47</v>
      </c>
    </row>
    <row r="37" customFormat="false" ht="42" hidden="false" customHeight="true" outlineLevel="0" collapsed="false">
      <c r="A37" s="55" t="s">
        <v>83</v>
      </c>
      <c r="B37" s="22" t="s">
        <v>86</v>
      </c>
      <c r="C37" s="23" t="s">
        <v>42</v>
      </c>
      <c r="D37" s="23" t="s">
        <v>269</v>
      </c>
      <c r="E37" s="24" t="n">
        <v>85.91</v>
      </c>
      <c r="F37" s="24" t="n">
        <f aca="false">ROUND(K37/12*6,2)</f>
        <v>110.34</v>
      </c>
      <c r="G37" s="24" t="n">
        <f aca="false">ROUND(F37*E37/1000,2)</f>
        <v>9.48</v>
      </c>
      <c r="H37" s="24" t="n">
        <v>136.84</v>
      </c>
      <c r="I37" s="24" t="n">
        <f aca="false">K37-F37</f>
        <v>110.338</v>
      </c>
      <c r="J37" s="24" t="n">
        <f aca="false">ROUND(H37*I37/1000,2)</f>
        <v>15.1</v>
      </c>
      <c r="K37" s="25" t="n">
        <v>220.678</v>
      </c>
      <c r="L37" s="24" t="n">
        <f aca="false">G37+J37</f>
        <v>24.58</v>
      </c>
    </row>
    <row r="38" customFormat="false" ht="29.85" hidden="false" customHeight="true" outlineLevel="0" collapsed="false">
      <c r="A38" s="104" t="s">
        <v>85</v>
      </c>
      <c r="B38" s="22" t="s">
        <v>90</v>
      </c>
      <c r="C38" s="23" t="s">
        <v>313</v>
      </c>
      <c r="D38" s="23" t="s">
        <v>288</v>
      </c>
      <c r="E38" s="24" t="n">
        <v>85.27</v>
      </c>
      <c r="F38" s="24" t="n">
        <f aca="false">ROUND(K38/12*6,2)</f>
        <v>545.38</v>
      </c>
      <c r="G38" s="24" t="n">
        <f aca="false">ROUND(F38*E38/1000,2)</f>
        <v>46.5</v>
      </c>
      <c r="H38" s="24" t="n">
        <v>180.19</v>
      </c>
      <c r="I38" s="24" t="n">
        <f aca="false">K38-F38</f>
        <v>545.37</v>
      </c>
      <c r="J38" s="24" t="n">
        <f aca="false">ROUND(H38*I38/1000,2)</f>
        <v>98.27</v>
      </c>
      <c r="K38" s="25" t="n">
        <v>1090.75</v>
      </c>
      <c r="L38" s="24" t="n">
        <f aca="false">G38+J38</f>
        <v>144.77</v>
      </c>
    </row>
    <row r="39" customFormat="false" ht="42.75" hidden="false" customHeight="true" outlineLevel="0" collapsed="false">
      <c r="A39" s="104" t="s">
        <v>89</v>
      </c>
      <c r="B39" s="22" t="s">
        <v>93</v>
      </c>
      <c r="C39" s="23" t="s">
        <v>259</v>
      </c>
      <c r="D39" s="23" t="s">
        <v>289</v>
      </c>
      <c r="E39" s="24" t="n">
        <v>85.15</v>
      </c>
      <c r="F39" s="24" t="n">
        <f aca="false">ROUND(K39/12*6,2)</f>
        <v>41.46</v>
      </c>
      <c r="G39" s="24" t="n">
        <f aca="false">ROUND(F39*E39/1000,2)</f>
        <v>3.53</v>
      </c>
      <c r="H39" s="24" t="n">
        <v>93.37</v>
      </c>
      <c r="I39" s="24" t="n">
        <f aca="false">K39-F39</f>
        <v>41.45</v>
      </c>
      <c r="J39" s="24" t="n">
        <f aca="false">ROUND(H39*I39/1000,2)</f>
        <v>3.87</v>
      </c>
      <c r="K39" s="25" t="n">
        <v>82.91</v>
      </c>
      <c r="L39" s="24" t="n">
        <f aca="false">G39+J39</f>
        <v>7.4</v>
      </c>
    </row>
    <row r="40" customFormat="false" ht="39.15" hidden="false" customHeight="true" outlineLevel="0" collapsed="false">
      <c r="A40" s="104" t="s">
        <v>92</v>
      </c>
      <c r="B40" s="22" t="s">
        <v>95</v>
      </c>
      <c r="C40" s="23" t="s">
        <v>314</v>
      </c>
      <c r="D40" s="23" t="s">
        <v>292</v>
      </c>
      <c r="E40" s="112" t="n">
        <v>99.47</v>
      </c>
      <c r="F40" s="24" t="n">
        <f aca="false">ROUND(K40/12*6,2)</f>
        <v>6.61</v>
      </c>
      <c r="G40" s="24" t="n">
        <f aca="false">ROUND(F40*E40/1000,2)</f>
        <v>0.66</v>
      </c>
      <c r="H40" s="112" t="n">
        <v>130.78</v>
      </c>
      <c r="I40" s="24" t="n">
        <f aca="false">K40-F40</f>
        <v>6.61</v>
      </c>
      <c r="J40" s="24" t="n">
        <f aca="false">ROUND(H40*I40/1000,2)</f>
        <v>0.86</v>
      </c>
      <c r="K40" s="25" t="n">
        <v>13.22</v>
      </c>
      <c r="L40" s="24" t="n">
        <f aca="false">G40+J40</f>
        <v>1.52</v>
      </c>
    </row>
    <row r="41" customFormat="false" ht="43.4" hidden="false" customHeight="true" outlineLevel="0" collapsed="false">
      <c r="A41" s="104" t="s">
        <v>97</v>
      </c>
      <c r="B41" s="22" t="s">
        <v>101</v>
      </c>
      <c r="C41" s="23" t="s">
        <v>36</v>
      </c>
      <c r="D41" s="23" t="s">
        <v>269</v>
      </c>
      <c r="E41" s="24" t="n">
        <v>73.24</v>
      </c>
      <c r="F41" s="24" t="n">
        <f aca="false">ROUND(K41/12*6,2)</f>
        <v>153.37</v>
      </c>
      <c r="G41" s="24" t="n">
        <f aca="false">ROUND(F41*E41/1000,2)</f>
        <v>11.23</v>
      </c>
      <c r="H41" s="24" t="n">
        <v>210.18</v>
      </c>
      <c r="I41" s="24" t="n">
        <f aca="false">K41-F41</f>
        <v>153.37</v>
      </c>
      <c r="J41" s="24" t="n">
        <f aca="false">ROUND(H41*I41/1000,2)</f>
        <v>32.24</v>
      </c>
      <c r="K41" s="25" t="n">
        <v>306.74</v>
      </c>
      <c r="L41" s="24" t="n">
        <f aca="false">G41+J41</f>
        <v>43.47</v>
      </c>
    </row>
    <row r="42" customFormat="false" ht="34.55" hidden="false" customHeight="true" outlineLevel="0" collapsed="false">
      <c r="A42" s="104" t="s">
        <v>100</v>
      </c>
      <c r="B42" s="22" t="s">
        <v>315</v>
      </c>
      <c r="C42" s="23" t="s">
        <v>106</v>
      </c>
      <c r="D42" s="23" t="s">
        <v>286</v>
      </c>
      <c r="E42" s="24" t="n">
        <v>230.71</v>
      </c>
      <c r="F42" s="24" t="n">
        <f aca="false">ROUND(K42/12*6,2)</f>
        <v>11.18</v>
      </c>
      <c r="G42" s="24" t="n">
        <f aca="false">ROUND(F42*E42/1000,2)</f>
        <v>2.58</v>
      </c>
      <c r="H42" s="24" t="n">
        <v>418.74</v>
      </c>
      <c r="I42" s="24" t="n">
        <f aca="false">K42-F42</f>
        <v>11.18</v>
      </c>
      <c r="J42" s="24" t="n">
        <f aca="false">ROUND(H42*I42/1000,2)</f>
        <v>4.68</v>
      </c>
      <c r="K42" s="25" t="n">
        <v>22.36</v>
      </c>
      <c r="L42" s="24" t="n">
        <f aca="false">G42+J42</f>
        <v>7.26</v>
      </c>
    </row>
    <row r="43" customFormat="false" ht="30.5" hidden="false" customHeight="true" outlineLevel="0" collapsed="false">
      <c r="A43" s="104" t="s">
        <v>104</v>
      </c>
      <c r="B43" s="22" t="s">
        <v>111</v>
      </c>
      <c r="C43" s="23" t="s">
        <v>112</v>
      </c>
      <c r="D43" s="23" t="s">
        <v>269</v>
      </c>
      <c r="E43" s="24" t="n">
        <v>216.14</v>
      </c>
      <c r="F43" s="24" t="n">
        <f aca="false">ROUND(K43/12*6,2)</f>
        <v>678.52</v>
      </c>
      <c r="G43" s="24" t="n">
        <f aca="false">ROUND(F43*E43/1000,2)</f>
        <v>146.66</v>
      </c>
      <c r="H43" s="24" t="n">
        <v>621.58</v>
      </c>
      <c r="I43" s="24" t="n">
        <f aca="false">K43-F43</f>
        <v>678.51</v>
      </c>
      <c r="J43" s="24" t="n">
        <f aca="false">ROUND(H43*I43/1000,2)</f>
        <v>421.75</v>
      </c>
      <c r="K43" s="25" t="n">
        <v>1357.03</v>
      </c>
      <c r="L43" s="24" t="n">
        <f aca="false">G43+J43</f>
        <v>568.41</v>
      </c>
    </row>
    <row r="44" customFormat="false" ht="30.5" hidden="false" customHeight="true" outlineLevel="0" collapsed="false">
      <c r="A44" s="102" t="s">
        <v>110</v>
      </c>
      <c r="B44" s="35" t="s">
        <v>114</v>
      </c>
      <c r="C44" s="23" t="s">
        <v>199</v>
      </c>
      <c r="D44" s="23" t="s">
        <v>316</v>
      </c>
      <c r="E44" s="24" t="n">
        <v>87.42</v>
      </c>
      <c r="F44" s="24" t="n">
        <f aca="false">ROUND(K44/12*6,2)</f>
        <v>134.26</v>
      </c>
      <c r="G44" s="24" t="n">
        <f aca="false">ROUND(F44*E44/1000,2)</f>
        <v>11.74</v>
      </c>
      <c r="H44" s="24" t="n">
        <v>118.18</v>
      </c>
      <c r="I44" s="24" t="n">
        <f aca="false">K44-F44</f>
        <v>134.25</v>
      </c>
      <c r="J44" s="24" t="n">
        <f aca="false">ROUND(H44*I44/1000,2)</f>
        <v>15.87</v>
      </c>
      <c r="K44" s="25" t="n">
        <v>268.51</v>
      </c>
      <c r="L44" s="24" t="n">
        <f aca="false">G44+J44</f>
        <v>27.61</v>
      </c>
    </row>
    <row r="45" customFormat="false" ht="35.95" hidden="false" customHeight="true" outlineLevel="0" collapsed="false">
      <c r="A45" s="102"/>
      <c r="B45" s="35"/>
      <c r="C45" s="23" t="s">
        <v>115</v>
      </c>
      <c r="D45" s="23" t="s">
        <v>299</v>
      </c>
      <c r="E45" s="24" t="n">
        <v>86.93</v>
      </c>
      <c r="F45" s="24" t="n">
        <f aca="false">ROUND(K45/12*6,2)</f>
        <v>99.5</v>
      </c>
      <c r="G45" s="24" t="n">
        <f aca="false">ROUND(F45*E45/1000,2)</f>
        <v>8.65</v>
      </c>
      <c r="H45" s="24" t="n">
        <v>92.52</v>
      </c>
      <c r="I45" s="24" t="n">
        <f aca="false">K45-F45</f>
        <v>99.49</v>
      </c>
      <c r="J45" s="24" t="n">
        <f aca="false">ROUND(H45*I45/1000,2)</f>
        <v>9.2</v>
      </c>
      <c r="K45" s="25" t="n">
        <v>198.99</v>
      </c>
      <c r="L45" s="24" t="n">
        <f aca="false">G45+J45</f>
        <v>17.85</v>
      </c>
    </row>
    <row r="46" s="20" customFormat="true" ht="31.85" hidden="false" customHeight="true" outlineLevel="0" collapsed="false">
      <c r="A46" s="21" t="s">
        <v>113</v>
      </c>
      <c r="B46" s="22" t="s">
        <v>117</v>
      </c>
      <c r="C46" s="23" t="s">
        <v>36</v>
      </c>
      <c r="D46" s="23" t="s">
        <v>269</v>
      </c>
      <c r="E46" s="24" t="n">
        <v>73.24</v>
      </c>
      <c r="F46" s="24" t="n">
        <f aca="false">ROUND(K46/12*6,2)</f>
        <v>67.79</v>
      </c>
      <c r="G46" s="24" t="n">
        <f aca="false">ROUND(F46*E46/1000,2)</f>
        <v>4.96</v>
      </c>
      <c r="H46" s="24" t="n">
        <v>210.18</v>
      </c>
      <c r="I46" s="24" t="n">
        <f aca="false">K46-F46</f>
        <v>67.79</v>
      </c>
      <c r="J46" s="24" t="n">
        <f aca="false">ROUND(H46*I46/1000,2)</f>
        <v>14.25</v>
      </c>
      <c r="K46" s="25" t="n">
        <v>135.58</v>
      </c>
      <c r="L46" s="24" t="n">
        <f aca="false">G46+J46</f>
        <v>19.21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</row>
    <row r="47" customFormat="false" ht="28.5" hidden="false" customHeight="true" outlineLevel="0" collapsed="false">
      <c r="A47" s="12" t="s">
        <v>118</v>
      </c>
      <c r="B47" s="18" t="s">
        <v>119</v>
      </c>
      <c r="C47" s="19"/>
      <c r="D47" s="19"/>
      <c r="E47" s="19"/>
      <c r="F47" s="19" t="n">
        <f aca="false">SUM(F48:F49)</f>
        <v>700.82</v>
      </c>
      <c r="G47" s="19" t="n">
        <f aca="false">SUM(G48:G49)</f>
        <v>51.33</v>
      </c>
      <c r="H47" s="19"/>
      <c r="I47" s="19" t="n">
        <f aca="false">SUM(I48:I49)</f>
        <v>700.81</v>
      </c>
      <c r="J47" s="19" t="n">
        <f aca="false">SUM(J48:J49)</f>
        <v>147.3</v>
      </c>
      <c r="K47" s="19" t="n">
        <f aca="false">SUM(K48:K49)</f>
        <v>1401.63</v>
      </c>
      <c r="L47" s="19" t="n">
        <f aca="false">SUM(L48:L49)</f>
        <v>198.63</v>
      </c>
    </row>
    <row r="48" customFormat="false" ht="34.5" hidden="false" customHeight="true" outlineLevel="0" collapsed="false">
      <c r="A48" s="23" t="s">
        <v>120</v>
      </c>
      <c r="B48" s="22" t="s">
        <v>121</v>
      </c>
      <c r="C48" s="23" t="s">
        <v>124</v>
      </c>
      <c r="D48" s="23" t="s">
        <v>269</v>
      </c>
      <c r="E48" s="24" t="n">
        <v>73.24</v>
      </c>
      <c r="F48" s="24" t="n">
        <f aca="false">ROUND(K48/12*6,2)</f>
        <v>129.32</v>
      </c>
      <c r="G48" s="24" t="n">
        <f aca="false">ROUND(F48*E48/1000,2)</f>
        <v>9.47</v>
      </c>
      <c r="H48" s="24" t="n">
        <v>210.18</v>
      </c>
      <c r="I48" s="24" t="n">
        <f aca="false">K48-F48</f>
        <v>129.31</v>
      </c>
      <c r="J48" s="24" t="n">
        <f aca="false">ROUND(I48*H48/1000,2)</f>
        <v>27.18</v>
      </c>
      <c r="K48" s="25" t="n">
        <v>258.63</v>
      </c>
      <c r="L48" s="24" t="n">
        <f aca="false">G48+J48</f>
        <v>36.65</v>
      </c>
    </row>
    <row r="49" customFormat="false" ht="36" hidden="false" customHeight="true" outlineLevel="0" collapsed="false">
      <c r="A49" s="23" t="s">
        <v>122</v>
      </c>
      <c r="B49" s="22" t="s">
        <v>300</v>
      </c>
      <c r="C49" s="23" t="s">
        <v>124</v>
      </c>
      <c r="D49" s="23" t="s">
        <v>269</v>
      </c>
      <c r="E49" s="24" t="n">
        <v>73.24</v>
      </c>
      <c r="F49" s="24" t="n">
        <f aca="false">ROUND(K49/12*6,2)</f>
        <v>571.5</v>
      </c>
      <c r="G49" s="24" t="n">
        <f aca="false">ROUND(F49*E49/1000,2)</f>
        <v>41.86</v>
      </c>
      <c r="H49" s="24" t="n">
        <v>210.18</v>
      </c>
      <c r="I49" s="24" t="n">
        <f aca="false">K49-F49</f>
        <v>571.5</v>
      </c>
      <c r="J49" s="24" t="n">
        <f aca="false">ROUND(H49*I49/1000,2)</f>
        <v>120.12</v>
      </c>
      <c r="K49" s="25" t="n">
        <v>1143</v>
      </c>
      <c r="L49" s="24" t="n">
        <f aca="false">G49+J49</f>
        <v>161.98</v>
      </c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  <c r="IJ49" s="20"/>
      <c r="IK49" s="20"/>
      <c r="IL49" s="20"/>
      <c r="IM49" s="20"/>
      <c r="IN49" s="20"/>
      <c r="IO49" s="20"/>
      <c r="IP49" s="20"/>
      <c r="IQ49" s="20"/>
      <c r="IR49" s="20"/>
      <c r="IS49" s="20"/>
      <c r="IT49" s="20"/>
      <c r="IU49" s="20"/>
      <c r="IV49" s="20"/>
      <c r="IW49" s="20"/>
    </row>
    <row r="50" customFormat="false" ht="29.25" hidden="false" customHeight="true" outlineLevel="0" collapsed="false">
      <c r="A50" s="12" t="s">
        <v>125</v>
      </c>
      <c r="B50" s="18" t="s">
        <v>126</v>
      </c>
      <c r="C50" s="19"/>
      <c r="D50" s="19"/>
      <c r="E50" s="19"/>
      <c r="F50" s="19" t="n">
        <f aca="false">SUM(F51:F55)</f>
        <v>72415.78</v>
      </c>
      <c r="G50" s="19" t="n">
        <f aca="false">SUM(G51:G55)</f>
        <v>5386.38</v>
      </c>
      <c r="H50" s="19"/>
      <c r="I50" s="19" t="n">
        <f aca="false">SUM(I51:I55)</f>
        <v>72415.76</v>
      </c>
      <c r="J50" s="19" t="n">
        <f aca="false">SUM(J51:J55)</f>
        <v>14741.9</v>
      </c>
      <c r="K50" s="19" t="n">
        <f aca="false">SUM(K51:K55)</f>
        <v>144831.54</v>
      </c>
      <c r="L50" s="19" t="n">
        <f aca="false">SUM(L51:L55)</f>
        <v>20128.28</v>
      </c>
    </row>
    <row r="51" customFormat="false" ht="41.25" hidden="false" customHeight="true" outlineLevel="0" collapsed="false">
      <c r="A51" s="45" t="s">
        <v>127</v>
      </c>
      <c r="B51" s="37" t="s">
        <v>128</v>
      </c>
      <c r="C51" s="23" t="s">
        <v>31</v>
      </c>
      <c r="D51" s="36" t="s">
        <v>269</v>
      </c>
      <c r="E51" s="24" t="n">
        <v>73.24</v>
      </c>
      <c r="F51" s="24" t="n">
        <f aca="false">ROUND(K51/12*6,2)</f>
        <v>58825.67</v>
      </c>
      <c r="G51" s="24" t="n">
        <f aca="false">ROUND(F51*E51/1000,2)</f>
        <v>4308.39</v>
      </c>
      <c r="H51" s="24" t="n">
        <v>210.18</v>
      </c>
      <c r="I51" s="24" t="n">
        <f aca="false">K51-F51</f>
        <v>58825.66</v>
      </c>
      <c r="J51" s="24" t="n">
        <f aca="false">ROUND(I51*H51/1000,2)</f>
        <v>12363.98</v>
      </c>
      <c r="K51" s="47" t="n">
        <v>117651.33</v>
      </c>
      <c r="L51" s="24" t="n">
        <f aca="false">G51+J51</f>
        <v>16672.37</v>
      </c>
    </row>
    <row r="52" customFormat="false" ht="44.25" hidden="false" customHeight="true" outlineLevel="0" collapsed="false">
      <c r="A52" s="45" t="s">
        <v>129</v>
      </c>
      <c r="B52" s="22" t="s">
        <v>135</v>
      </c>
      <c r="C52" s="23" t="s">
        <v>31</v>
      </c>
      <c r="D52" s="23" t="s">
        <v>269</v>
      </c>
      <c r="E52" s="24" t="n">
        <v>73.24</v>
      </c>
      <c r="F52" s="24" t="n">
        <f aca="false">ROUND(K52/12*6,2)</f>
        <v>71.32</v>
      </c>
      <c r="G52" s="24" t="n">
        <f aca="false">ROUND(F52*E52/1000,2)</f>
        <v>5.22</v>
      </c>
      <c r="H52" s="24" t="n">
        <v>210.18</v>
      </c>
      <c r="I52" s="24" t="n">
        <f aca="false">K52-F52</f>
        <v>71.32</v>
      </c>
      <c r="J52" s="24" t="n">
        <f aca="false">ROUND(I52*H52/1000,2)</f>
        <v>14.99</v>
      </c>
      <c r="K52" s="25" t="n">
        <v>142.64</v>
      </c>
      <c r="L52" s="24" t="n">
        <f aca="false">G52+J52</f>
        <v>20.21</v>
      </c>
    </row>
    <row r="53" customFormat="false" ht="42.75" hidden="false" customHeight="true" outlineLevel="0" collapsed="false">
      <c r="A53" s="49" t="s">
        <v>131</v>
      </c>
      <c r="B53" s="37" t="s">
        <v>142</v>
      </c>
      <c r="C53" s="23" t="s">
        <v>31</v>
      </c>
      <c r="D53" s="23" t="s">
        <v>269</v>
      </c>
      <c r="E53" s="24" t="n">
        <v>73.24</v>
      </c>
      <c r="F53" s="24" t="n">
        <f aca="false">ROUND(K53/12*6,2)</f>
        <v>2381.09</v>
      </c>
      <c r="G53" s="24" t="n">
        <f aca="false">ROUND(F53*E53/1000,2)</f>
        <v>174.39</v>
      </c>
      <c r="H53" s="24" t="n">
        <v>210.18</v>
      </c>
      <c r="I53" s="24" t="n">
        <f aca="false">K53-F53</f>
        <v>2381.08</v>
      </c>
      <c r="J53" s="24" t="n">
        <f aca="false">ROUND(I53*H53/1000,2)</f>
        <v>500.46</v>
      </c>
      <c r="K53" s="25" t="n">
        <v>4762.17</v>
      </c>
      <c r="L53" s="24" t="n">
        <f aca="false">G53+J53</f>
        <v>674.85</v>
      </c>
    </row>
    <row r="54" s="20" customFormat="true" ht="29.85" hidden="false" customHeight="true" outlineLevel="0" collapsed="false">
      <c r="A54" s="49"/>
      <c r="B54" s="22" t="s">
        <v>143</v>
      </c>
      <c r="C54" s="23" t="s">
        <v>133</v>
      </c>
      <c r="D54" s="23" t="s">
        <v>269</v>
      </c>
      <c r="E54" s="24" t="n">
        <v>85.91</v>
      </c>
      <c r="F54" s="24" t="n">
        <f aca="false">ROUND(K54/12*6,2)</f>
        <v>6523.7</v>
      </c>
      <c r="G54" s="24" t="n">
        <f aca="false">ROUND(F54*E54/1000,2)</f>
        <v>560.45</v>
      </c>
      <c r="H54" s="24" t="n">
        <v>136.84</v>
      </c>
      <c r="I54" s="24" t="n">
        <f aca="false">K54-F54</f>
        <v>6523.7</v>
      </c>
      <c r="J54" s="24" t="n">
        <f aca="false">ROUND(I54*H54/1000,2)</f>
        <v>892.7</v>
      </c>
      <c r="K54" s="25" t="n">
        <v>13047.4</v>
      </c>
      <c r="L54" s="24" t="n">
        <f aca="false">G54+J54</f>
        <v>1453.15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</row>
    <row r="55" s="20" customFormat="true" ht="34.5" hidden="false" customHeight="true" outlineLevel="0" collapsed="false">
      <c r="A55" s="49"/>
      <c r="B55" s="22" t="s">
        <v>144</v>
      </c>
      <c r="C55" s="23" t="s">
        <v>31</v>
      </c>
      <c r="D55" s="23" t="s">
        <v>269</v>
      </c>
      <c r="E55" s="24" t="n">
        <v>73.24</v>
      </c>
      <c r="F55" s="24" t="n">
        <f aca="false">ROUND(K55/12*6,2)</f>
        <v>4614</v>
      </c>
      <c r="G55" s="24" t="n">
        <f aca="false">ROUND(F55*E55/1000,2)</f>
        <v>337.93</v>
      </c>
      <c r="H55" s="24" t="n">
        <v>210.18</v>
      </c>
      <c r="I55" s="24" t="n">
        <f aca="false">K55-F55</f>
        <v>4614</v>
      </c>
      <c r="J55" s="24" t="n">
        <f aca="false">ROUND(I55*H55/1000,2)</f>
        <v>969.77</v>
      </c>
      <c r="K55" s="25" t="n">
        <v>9228</v>
      </c>
      <c r="L55" s="24" t="n">
        <f aca="false">G55+J55</f>
        <v>1307.7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</row>
    <row r="56" s="20" customFormat="true" ht="31.3" hidden="false" customHeight="true" outlineLevel="0" collapsed="false">
      <c r="A56" s="12" t="s">
        <v>156</v>
      </c>
      <c r="B56" s="18" t="s">
        <v>205</v>
      </c>
      <c r="C56" s="19"/>
      <c r="D56" s="19"/>
      <c r="E56" s="19"/>
      <c r="F56" s="19" t="n">
        <f aca="false">F57</f>
        <v>103.84</v>
      </c>
      <c r="G56" s="19" t="n">
        <f aca="false">G57</f>
        <v>7.61</v>
      </c>
      <c r="H56" s="19"/>
      <c r="I56" s="19" t="n">
        <f aca="false">I57</f>
        <v>103.83</v>
      </c>
      <c r="J56" s="19" t="n">
        <f aca="false">J57</f>
        <v>21.82</v>
      </c>
      <c r="K56" s="19" t="n">
        <f aca="false">K57</f>
        <v>207.67</v>
      </c>
      <c r="L56" s="19" t="n">
        <f aca="false">L57</f>
        <v>29.43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</row>
    <row r="57" customFormat="false" ht="45.7" hidden="false" customHeight="true" outlineLevel="0" collapsed="false">
      <c r="A57" s="41" t="s">
        <v>158</v>
      </c>
      <c r="B57" s="39" t="s">
        <v>317</v>
      </c>
      <c r="C57" s="41" t="s">
        <v>36</v>
      </c>
      <c r="D57" s="41" t="s">
        <v>269</v>
      </c>
      <c r="E57" s="24" t="n">
        <v>73.24</v>
      </c>
      <c r="F57" s="24" t="n">
        <f aca="false">ROUND(K57/12*6,2)</f>
        <v>103.84</v>
      </c>
      <c r="G57" s="24" t="n">
        <f aca="false">ROUND(F57*E57/1000,2)</f>
        <v>7.61</v>
      </c>
      <c r="H57" s="24" t="n">
        <v>210.18</v>
      </c>
      <c r="I57" s="24" t="n">
        <f aca="false">K57-F57</f>
        <v>103.83</v>
      </c>
      <c r="J57" s="24" t="n">
        <f aca="false">ROUND(I57*H57/1000,2)</f>
        <v>21.82</v>
      </c>
      <c r="K57" s="25" t="n">
        <v>207.67</v>
      </c>
      <c r="L57" s="24" t="n">
        <f aca="false">G57+J57</f>
        <v>29.43</v>
      </c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  <c r="HN57" s="20"/>
      <c r="HO57" s="20"/>
      <c r="HP57" s="20"/>
      <c r="HQ57" s="20"/>
      <c r="HR57" s="20"/>
      <c r="HS57" s="20"/>
      <c r="HT57" s="20"/>
      <c r="HU57" s="20"/>
      <c r="HV57" s="20"/>
      <c r="HW57" s="20"/>
      <c r="HX57" s="20"/>
      <c r="HY57" s="20"/>
      <c r="HZ57" s="20"/>
      <c r="IA57" s="20"/>
      <c r="IB57" s="20"/>
      <c r="IC57" s="20"/>
      <c r="ID57" s="20"/>
      <c r="IE57" s="20"/>
      <c r="IF57" s="20"/>
      <c r="IG57" s="20"/>
      <c r="IH57" s="20"/>
      <c r="II57" s="20"/>
      <c r="IJ57" s="20"/>
      <c r="IK57" s="20"/>
      <c r="IL57" s="20"/>
      <c r="IM57" s="20"/>
      <c r="IN57" s="20"/>
      <c r="IO57" s="20"/>
      <c r="IP57" s="20"/>
      <c r="IQ57" s="20"/>
      <c r="IR57" s="20"/>
      <c r="IS57" s="20"/>
      <c r="IT57" s="20"/>
      <c r="IU57" s="20"/>
      <c r="IV57" s="20"/>
      <c r="IW57" s="20"/>
    </row>
    <row r="58" customFormat="false" ht="37.5" hidden="false" customHeight="true" outlineLevel="0" collapsed="false">
      <c r="A58" s="12" t="s">
        <v>160</v>
      </c>
      <c r="B58" s="18" t="s">
        <v>318</v>
      </c>
      <c r="C58" s="19"/>
      <c r="D58" s="19"/>
      <c r="E58" s="19"/>
      <c r="F58" s="19" t="n">
        <f aca="false">F59</f>
        <v>35.85</v>
      </c>
      <c r="G58" s="19" t="n">
        <f aca="false">G59</f>
        <v>2.63</v>
      </c>
      <c r="H58" s="19"/>
      <c r="I58" s="19" t="n">
        <f aca="false">I59</f>
        <v>35.85</v>
      </c>
      <c r="J58" s="19" t="n">
        <f aca="false">J59</f>
        <v>7.53</v>
      </c>
      <c r="K58" s="19" t="n">
        <f aca="false">K59</f>
        <v>71.7</v>
      </c>
      <c r="L58" s="19" t="n">
        <f aca="false">L59</f>
        <v>10.16</v>
      </c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  <c r="FB58" s="20"/>
      <c r="FC58" s="20"/>
      <c r="FD58" s="20"/>
      <c r="FE58" s="20"/>
      <c r="FF58" s="20"/>
      <c r="FG58" s="20"/>
      <c r="FH58" s="20"/>
      <c r="FI58" s="20"/>
      <c r="FJ58" s="20"/>
      <c r="FK58" s="20"/>
      <c r="FL58" s="20"/>
      <c r="FM58" s="20"/>
      <c r="FN58" s="20"/>
      <c r="FO58" s="20"/>
      <c r="FP58" s="20"/>
      <c r="FQ58" s="20"/>
      <c r="FR58" s="20"/>
      <c r="FS58" s="20"/>
      <c r="FT58" s="20"/>
      <c r="FU58" s="20"/>
      <c r="FV58" s="20"/>
      <c r="FW58" s="20"/>
      <c r="FX58" s="20"/>
      <c r="FY58" s="20"/>
      <c r="FZ58" s="20"/>
      <c r="GA58" s="20"/>
      <c r="GB58" s="20"/>
      <c r="GC58" s="20"/>
      <c r="GD58" s="20"/>
      <c r="GE58" s="20"/>
      <c r="GF58" s="20"/>
      <c r="GG58" s="20"/>
      <c r="GH58" s="20"/>
      <c r="GI58" s="20"/>
      <c r="GJ58" s="20"/>
      <c r="GK58" s="20"/>
      <c r="GL58" s="20"/>
      <c r="GM58" s="20"/>
      <c r="GN58" s="20"/>
      <c r="GO58" s="20"/>
      <c r="GP58" s="20"/>
      <c r="GQ58" s="20"/>
      <c r="GR58" s="20"/>
      <c r="GS58" s="20"/>
      <c r="GT58" s="20"/>
      <c r="GU58" s="20"/>
      <c r="GV58" s="20"/>
      <c r="GW58" s="20"/>
      <c r="GX58" s="20"/>
      <c r="GY58" s="20"/>
      <c r="GZ58" s="20"/>
      <c r="HA58" s="20"/>
      <c r="HB58" s="20"/>
      <c r="HC58" s="20"/>
      <c r="HD58" s="20"/>
      <c r="HE58" s="20"/>
      <c r="HF58" s="20"/>
      <c r="HG58" s="20"/>
      <c r="HH58" s="20"/>
      <c r="HI58" s="20"/>
      <c r="HJ58" s="20"/>
      <c r="HK58" s="20"/>
      <c r="HL58" s="20"/>
      <c r="HM58" s="20"/>
      <c r="HN58" s="20"/>
      <c r="HO58" s="20"/>
      <c r="HP58" s="20"/>
      <c r="HQ58" s="20"/>
      <c r="HR58" s="20"/>
      <c r="HS58" s="20"/>
      <c r="HT58" s="20"/>
      <c r="HU58" s="20"/>
      <c r="HV58" s="20"/>
      <c r="HW58" s="20"/>
      <c r="HX58" s="20"/>
      <c r="HY58" s="20"/>
      <c r="HZ58" s="20"/>
      <c r="IA58" s="20"/>
      <c r="IB58" s="20"/>
      <c r="IC58" s="20"/>
      <c r="ID58" s="20"/>
      <c r="IE58" s="20"/>
      <c r="IF58" s="20"/>
      <c r="IG58" s="20"/>
      <c r="IH58" s="20"/>
      <c r="II58" s="20"/>
      <c r="IJ58" s="20"/>
      <c r="IK58" s="20"/>
      <c r="IL58" s="20"/>
      <c r="IM58" s="20"/>
      <c r="IN58" s="20"/>
      <c r="IO58" s="20"/>
      <c r="IP58" s="20"/>
      <c r="IQ58" s="20"/>
      <c r="IR58" s="20"/>
      <c r="IS58" s="20"/>
      <c r="IT58" s="20"/>
      <c r="IU58" s="20"/>
      <c r="IV58" s="20"/>
      <c r="IW58" s="20"/>
    </row>
    <row r="59" customFormat="false" ht="31.5" hidden="false" customHeight="true" outlineLevel="0" collapsed="false">
      <c r="A59" s="41" t="s">
        <v>162</v>
      </c>
      <c r="B59" s="39" t="s">
        <v>163</v>
      </c>
      <c r="C59" s="41" t="s">
        <v>36</v>
      </c>
      <c r="D59" s="41" t="s">
        <v>269</v>
      </c>
      <c r="E59" s="24" t="n">
        <v>73.24</v>
      </c>
      <c r="F59" s="24" t="n">
        <f aca="false">ROUND(K59/12*6,2)</f>
        <v>35.85</v>
      </c>
      <c r="G59" s="24" t="n">
        <f aca="false">ROUND(F59*E59/1000,2)</f>
        <v>2.63</v>
      </c>
      <c r="H59" s="24" t="n">
        <v>210.18</v>
      </c>
      <c r="I59" s="24" t="n">
        <f aca="false">K59-F59</f>
        <v>35.85</v>
      </c>
      <c r="J59" s="24" t="n">
        <f aca="false">ROUND(H59*I59/1000,2)</f>
        <v>7.53</v>
      </c>
      <c r="K59" s="25" t="n">
        <v>71.7</v>
      </c>
      <c r="L59" s="24" t="n">
        <f aca="false">G59+J59</f>
        <v>10.16</v>
      </c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20"/>
      <c r="HW59" s="20"/>
      <c r="HX59" s="20"/>
      <c r="HY59" s="20"/>
      <c r="HZ59" s="20"/>
      <c r="IA59" s="20"/>
      <c r="IB59" s="20"/>
      <c r="IC59" s="20"/>
      <c r="ID59" s="20"/>
      <c r="IE59" s="20"/>
      <c r="IF59" s="20"/>
      <c r="IG59" s="20"/>
      <c r="IH59" s="20"/>
      <c r="II59" s="20"/>
      <c r="IJ59" s="20"/>
      <c r="IK59" s="20"/>
      <c r="IL59" s="20"/>
      <c r="IM59" s="20"/>
      <c r="IN59" s="20"/>
      <c r="IO59" s="20"/>
      <c r="IP59" s="20"/>
      <c r="IQ59" s="20"/>
      <c r="IR59" s="20"/>
      <c r="IS59" s="20"/>
      <c r="IT59" s="20"/>
      <c r="IU59" s="20"/>
      <c r="IV59" s="20"/>
      <c r="IW59" s="20"/>
    </row>
    <row r="60" s="29" customFormat="true" ht="37.5" hidden="false" customHeight="true" outlineLevel="0" collapsed="false">
      <c r="A60" s="17" t="s">
        <v>164</v>
      </c>
      <c r="B60" s="18" t="s">
        <v>209</v>
      </c>
      <c r="C60" s="19"/>
      <c r="D60" s="19"/>
      <c r="E60" s="19"/>
      <c r="F60" s="19" t="n">
        <f aca="false">F61</f>
        <v>107.55</v>
      </c>
      <c r="G60" s="19" t="n">
        <f aca="false">G61</f>
        <v>7.88</v>
      </c>
      <c r="H60" s="19"/>
      <c r="I60" s="19" t="n">
        <f aca="false">I61</f>
        <v>107.54</v>
      </c>
      <c r="J60" s="19" t="n">
        <f aca="false">J61</f>
        <v>22.6</v>
      </c>
      <c r="K60" s="19" t="n">
        <f aca="false">K61</f>
        <v>215.09</v>
      </c>
      <c r="L60" s="19" t="n">
        <f aca="false">L61</f>
        <v>30.48</v>
      </c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  <c r="GT60" s="20"/>
      <c r="GU60" s="20"/>
      <c r="GV60" s="20"/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/>
      <c r="HH60" s="20"/>
      <c r="HI60" s="20"/>
      <c r="HJ60" s="20"/>
      <c r="HK60" s="20"/>
      <c r="HL60" s="20"/>
      <c r="HM60" s="20"/>
      <c r="HN60" s="20"/>
      <c r="HO60" s="20"/>
      <c r="HP60" s="20"/>
      <c r="HQ60" s="20"/>
      <c r="HR60" s="20"/>
      <c r="HS60" s="20"/>
      <c r="HT60" s="20"/>
      <c r="HU60" s="20"/>
      <c r="HV60" s="20"/>
      <c r="HW60" s="20"/>
      <c r="HX60" s="20"/>
      <c r="HY60" s="20"/>
      <c r="HZ60" s="20"/>
      <c r="IA60" s="20"/>
      <c r="IB60" s="20"/>
      <c r="IC60" s="20"/>
      <c r="ID60" s="20"/>
      <c r="IE60" s="20"/>
      <c r="IF60" s="20"/>
      <c r="IG60" s="20"/>
      <c r="IH60" s="20"/>
      <c r="II60" s="20"/>
      <c r="IJ60" s="20"/>
      <c r="IK60" s="20"/>
      <c r="IL60" s="20"/>
      <c r="IM60" s="20"/>
      <c r="IN60" s="20"/>
      <c r="IO60" s="20"/>
      <c r="IP60" s="20"/>
      <c r="IQ60" s="20"/>
      <c r="IR60" s="20"/>
      <c r="IS60" s="20"/>
      <c r="IT60" s="20"/>
      <c r="IU60" s="20"/>
      <c r="IV60" s="20"/>
      <c r="IW60" s="20"/>
    </row>
    <row r="61" s="29" customFormat="true" ht="31.5" hidden="false" customHeight="true" outlineLevel="0" collapsed="false">
      <c r="A61" s="38" t="s">
        <v>166</v>
      </c>
      <c r="B61" s="39" t="s">
        <v>163</v>
      </c>
      <c r="C61" s="41" t="s">
        <v>36</v>
      </c>
      <c r="D61" s="41" t="s">
        <v>269</v>
      </c>
      <c r="E61" s="24" t="n">
        <v>73.24</v>
      </c>
      <c r="F61" s="24" t="n">
        <f aca="false">ROUND(K61/12*6,2)</f>
        <v>107.55</v>
      </c>
      <c r="G61" s="24" t="n">
        <f aca="false">ROUND(F61*E61/1000,2)</f>
        <v>7.88</v>
      </c>
      <c r="H61" s="24" t="n">
        <v>210.18</v>
      </c>
      <c r="I61" s="24" t="n">
        <f aca="false">K61-F61</f>
        <v>107.54</v>
      </c>
      <c r="J61" s="24" t="n">
        <f aca="false">ROUND(H61*I61/1000,2)</f>
        <v>22.6</v>
      </c>
      <c r="K61" s="25" t="n">
        <v>215.09</v>
      </c>
      <c r="L61" s="24" t="n">
        <f aca="false">G61+J61</f>
        <v>30.48</v>
      </c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  <c r="HN61" s="20"/>
      <c r="HO61" s="20"/>
      <c r="HP61" s="20"/>
      <c r="HQ61" s="20"/>
      <c r="HR61" s="20"/>
      <c r="HS61" s="20"/>
      <c r="HT61" s="20"/>
      <c r="HU61" s="20"/>
      <c r="HV61" s="20"/>
      <c r="HW61" s="20"/>
      <c r="HX61" s="20"/>
      <c r="HY61" s="20"/>
      <c r="HZ61" s="20"/>
      <c r="IA61" s="20"/>
      <c r="IB61" s="20"/>
      <c r="IC61" s="20"/>
      <c r="ID61" s="20"/>
      <c r="IE61" s="20"/>
      <c r="IF61" s="20"/>
      <c r="IG61" s="20"/>
      <c r="IH61" s="20"/>
      <c r="II61" s="20"/>
      <c r="IJ61" s="20"/>
      <c r="IK61" s="20"/>
      <c r="IL61" s="20"/>
      <c r="IM61" s="20"/>
      <c r="IN61" s="20"/>
      <c r="IO61" s="20"/>
      <c r="IP61" s="20"/>
      <c r="IQ61" s="20"/>
      <c r="IR61" s="20"/>
      <c r="IS61" s="20"/>
      <c r="IT61" s="20"/>
      <c r="IU61" s="20"/>
      <c r="IV61" s="20"/>
      <c r="IW61" s="20"/>
    </row>
    <row r="62" customFormat="false" ht="17.25" hidden="false" customHeight="true" outlineLevel="0" collapsed="false">
      <c r="A62" s="19"/>
      <c r="B62" s="12" t="s">
        <v>167</v>
      </c>
      <c r="C62" s="19"/>
      <c r="D62" s="19"/>
      <c r="E62" s="19"/>
      <c r="F62" s="19" t="n">
        <f aca="false">F13+F25+F47+F50+F56+F58+F60</f>
        <v>125224.35</v>
      </c>
      <c r="G62" s="19" t="n">
        <f aca="false">G13+G25+G47+G50+G56+G58+G60</f>
        <v>9688.46</v>
      </c>
      <c r="H62" s="19"/>
      <c r="I62" s="19" t="n">
        <f aca="false">I13+I25+I47+I50+I56+I58+I60</f>
        <v>125224.120666667</v>
      </c>
      <c r="J62" s="19" t="n">
        <f aca="false">J13+J25+J47+J50+J56+J58+J60</f>
        <v>23476.81</v>
      </c>
      <c r="K62" s="19" t="n">
        <f aca="false">K13+K25+K47+K50+K56+K58+K60</f>
        <v>250448.470666667</v>
      </c>
      <c r="L62" s="19" t="n">
        <f aca="false">L13+L25+L47+L50+L56+L58+L60</f>
        <v>33165.27</v>
      </c>
    </row>
    <row r="63" customFormat="false" ht="12.75" hidden="false" customHeight="true" outlineLevel="0" collapsed="false"/>
    <row r="64" customFormat="false" ht="12.75" hidden="false" customHeight="true" outlineLevel="0" collapsed="false"/>
    <row r="65" customFormat="false" ht="12.75" hidden="false" customHeight="tru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12:L1048576"/>
  <mergeCells count="29">
    <mergeCell ref="J1:L2"/>
    <mergeCell ref="F2:H2"/>
    <mergeCell ref="J3:L3"/>
    <mergeCell ref="A5:L5"/>
    <mergeCell ref="B6:L6"/>
    <mergeCell ref="A8:A11"/>
    <mergeCell ref="B8:B11"/>
    <mergeCell ref="C8:C11"/>
    <mergeCell ref="D8:D11"/>
    <mergeCell ref="E8:L8"/>
    <mergeCell ref="E9:G9"/>
    <mergeCell ref="H9:J9"/>
    <mergeCell ref="K9:L9"/>
    <mergeCell ref="E10:E11"/>
    <mergeCell ref="F10:F11"/>
    <mergeCell ref="G10:G11"/>
    <mergeCell ref="H10:H11"/>
    <mergeCell ref="I10:I11"/>
    <mergeCell ref="J10:J11"/>
    <mergeCell ref="K10:K11"/>
    <mergeCell ref="L10:L11"/>
    <mergeCell ref="A17:A18"/>
    <mergeCell ref="B17:B18"/>
    <mergeCell ref="A19:A20"/>
    <mergeCell ref="A21:A22"/>
    <mergeCell ref="A29:A31"/>
    <mergeCell ref="A44:A45"/>
    <mergeCell ref="B44:B45"/>
    <mergeCell ref="A53:A55"/>
  </mergeCells>
  <printOptions headings="false" gridLines="false" gridLinesSet="true" horizontalCentered="false" verticalCentered="false"/>
  <pageMargins left="0.7" right="0.7" top="1.04513888888889" bottom="1.04513888888889" header="0.511811023622047" footer="0.511811023622047"/>
  <pageSetup paperSize="9" scale="10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048576"/>
  <sheetViews>
    <sheetView showFormulas="false" showGridLines="true" showRowColHeaders="true" showZeros="true" rightToLeft="false" tabSelected="false" showOutlineSymbols="true" defaultGridColor="true" view="normal" topLeftCell="A43" colorId="64" zoomScale="90" zoomScaleNormal="90" zoomScalePageLayoutView="100" workbookViewId="0">
      <selection pane="topLeft" activeCell="J4" activeCellId="0" sqref="J4"/>
    </sheetView>
  </sheetViews>
  <sheetFormatPr defaultColWidth="9.42578125" defaultRowHeight="12.75" zeroHeight="false" outlineLevelRow="0" outlineLevelCol="0"/>
  <cols>
    <col collapsed="false" customWidth="true" hidden="false" outlineLevel="0" max="1" min="1" style="113" width="8.15"/>
    <col collapsed="false" customWidth="true" hidden="false" outlineLevel="0" max="2" min="2" style="114" width="60.86"/>
    <col collapsed="false" customWidth="true" hidden="false" outlineLevel="0" max="3" min="3" style="115" width="31.47"/>
    <col collapsed="false" customWidth="true" hidden="false" outlineLevel="0" max="4" min="4" style="115" width="22.15"/>
    <col collapsed="false" customWidth="true" hidden="false" outlineLevel="0" max="6" min="5" style="115" width="12.15"/>
    <col collapsed="false" customWidth="true" hidden="false" outlineLevel="0" max="7" min="7" style="115" width="10.42"/>
    <col collapsed="false" customWidth="true" hidden="false" outlineLevel="0" max="8" min="8" style="115" width="11.85"/>
    <col collapsed="false" customWidth="true" hidden="false" outlineLevel="0" max="9" min="9" style="115" width="12.15"/>
    <col collapsed="false" customWidth="true" hidden="false" outlineLevel="0" max="10" min="10" style="115" width="10.42"/>
    <col collapsed="false" customWidth="true" hidden="false" outlineLevel="0" max="11" min="11" style="115" width="12.71"/>
    <col collapsed="false" customWidth="true" hidden="false" outlineLevel="0" max="12" min="12" style="115" width="11.29"/>
    <col collapsed="false" customWidth="false" hidden="false" outlineLevel="0" max="257" min="13" style="115" width="9.42"/>
    <col collapsed="false" customWidth="false" hidden="false" outlineLevel="0" max="16384" min="258" style="3" width="9.42"/>
  </cols>
  <sheetData>
    <row r="1" customFormat="false" ht="15.75" hidden="false" customHeight="true" outlineLevel="0" collapsed="false">
      <c r="J1" s="116" t="s">
        <v>319</v>
      </c>
      <c r="K1" s="116"/>
      <c r="L1" s="116"/>
    </row>
    <row r="2" customFormat="false" ht="13.5" hidden="false" customHeight="true" outlineLevel="0" collapsed="false">
      <c r="B2" s="117"/>
      <c r="C2" s="118"/>
      <c r="J2" s="119" t="s">
        <v>320</v>
      </c>
      <c r="K2" s="119"/>
      <c r="L2" s="119"/>
    </row>
    <row r="3" customFormat="false" ht="13.5" hidden="false" customHeight="true" outlineLevel="0" collapsed="false">
      <c r="B3" s="117"/>
      <c r="C3" s="118"/>
      <c r="I3" s="120"/>
      <c r="J3" s="119" t="s">
        <v>321</v>
      </c>
      <c r="K3" s="119"/>
      <c r="L3" s="119"/>
    </row>
    <row r="4" customFormat="false" ht="15" hidden="false" customHeight="true" outlineLevel="0" collapsed="false">
      <c r="B4" s="117"/>
      <c r="C4" s="118"/>
      <c r="I4" s="121"/>
      <c r="J4" s="65" t="s">
        <v>2</v>
      </c>
      <c r="K4" s="6"/>
      <c r="L4" s="6"/>
    </row>
    <row r="5" customFormat="false" ht="15" hidden="false" customHeight="true" outlineLevel="0" collapsed="false">
      <c r="A5" s="122" t="s">
        <v>3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</row>
    <row r="6" customFormat="false" ht="40.5" hidden="false" customHeight="true" outlineLevel="0" collapsed="false">
      <c r="A6" s="123" t="s">
        <v>322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</row>
    <row r="7" s="125" customFormat="true" ht="18.75" hidden="false" customHeight="true" outlineLevel="0" collapsed="false">
      <c r="A7" s="17" t="s">
        <v>5</v>
      </c>
      <c r="B7" s="124" t="s">
        <v>6</v>
      </c>
      <c r="C7" s="124" t="s">
        <v>7</v>
      </c>
      <c r="D7" s="124" t="s">
        <v>8</v>
      </c>
      <c r="E7" s="124" t="s">
        <v>9</v>
      </c>
      <c r="F7" s="124"/>
      <c r="G7" s="124"/>
      <c r="H7" s="124" t="s">
        <v>10</v>
      </c>
      <c r="I7" s="124"/>
      <c r="J7" s="124"/>
      <c r="K7" s="124" t="s">
        <v>11</v>
      </c>
      <c r="L7" s="124"/>
    </row>
    <row r="8" s="125" customFormat="true" ht="30.75" hidden="false" customHeight="true" outlineLevel="0" collapsed="false">
      <c r="A8" s="17"/>
      <c r="B8" s="124"/>
      <c r="C8" s="124"/>
      <c r="D8" s="124"/>
      <c r="E8" s="126" t="s">
        <v>220</v>
      </c>
      <c r="F8" s="126" t="s">
        <v>323</v>
      </c>
      <c r="G8" s="124" t="s">
        <v>324</v>
      </c>
      <c r="H8" s="126" t="s">
        <v>220</v>
      </c>
      <c r="I8" s="126" t="s">
        <v>323</v>
      </c>
      <c r="J8" s="124" t="s">
        <v>324</v>
      </c>
      <c r="K8" s="126" t="s">
        <v>323</v>
      </c>
      <c r="L8" s="124" t="s">
        <v>246</v>
      </c>
    </row>
    <row r="9" s="125" customFormat="true" ht="14.25" hidden="false" customHeight="true" outlineLevel="0" collapsed="false">
      <c r="A9" s="17"/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</row>
    <row r="10" s="127" customFormat="true" ht="12.75" hidden="false" customHeight="true" outlineLevel="0" collapsed="false">
      <c r="A10" s="14" t="s">
        <v>15</v>
      </c>
      <c r="B10" s="14" t="s">
        <v>16</v>
      </c>
      <c r="C10" s="14" t="s">
        <v>17</v>
      </c>
      <c r="D10" s="14" t="s">
        <v>18</v>
      </c>
      <c r="E10" s="14" t="s">
        <v>19</v>
      </c>
      <c r="F10" s="14" t="s">
        <v>20</v>
      </c>
      <c r="G10" s="14" t="s">
        <v>21</v>
      </c>
      <c r="H10" s="14" t="s">
        <v>22</v>
      </c>
      <c r="I10" s="14" t="s">
        <v>23</v>
      </c>
      <c r="J10" s="14" t="s">
        <v>24</v>
      </c>
      <c r="K10" s="14" t="s">
        <v>25</v>
      </c>
      <c r="L10" s="14" t="s">
        <v>26</v>
      </c>
    </row>
    <row r="11" s="128" customFormat="true" ht="27.75" hidden="false" customHeight="true" outlineLevel="0" collapsed="false">
      <c r="A11" s="12" t="s">
        <v>27</v>
      </c>
      <c r="B11" s="18" t="s">
        <v>28</v>
      </c>
      <c r="C11" s="12"/>
      <c r="D11" s="19"/>
      <c r="E11" s="19"/>
      <c r="F11" s="19" t="n">
        <f aca="false">SUM(F12:F19)</f>
        <v>1230.05</v>
      </c>
      <c r="G11" s="19" t="n">
        <f aca="false">SUM(G12:G19)</f>
        <v>923.1</v>
      </c>
      <c r="H11" s="19"/>
      <c r="I11" s="19" t="n">
        <f aca="false">SUM(I12:I19)</f>
        <v>1230.03</v>
      </c>
      <c r="J11" s="19" t="n">
        <f aca="false">SUM(J12:J19)</f>
        <v>1719.6</v>
      </c>
      <c r="K11" s="19" t="n">
        <f aca="false">SUM(K12:K19)</f>
        <v>2460.08</v>
      </c>
      <c r="L11" s="19" t="n">
        <f aca="false">SUM(L12:L19)</f>
        <v>2642.7</v>
      </c>
    </row>
    <row r="12" s="129" customFormat="true" ht="36" hidden="false" customHeight="true" outlineLevel="0" collapsed="false">
      <c r="A12" s="53" t="s">
        <v>325</v>
      </c>
      <c r="B12" s="37" t="s">
        <v>30</v>
      </c>
      <c r="C12" s="23" t="s">
        <v>31</v>
      </c>
      <c r="D12" s="36" t="s">
        <v>326</v>
      </c>
      <c r="E12" s="24" t="n">
        <v>750.45</v>
      </c>
      <c r="F12" s="24" t="n">
        <f aca="false">ROUND(K12/2,2)</f>
        <v>394.52</v>
      </c>
      <c r="G12" s="24" t="n">
        <f aca="false">ROUND(E12*F12/1000,2)</f>
        <v>296.07</v>
      </c>
      <c r="H12" s="54" t="n">
        <v>1398.02</v>
      </c>
      <c r="I12" s="24" t="n">
        <f aca="false">K12-F12</f>
        <v>394.51</v>
      </c>
      <c r="J12" s="24" t="n">
        <f aca="false">ROUND(H12*I12/1000,2)</f>
        <v>551.53</v>
      </c>
      <c r="K12" s="25" t="n">
        <v>789.03</v>
      </c>
      <c r="L12" s="24" t="n">
        <f aca="false">G12+J12</f>
        <v>847.6</v>
      </c>
    </row>
    <row r="13" s="129" customFormat="true" ht="39" hidden="false" customHeight="true" outlineLevel="0" collapsed="false">
      <c r="A13" s="55" t="s">
        <v>34</v>
      </c>
      <c r="B13" s="22" t="s">
        <v>35</v>
      </c>
      <c r="C13" s="23" t="s">
        <v>36</v>
      </c>
      <c r="D13" s="36" t="s">
        <v>326</v>
      </c>
      <c r="E13" s="24" t="n">
        <v>750.45</v>
      </c>
      <c r="F13" s="24" t="n">
        <f aca="false">ROUND(K13/2,2)</f>
        <v>39</v>
      </c>
      <c r="G13" s="24" t="n">
        <f aca="false">ROUND(F13*E13/1000,2)</f>
        <v>29.27</v>
      </c>
      <c r="H13" s="54" t="n">
        <v>1398.02</v>
      </c>
      <c r="I13" s="24" t="n">
        <f aca="false">K13-F13</f>
        <v>39</v>
      </c>
      <c r="J13" s="24" t="n">
        <f aca="false">ROUND(H13*I13/1000,2)</f>
        <v>54.52</v>
      </c>
      <c r="K13" s="25" t="n">
        <v>78</v>
      </c>
      <c r="L13" s="24" t="n">
        <f aca="false">G13+J13</f>
        <v>83.79</v>
      </c>
    </row>
    <row r="14" s="129" customFormat="true" ht="39.75" hidden="false" customHeight="true" outlineLevel="0" collapsed="false">
      <c r="A14" s="55" t="s">
        <v>37</v>
      </c>
      <c r="B14" s="22" t="s">
        <v>38</v>
      </c>
      <c r="C14" s="23" t="s">
        <v>31</v>
      </c>
      <c r="D14" s="36" t="s">
        <v>326</v>
      </c>
      <c r="E14" s="24" t="n">
        <v>750.45</v>
      </c>
      <c r="F14" s="24" t="n">
        <f aca="false">ROUND(K14/2,2)</f>
        <v>78</v>
      </c>
      <c r="G14" s="24" t="n">
        <f aca="false">ROUND(F14*E14/1000,2)</f>
        <v>58.54</v>
      </c>
      <c r="H14" s="54" t="n">
        <v>1398.02</v>
      </c>
      <c r="I14" s="24" t="n">
        <f aca="false">K14-F14</f>
        <v>78</v>
      </c>
      <c r="J14" s="24" t="n">
        <f aca="false">ROUND(H14*I14/1000,2)</f>
        <v>109.05</v>
      </c>
      <c r="K14" s="25" t="n">
        <v>156</v>
      </c>
      <c r="L14" s="24" t="n">
        <f aca="false">G14+J14</f>
        <v>167.59</v>
      </c>
    </row>
    <row r="15" s="129" customFormat="true" ht="38.25" hidden="false" customHeight="true" outlineLevel="0" collapsed="false">
      <c r="A15" s="55" t="s">
        <v>39</v>
      </c>
      <c r="B15" s="22" t="s">
        <v>327</v>
      </c>
      <c r="C15" s="23" t="s">
        <v>31</v>
      </c>
      <c r="D15" s="130" t="s">
        <v>326</v>
      </c>
      <c r="E15" s="24" t="n">
        <v>750.45</v>
      </c>
      <c r="F15" s="24" t="n">
        <f aca="false">ROUND(K15/2,2)</f>
        <v>253.5</v>
      </c>
      <c r="G15" s="24" t="n">
        <f aca="false">ROUND(F15*E15/1000,2)</f>
        <v>190.24</v>
      </c>
      <c r="H15" s="54" t="n">
        <v>1398.02</v>
      </c>
      <c r="I15" s="24" t="n">
        <f aca="false">K15-F15</f>
        <v>253.5</v>
      </c>
      <c r="J15" s="24" t="n">
        <f aca="false">ROUND(H15*I15/1000,2)</f>
        <v>354.4</v>
      </c>
      <c r="K15" s="25" t="n">
        <v>507</v>
      </c>
      <c r="L15" s="24" t="n">
        <f aca="false">G15+J15</f>
        <v>544.64</v>
      </c>
    </row>
    <row r="16" s="129" customFormat="true" ht="36" hidden="false" customHeight="true" outlineLevel="0" collapsed="false">
      <c r="A16" s="55"/>
      <c r="B16" s="22" t="s">
        <v>41</v>
      </c>
      <c r="C16" s="96" t="s">
        <v>42</v>
      </c>
      <c r="D16" s="130" t="s">
        <v>326</v>
      </c>
      <c r="E16" s="24" t="n">
        <v>750.45</v>
      </c>
      <c r="F16" s="24" t="n">
        <f aca="false">ROUND(K16/2,2)</f>
        <v>273</v>
      </c>
      <c r="G16" s="24" t="n">
        <f aca="false">ROUND(F16*E16/1000,2)</f>
        <v>204.87</v>
      </c>
      <c r="H16" s="54" t="n">
        <v>1398.02</v>
      </c>
      <c r="I16" s="24" t="n">
        <f aca="false">K16-F16</f>
        <v>273</v>
      </c>
      <c r="J16" s="24" t="n">
        <f aca="false">ROUND(H16*I16/1000,2)</f>
        <v>381.66</v>
      </c>
      <c r="K16" s="25" t="n">
        <v>546</v>
      </c>
      <c r="L16" s="24" t="n">
        <f aca="false">G16+J16</f>
        <v>586.53</v>
      </c>
    </row>
    <row r="17" s="129" customFormat="true" ht="41.25" hidden="false" customHeight="true" outlineLevel="0" collapsed="false">
      <c r="A17" s="55" t="s">
        <v>43</v>
      </c>
      <c r="B17" s="22" t="s">
        <v>44</v>
      </c>
      <c r="C17" s="23" t="s">
        <v>36</v>
      </c>
      <c r="D17" s="36" t="s">
        <v>326</v>
      </c>
      <c r="E17" s="24" t="n">
        <v>750.45</v>
      </c>
      <c r="F17" s="24" t="n">
        <f aca="false">ROUND(K17/2,2)</f>
        <v>58.5</v>
      </c>
      <c r="G17" s="24" t="n">
        <f aca="false">ROUND(F17*E17/1000,2)</f>
        <v>43.9</v>
      </c>
      <c r="H17" s="54" t="n">
        <v>1398.02</v>
      </c>
      <c r="I17" s="24" t="n">
        <f aca="false">K17-F17</f>
        <v>58.5</v>
      </c>
      <c r="J17" s="24" t="n">
        <f aca="false">ROUND(H17*I17/1000,2)</f>
        <v>81.78</v>
      </c>
      <c r="K17" s="25" t="n">
        <v>117</v>
      </c>
      <c r="L17" s="24" t="n">
        <f aca="false">G17+J17</f>
        <v>125.68</v>
      </c>
    </row>
    <row r="18" s="129" customFormat="true" ht="27.75" hidden="false" customHeight="true" outlineLevel="0" collapsed="false">
      <c r="A18" s="55" t="s">
        <v>45</v>
      </c>
      <c r="B18" s="93" t="s">
        <v>46</v>
      </c>
      <c r="C18" s="23" t="s">
        <v>36</v>
      </c>
      <c r="D18" s="36" t="s">
        <v>326</v>
      </c>
      <c r="E18" s="24" t="n">
        <v>750.45</v>
      </c>
      <c r="F18" s="24" t="n">
        <f aca="false">ROUND(K18/2,2)</f>
        <v>94.53</v>
      </c>
      <c r="G18" s="24" t="n">
        <f aca="false">ROUND(F18*E18/1000,2)</f>
        <v>70.94</v>
      </c>
      <c r="H18" s="54" t="n">
        <v>1398.02</v>
      </c>
      <c r="I18" s="24" t="n">
        <f aca="false">K18-F18</f>
        <v>94.52</v>
      </c>
      <c r="J18" s="24" t="n">
        <f aca="false">ROUND(H18*I18/1000,2)</f>
        <v>132.14</v>
      </c>
      <c r="K18" s="25" t="n">
        <f aca="false">150+39.05</f>
        <v>189.05</v>
      </c>
      <c r="L18" s="24" t="n">
        <f aca="false">G18+J18</f>
        <v>203.08</v>
      </c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5"/>
      <c r="BI18" s="115"/>
      <c r="BJ18" s="115"/>
      <c r="BK18" s="115"/>
      <c r="BL18" s="115"/>
      <c r="BM18" s="115"/>
      <c r="BN18" s="115"/>
      <c r="BO18" s="115"/>
      <c r="BP18" s="115"/>
      <c r="BQ18" s="115"/>
      <c r="BR18" s="115"/>
      <c r="BS18" s="115"/>
      <c r="BT18" s="115"/>
      <c r="BU18" s="115"/>
      <c r="BV18" s="115"/>
      <c r="BW18" s="115"/>
      <c r="BX18" s="115"/>
      <c r="BY18" s="115"/>
      <c r="BZ18" s="115"/>
      <c r="CA18" s="115"/>
      <c r="CB18" s="115"/>
      <c r="CC18" s="115"/>
      <c r="CD18" s="115"/>
      <c r="CE18" s="115"/>
      <c r="CF18" s="115"/>
      <c r="CG18" s="115"/>
      <c r="CH18" s="115"/>
      <c r="CI18" s="115"/>
      <c r="CJ18" s="115"/>
      <c r="CK18" s="115"/>
      <c r="CL18" s="115"/>
      <c r="CM18" s="115"/>
      <c r="CN18" s="115"/>
      <c r="CO18" s="115"/>
      <c r="CP18" s="115"/>
      <c r="CQ18" s="115"/>
      <c r="CR18" s="115"/>
      <c r="CS18" s="115"/>
      <c r="CT18" s="115"/>
      <c r="CU18" s="115"/>
      <c r="CV18" s="115"/>
      <c r="CW18" s="115"/>
      <c r="CX18" s="115"/>
      <c r="CY18" s="115"/>
      <c r="CZ18" s="115"/>
      <c r="DA18" s="115"/>
      <c r="DB18" s="115"/>
      <c r="DC18" s="115"/>
      <c r="DD18" s="115"/>
      <c r="DE18" s="115"/>
      <c r="DF18" s="115"/>
      <c r="DG18" s="115"/>
      <c r="DH18" s="115"/>
      <c r="DI18" s="115"/>
      <c r="DJ18" s="115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115"/>
      <c r="DV18" s="115"/>
      <c r="DW18" s="115"/>
      <c r="DX18" s="115"/>
      <c r="DY18" s="115"/>
      <c r="DZ18" s="115"/>
      <c r="EA18" s="115"/>
      <c r="EB18" s="115"/>
      <c r="EC18" s="115"/>
      <c r="ED18" s="115"/>
      <c r="EE18" s="115"/>
      <c r="EF18" s="115"/>
      <c r="EG18" s="115"/>
      <c r="EH18" s="115"/>
      <c r="EI18" s="115"/>
      <c r="EJ18" s="115"/>
      <c r="EK18" s="115"/>
      <c r="EL18" s="115"/>
      <c r="EM18" s="115"/>
      <c r="EN18" s="115"/>
      <c r="EO18" s="115"/>
      <c r="EP18" s="115"/>
      <c r="EQ18" s="115"/>
      <c r="ER18" s="115"/>
      <c r="ES18" s="115"/>
      <c r="ET18" s="115"/>
      <c r="EU18" s="115"/>
      <c r="EV18" s="115"/>
      <c r="EW18" s="115"/>
      <c r="EX18" s="115"/>
      <c r="EY18" s="115"/>
      <c r="EZ18" s="115"/>
      <c r="FA18" s="115"/>
      <c r="FB18" s="115"/>
      <c r="FC18" s="115"/>
      <c r="FD18" s="115"/>
      <c r="FE18" s="115"/>
      <c r="FF18" s="115"/>
      <c r="FG18" s="115"/>
      <c r="FH18" s="115"/>
      <c r="FI18" s="115"/>
      <c r="FJ18" s="115"/>
      <c r="FK18" s="115"/>
      <c r="FL18" s="115"/>
      <c r="FM18" s="115"/>
      <c r="FN18" s="115"/>
      <c r="FO18" s="115"/>
      <c r="FP18" s="115"/>
      <c r="FQ18" s="115"/>
      <c r="FR18" s="115"/>
      <c r="FS18" s="115"/>
      <c r="FT18" s="115"/>
      <c r="FU18" s="115"/>
      <c r="FV18" s="115"/>
      <c r="FW18" s="115"/>
      <c r="FX18" s="115"/>
      <c r="FY18" s="115"/>
      <c r="FZ18" s="115"/>
      <c r="GA18" s="115"/>
      <c r="GB18" s="115"/>
      <c r="GC18" s="115"/>
      <c r="GD18" s="115"/>
      <c r="GE18" s="115"/>
      <c r="GF18" s="115"/>
      <c r="GG18" s="115"/>
      <c r="GH18" s="115"/>
      <c r="GI18" s="115"/>
      <c r="GJ18" s="115"/>
      <c r="GK18" s="115"/>
      <c r="GL18" s="115"/>
      <c r="GM18" s="115"/>
      <c r="GN18" s="115"/>
      <c r="GO18" s="115"/>
      <c r="GP18" s="115"/>
      <c r="GQ18" s="115"/>
      <c r="GR18" s="115"/>
      <c r="GS18" s="115"/>
      <c r="GT18" s="115"/>
      <c r="GU18" s="115"/>
      <c r="GV18" s="115"/>
      <c r="GW18" s="115"/>
      <c r="GX18" s="115"/>
      <c r="GY18" s="115"/>
      <c r="GZ18" s="115"/>
      <c r="HA18" s="115"/>
      <c r="HB18" s="115"/>
      <c r="HC18" s="115"/>
      <c r="HD18" s="115"/>
      <c r="HE18" s="115"/>
      <c r="HF18" s="115"/>
      <c r="HG18" s="115"/>
      <c r="HH18" s="115"/>
      <c r="HI18" s="115"/>
      <c r="HJ18" s="115"/>
      <c r="HK18" s="115"/>
      <c r="HL18" s="115"/>
      <c r="HM18" s="115"/>
      <c r="HN18" s="115"/>
      <c r="HO18" s="115"/>
      <c r="HP18" s="115"/>
      <c r="HQ18" s="115"/>
      <c r="HR18" s="115"/>
      <c r="HS18" s="115"/>
      <c r="HT18" s="115"/>
      <c r="HU18" s="115"/>
      <c r="HV18" s="115"/>
      <c r="HW18" s="115"/>
      <c r="HX18" s="115"/>
      <c r="HY18" s="115"/>
      <c r="HZ18" s="115"/>
      <c r="IA18" s="115"/>
      <c r="IB18" s="115"/>
      <c r="IC18" s="115"/>
      <c r="ID18" s="115"/>
      <c r="IE18" s="115"/>
      <c r="IF18" s="115"/>
      <c r="IG18" s="115"/>
      <c r="IH18" s="115"/>
      <c r="II18" s="115"/>
      <c r="IJ18" s="115"/>
      <c r="IK18" s="115"/>
      <c r="IL18" s="115"/>
      <c r="IM18" s="115"/>
      <c r="IN18" s="115"/>
      <c r="IO18" s="115"/>
      <c r="IP18" s="115"/>
      <c r="IQ18" s="115"/>
      <c r="IR18" s="115"/>
      <c r="IS18" s="115"/>
      <c r="IT18" s="115"/>
      <c r="IU18" s="115"/>
      <c r="IV18" s="115"/>
      <c r="IW18" s="115"/>
    </row>
    <row r="19" s="129" customFormat="true" ht="49.4" hidden="false" customHeight="true" outlineLevel="0" collapsed="false">
      <c r="A19" s="131" t="s">
        <v>48</v>
      </c>
      <c r="B19" s="111" t="s">
        <v>328</v>
      </c>
      <c r="C19" s="23" t="s">
        <v>36</v>
      </c>
      <c r="D19" s="132" t="s">
        <v>326</v>
      </c>
      <c r="E19" s="24" t="n">
        <v>750.45</v>
      </c>
      <c r="F19" s="24" t="n">
        <f aca="false">ROUND(K19/2,2)</f>
        <v>39</v>
      </c>
      <c r="G19" s="24" t="n">
        <f aca="false">ROUND(F19*E19/1000,2)</f>
        <v>29.27</v>
      </c>
      <c r="H19" s="54" t="n">
        <v>1398.02</v>
      </c>
      <c r="I19" s="24" t="n">
        <f aca="false">K19-F19</f>
        <v>39</v>
      </c>
      <c r="J19" s="24" t="n">
        <f aca="false">ROUND(H19*I19/1000,2)</f>
        <v>54.52</v>
      </c>
      <c r="K19" s="25" t="n">
        <v>78</v>
      </c>
      <c r="L19" s="24" t="n">
        <f aca="false">G19+J19</f>
        <v>83.79</v>
      </c>
    </row>
    <row r="20" s="129" customFormat="true" ht="35.4" hidden="false" customHeight="true" outlineLevel="0" collapsed="false">
      <c r="A20" s="12" t="s">
        <v>180</v>
      </c>
      <c r="B20" s="18" t="s">
        <v>56</v>
      </c>
      <c r="C20" s="12"/>
      <c r="D20" s="19"/>
      <c r="E20" s="19"/>
      <c r="F20" s="99" t="n">
        <f aca="false">SUM(F21:F35)</f>
        <v>2108.21</v>
      </c>
      <c r="G20" s="99" t="n">
        <f aca="false">SUM(G21:G35)</f>
        <v>1582.11</v>
      </c>
      <c r="H20" s="19"/>
      <c r="I20" s="99" t="n">
        <f aca="false">SUM(I21:I35)</f>
        <v>2108.2</v>
      </c>
      <c r="J20" s="99" t="n">
        <f aca="false">SUM(J21:J35)</f>
        <v>2947.31</v>
      </c>
      <c r="K20" s="99" t="n">
        <f aca="false">SUM(K21:K35)</f>
        <v>4216.41</v>
      </c>
      <c r="L20" s="99" t="n">
        <f aca="false">SUM(L21:L35)</f>
        <v>4529.42</v>
      </c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128"/>
      <c r="AZ20" s="128"/>
      <c r="BA20" s="128"/>
      <c r="BB20" s="128"/>
      <c r="BC20" s="128"/>
      <c r="BD20" s="128"/>
      <c r="BE20" s="128"/>
      <c r="BF20" s="128"/>
      <c r="BG20" s="128"/>
      <c r="BH20" s="128"/>
      <c r="BI20" s="128"/>
      <c r="BJ20" s="128"/>
      <c r="BK20" s="128"/>
      <c r="BL20" s="128"/>
      <c r="BM20" s="128"/>
      <c r="BN20" s="128"/>
      <c r="BO20" s="128"/>
      <c r="BP20" s="128"/>
      <c r="BQ20" s="128"/>
      <c r="BR20" s="128"/>
      <c r="BS20" s="128"/>
      <c r="BT20" s="128"/>
      <c r="BU20" s="128"/>
      <c r="BV20" s="128"/>
      <c r="BW20" s="128"/>
      <c r="BX20" s="128"/>
      <c r="BY20" s="128"/>
      <c r="BZ20" s="128"/>
      <c r="CA20" s="128"/>
      <c r="CB20" s="128"/>
      <c r="CC20" s="128"/>
      <c r="CD20" s="128"/>
      <c r="CE20" s="128"/>
      <c r="CF20" s="128"/>
      <c r="CG20" s="128"/>
      <c r="CH20" s="128"/>
      <c r="CI20" s="128"/>
      <c r="CJ20" s="128"/>
      <c r="CK20" s="128"/>
      <c r="CL20" s="128"/>
      <c r="CM20" s="128"/>
      <c r="CN20" s="128"/>
      <c r="CO20" s="128"/>
      <c r="CP20" s="128"/>
      <c r="CQ20" s="128"/>
      <c r="CR20" s="128"/>
      <c r="CS20" s="128"/>
      <c r="CT20" s="128"/>
      <c r="CU20" s="128"/>
      <c r="CV20" s="128"/>
      <c r="CW20" s="128"/>
      <c r="CX20" s="128"/>
      <c r="CY20" s="128"/>
      <c r="CZ20" s="128"/>
      <c r="DA20" s="128"/>
      <c r="DB20" s="128"/>
      <c r="DC20" s="128"/>
      <c r="DD20" s="128"/>
      <c r="DE20" s="128"/>
      <c r="DF20" s="128"/>
      <c r="DG20" s="128"/>
      <c r="DH20" s="128"/>
      <c r="DI20" s="128"/>
      <c r="DJ20" s="128"/>
      <c r="DK20" s="128"/>
      <c r="DL20" s="128"/>
      <c r="DM20" s="128"/>
      <c r="DN20" s="128"/>
      <c r="DO20" s="128"/>
      <c r="DP20" s="128"/>
      <c r="DQ20" s="128"/>
      <c r="DR20" s="128"/>
      <c r="DS20" s="128"/>
      <c r="DT20" s="128"/>
      <c r="DU20" s="128"/>
      <c r="DV20" s="128"/>
      <c r="DW20" s="128"/>
      <c r="DX20" s="128"/>
      <c r="DY20" s="128"/>
      <c r="DZ20" s="128"/>
      <c r="EA20" s="128"/>
      <c r="EB20" s="128"/>
      <c r="EC20" s="128"/>
      <c r="ED20" s="128"/>
      <c r="EE20" s="128"/>
      <c r="EF20" s="128"/>
      <c r="EG20" s="128"/>
      <c r="EH20" s="128"/>
      <c r="EI20" s="128"/>
      <c r="EJ20" s="128"/>
      <c r="EK20" s="128"/>
      <c r="EL20" s="128"/>
      <c r="EM20" s="128"/>
      <c r="EN20" s="128"/>
      <c r="EO20" s="128"/>
      <c r="EP20" s="128"/>
      <c r="EQ20" s="128"/>
      <c r="ER20" s="128"/>
      <c r="ES20" s="128"/>
      <c r="ET20" s="128"/>
      <c r="EU20" s="128"/>
      <c r="EV20" s="128"/>
      <c r="EW20" s="128"/>
      <c r="EX20" s="128"/>
      <c r="EY20" s="128"/>
      <c r="EZ20" s="128"/>
      <c r="FA20" s="128"/>
      <c r="FB20" s="128"/>
      <c r="FC20" s="128"/>
      <c r="FD20" s="128"/>
      <c r="FE20" s="128"/>
      <c r="FF20" s="128"/>
      <c r="FG20" s="128"/>
      <c r="FH20" s="128"/>
      <c r="FI20" s="128"/>
      <c r="FJ20" s="128"/>
      <c r="FK20" s="128"/>
      <c r="FL20" s="128"/>
      <c r="FM20" s="128"/>
      <c r="FN20" s="128"/>
      <c r="FO20" s="128"/>
      <c r="FP20" s="128"/>
      <c r="FQ20" s="128"/>
      <c r="FR20" s="128"/>
      <c r="FS20" s="128"/>
      <c r="FT20" s="128"/>
      <c r="FU20" s="128"/>
      <c r="FV20" s="128"/>
      <c r="FW20" s="128"/>
      <c r="FX20" s="128"/>
      <c r="FY20" s="128"/>
      <c r="FZ20" s="128"/>
      <c r="GA20" s="128"/>
      <c r="GB20" s="128"/>
      <c r="GC20" s="128"/>
      <c r="GD20" s="128"/>
      <c r="GE20" s="128"/>
      <c r="GF20" s="128"/>
      <c r="GG20" s="128"/>
      <c r="GH20" s="128"/>
      <c r="GI20" s="128"/>
      <c r="GJ20" s="128"/>
      <c r="GK20" s="128"/>
      <c r="GL20" s="128"/>
      <c r="GM20" s="128"/>
      <c r="GN20" s="128"/>
      <c r="GO20" s="128"/>
      <c r="GP20" s="128"/>
      <c r="GQ20" s="128"/>
      <c r="GR20" s="128"/>
      <c r="GS20" s="128"/>
      <c r="GT20" s="128"/>
      <c r="GU20" s="128"/>
      <c r="GV20" s="128"/>
      <c r="GW20" s="128"/>
      <c r="GX20" s="128"/>
      <c r="GY20" s="128"/>
      <c r="GZ20" s="128"/>
      <c r="HA20" s="128"/>
      <c r="HB20" s="128"/>
      <c r="HC20" s="128"/>
      <c r="HD20" s="128"/>
      <c r="HE20" s="128"/>
      <c r="HF20" s="128"/>
      <c r="HG20" s="128"/>
      <c r="HH20" s="128"/>
      <c r="HI20" s="128"/>
      <c r="HJ20" s="128"/>
      <c r="HK20" s="128"/>
      <c r="HL20" s="128"/>
      <c r="HM20" s="128"/>
      <c r="HN20" s="128"/>
      <c r="HO20" s="128"/>
      <c r="HP20" s="128"/>
      <c r="HQ20" s="128"/>
      <c r="HR20" s="128"/>
      <c r="HS20" s="128"/>
      <c r="HT20" s="128"/>
      <c r="HU20" s="128"/>
      <c r="HV20" s="128"/>
      <c r="HW20" s="128"/>
      <c r="HX20" s="128"/>
      <c r="HY20" s="128"/>
      <c r="HZ20" s="128"/>
      <c r="IA20" s="128"/>
      <c r="IB20" s="128"/>
      <c r="IC20" s="128"/>
      <c r="ID20" s="128"/>
      <c r="IE20" s="128"/>
      <c r="IF20" s="128"/>
      <c r="IG20" s="128"/>
      <c r="IH20" s="128"/>
      <c r="II20" s="128"/>
      <c r="IJ20" s="128"/>
      <c r="IK20" s="128"/>
      <c r="IL20" s="128"/>
      <c r="IM20" s="128"/>
      <c r="IN20" s="128"/>
      <c r="IO20" s="128"/>
      <c r="IP20" s="128"/>
      <c r="IQ20" s="128"/>
      <c r="IR20" s="128"/>
      <c r="IS20" s="128"/>
      <c r="IT20" s="128"/>
      <c r="IU20" s="128"/>
      <c r="IV20" s="128"/>
      <c r="IW20" s="128"/>
    </row>
    <row r="21" s="129" customFormat="true" ht="40.5" hidden="false" customHeight="true" outlineLevel="0" collapsed="false">
      <c r="A21" s="53" t="s">
        <v>57</v>
      </c>
      <c r="B21" s="37" t="s">
        <v>58</v>
      </c>
      <c r="C21" s="23" t="s">
        <v>59</v>
      </c>
      <c r="D21" s="36" t="s">
        <v>326</v>
      </c>
      <c r="E21" s="24" t="n">
        <v>750.45</v>
      </c>
      <c r="F21" s="24" t="n">
        <f aca="false">ROUND(K21/2,2)</f>
        <v>385.67</v>
      </c>
      <c r="G21" s="24" t="n">
        <f aca="false">ROUND(F21*E21/1000,2)</f>
        <v>289.43</v>
      </c>
      <c r="H21" s="54" t="n">
        <v>1398.02</v>
      </c>
      <c r="I21" s="24" t="n">
        <f aca="false">K21-F21</f>
        <v>385.66</v>
      </c>
      <c r="J21" s="24" t="n">
        <f aca="false">ROUND(H21*I21/1000,2)</f>
        <v>539.16</v>
      </c>
      <c r="K21" s="25" t="n">
        <v>771.33</v>
      </c>
      <c r="L21" s="24" t="n">
        <f aca="false">G21+J21</f>
        <v>828.59</v>
      </c>
    </row>
    <row r="22" s="129" customFormat="true" ht="37.5" hidden="false" customHeight="true" outlineLevel="0" collapsed="false">
      <c r="A22" s="55" t="s">
        <v>60</v>
      </c>
      <c r="B22" s="30" t="s">
        <v>61</v>
      </c>
      <c r="C22" s="23" t="s">
        <v>36</v>
      </c>
      <c r="D22" s="36" t="s">
        <v>326</v>
      </c>
      <c r="E22" s="24" t="n">
        <v>750.45</v>
      </c>
      <c r="F22" s="24" t="n">
        <f aca="false">ROUND(K22/2,2)</f>
        <v>64.92</v>
      </c>
      <c r="G22" s="24" t="n">
        <f aca="false">ROUND(F22*E22/1000,2)</f>
        <v>48.72</v>
      </c>
      <c r="H22" s="54" t="n">
        <v>1398.02</v>
      </c>
      <c r="I22" s="24" t="n">
        <f aca="false">K22-F22</f>
        <v>64.92</v>
      </c>
      <c r="J22" s="24" t="n">
        <f aca="false">ROUND(H22*I22/1000,2)</f>
        <v>90.76</v>
      </c>
      <c r="K22" s="25" t="n">
        <v>129.84</v>
      </c>
      <c r="L22" s="24" t="n">
        <f aca="false">G22+J22</f>
        <v>139.48</v>
      </c>
    </row>
    <row r="23" s="129" customFormat="true" ht="37.5" hidden="false" customHeight="true" outlineLevel="0" collapsed="false">
      <c r="A23" s="55" t="s">
        <v>62</v>
      </c>
      <c r="B23" s="30" t="s">
        <v>63</v>
      </c>
      <c r="C23" s="23" t="s">
        <v>42</v>
      </c>
      <c r="D23" s="36" t="s">
        <v>326</v>
      </c>
      <c r="E23" s="24" t="n">
        <v>750.45</v>
      </c>
      <c r="F23" s="24" t="n">
        <f aca="false">ROUND(K23/2,2)</f>
        <v>212.87</v>
      </c>
      <c r="G23" s="24" t="n">
        <f aca="false">ROUND(F23*E23/1000,2)</f>
        <v>159.75</v>
      </c>
      <c r="H23" s="54" t="n">
        <v>1398.02</v>
      </c>
      <c r="I23" s="24" t="n">
        <f aca="false">K23-F23</f>
        <v>212.87</v>
      </c>
      <c r="J23" s="24" t="n">
        <f aca="false">ROUND(H23*I23/1000,2)</f>
        <v>297.6</v>
      </c>
      <c r="K23" s="25" t="n">
        <v>425.74</v>
      </c>
      <c r="L23" s="24" t="n">
        <f aca="false">G23+J23</f>
        <v>457.35</v>
      </c>
    </row>
    <row r="24" s="129" customFormat="true" ht="39.75" hidden="false" customHeight="true" outlineLevel="0" collapsed="false">
      <c r="A24" s="55" t="s">
        <v>64</v>
      </c>
      <c r="B24" s="30" t="s">
        <v>312</v>
      </c>
      <c r="C24" s="23" t="s">
        <v>36</v>
      </c>
      <c r="D24" s="36" t="s">
        <v>326</v>
      </c>
      <c r="E24" s="24" t="n">
        <v>750.45</v>
      </c>
      <c r="F24" s="24" t="n">
        <f aca="false">ROUND(K24/2,2)</f>
        <v>174.13</v>
      </c>
      <c r="G24" s="24" t="n">
        <f aca="false">ROUND(F24*E24/1000,2)</f>
        <v>130.68</v>
      </c>
      <c r="H24" s="54" t="n">
        <v>1398.02</v>
      </c>
      <c r="I24" s="24" t="n">
        <f aca="false">K24-F24</f>
        <v>174.13</v>
      </c>
      <c r="J24" s="24" t="n">
        <f aca="false">ROUND(H24*I24/1000,2)</f>
        <v>243.44</v>
      </c>
      <c r="K24" s="25" t="n">
        <v>348.26</v>
      </c>
      <c r="L24" s="24" t="n">
        <f aca="false">G24+J24</f>
        <v>374.12</v>
      </c>
    </row>
    <row r="25" s="115" customFormat="true" ht="41.25" hidden="false" customHeight="true" outlineLevel="0" collapsed="false">
      <c r="A25" s="55" t="s">
        <v>67</v>
      </c>
      <c r="B25" s="22" t="s">
        <v>68</v>
      </c>
      <c r="C25" s="23" t="s">
        <v>36</v>
      </c>
      <c r="D25" s="36" t="s">
        <v>326</v>
      </c>
      <c r="E25" s="24" t="n">
        <v>750.45</v>
      </c>
      <c r="F25" s="24" t="n">
        <f aca="false">ROUND(K25/2,2)</f>
        <v>240</v>
      </c>
      <c r="G25" s="24" t="n">
        <f aca="false">ROUND(F25*E25/1000,2)</f>
        <v>180.11</v>
      </c>
      <c r="H25" s="54" t="n">
        <v>1398.02</v>
      </c>
      <c r="I25" s="24" t="n">
        <f aca="false">K25-F25</f>
        <v>240</v>
      </c>
      <c r="J25" s="24" t="n">
        <f aca="false">ROUND(H25*I25/1000,2)</f>
        <v>335.52</v>
      </c>
      <c r="K25" s="25" t="n">
        <v>480</v>
      </c>
      <c r="L25" s="24" t="n">
        <f aca="false">G25+J25</f>
        <v>515.63</v>
      </c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  <c r="AV25" s="129"/>
      <c r="AW25" s="129"/>
      <c r="AX25" s="129"/>
      <c r="AY25" s="129"/>
      <c r="AZ25" s="129"/>
      <c r="BA25" s="129"/>
      <c r="BB25" s="129"/>
      <c r="BC25" s="129"/>
      <c r="BD25" s="129"/>
      <c r="BE25" s="129"/>
      <c r="BF25" s="129"/>
      <c r="BG25" s="129"/>
      <c r="BH25" s="129"/>
      <c r="BI25" s="129"/>
      <c r="BJ25" s="129"/>
      <c r="BK25" s="129"/>
      <c r="BL25" s="129"/>
      <c r="BM25" s="129"/>
      <c r="BN25" s="129"/>
      <c r="BO25" s="129"/>
      <c r="BP25" s="129"/>
      <c r="BQ25" s="129"/>
      <c r="BR25" s="129"/>
      <c r="BS25" s="129"/>
      <c r="BT25" s="129"/>
      <c r="BU25" s="129"/>
      <c r="BV25" s="129"/>
      <c r="BW25" s="129"/>
      <c r="BX25" s="129"/>
      <c r="BY25" s="129"/>
      <c r="BZ25" s="129"/>
      <c r="CA25" s="129"/>
      <c r="CB25" s="129"/>
      <c r="CC25" s="129"/>
      <c r="CD25" s="129"/>
      <c r="CE25" s="129"/>
      <c r="CF25" s="129"/>
      <c r="CG25" s="129"/>
      <c r="CH25" s="129"/>
      <c r="CI25" s="129"/>
      <c r="CJ25" s="129"/>
      <c r="CK25" s="129"/>
      <c r="CL25" s="129"/>
      <c r="CM25" s="129"/>
      <c r="CN25" s="129"/>
      <c r="CO25" s="129"/>
      <c r="CP25" s="129"/>
      <c r="CQ25" s="129"/>
      <c r="CR25" s="129"/>
      <c r="CS25" s="129"/>
      <c r="CT25" s="129"/>
      <c r="CU25" s="129"/>
      <c r="CV25" s="129"/>
      <c r="CW25" s="129"/>
      <c r="CX25" s="129"/>
      <c r="CY25" s="129"/>
      <c r="CZ25" s="129"/>
      <c r="DA25" s="129"/>
      <c r="DB25" s="129"/>
      <c r="DC25" s="129"/>
      <c r="DD25" s="129"/>
      <c r="DE25" s="129"/>
      <c r="DF25" s="129"/>
      <c r="DG25" s="129"/>
      <c r="DH25" s="129"/>
      <c r="DI25" s="129"/>
      <c r="DJ25" s="129"/>
      <c r="DK25" s="129"/>
      <c r="DL25" s="129"/>
      <c r="DM25" s="129"/>
      <c r="DN25" s="129"/>
      <c r="DO25" s="129"/>
      <c r="DP25" s="129"/>
      <c r="DQ25" s="129"/>
      <c r="DR25" s="129"/>
      <c r="DS25" s="129"/>
      <c r="DT25" s="129"/>
      <c r="DU25" s="129"/>
      <c r="DV25" s="129"/>
      <c r="DW25" s="129"/>
      <c r="DX25" s="129"/>
      <c r="DY25" s="129"/>
      <c r="DZ25" s="129"/>
      <c r="EA25" s="129"/>
      <c r="EB25" s="129"/>
      <c r="EC25" s="129"/>
      <c r="ED25" s="129"/>
      <c r="EE25" s="129"/>
      <c r="EF25" s="129"/>
      <c r="EG25" s="129"/>
      <c r="EH25" s="129"/>
      <c r="EI25" s="129"/>
      <c r="EJ25" s="129"/>
      <c r="EK25" s="129"/>
      <c r="EL25" s="129"/>
      <c r="EM25" s="129"/>
      <c r="EN25" s="129"/>
      <c r="EO25" s="129"/>
      <c r="EP25" s="129"/>
      <c r="EQ25" s="129"/>
      <c r="ER25" s="129"/>
      <c r="ES25" s="129"/>
      <c r="ET25" s="129"/>
      <c r="EU25" s="129"/>
      <c r="EV25" s="129"/>
      <c r="EW25" s="129"/>
      <c r="EX25" s="129"/>
      <c r="EY25" s="129"/>
      <c r="EZ25" s="129"/>
      <c r="FA25" s="129"/>
      <c r="FB25" s="129"/>
      <c r="FC25" s="129"/>
      <c r="FD25" s="129"/>
      <c r="FE25" s="129"/>
      <c r="FF25" s="129"/>
      <c r="FG25" s="129"/>
      <c r="FH25" s="129"/>
      <c r="FI25" s="129"/>
      <c r="FJ25" s="129"/>
      <c r="FK25" s="129"/>
      <c r="FL25" s="129"/>
      <c r="FM25" s="129"/>
      <c r="FN25" s="129"/>
      <c r="FO25" s="129"/>
      <c r="FP25" s="129"/>
      <c r="FQ25" s="129"/>
      <c r="FR25" s="129"/>
      <c r="FS25" s="129"/>
      <c r="FT25" s="129"/>
      <c r="FU25" s="129"/>
      <c r="FV25" s="129"/>
      <c r="FW25" s="129"/>
      <c r="FX25" s="129"/>
      <c r="FY25" s="129"/>
      <c r="FZ25" s="129"/>
      <c r="GA25" s="129"/>
      <c r="GB25" s="129"/>
      <c r="GC25" s="129"/>
      <c r="GD25" s="129"/>
      <c r="GE25" s="129"/>
      <c r="GF25" s="129"/>
      <c r="GG25" s="129"/>
      <c r="GH25" s="129"/>
      <c r="GI25" s="129"/>
      <c r="GJ25" s="129"/>
      <c r="GK25" s="129"/>
      <c r="GL25" s="129"/>
      <c r="GM25" s="129"/>
      <c r="GN25" s="129"/>
      <c r="GO25" s="129"/>
      <c r="GP25" s="129"/>
      <c r="GQ25" s="129"/>
      <c r="GR25" s="129"/>
      <c r="GS25" s="129"/>
      <c r="GT25" s="129"/>
      <c r="GU25" s="129"/>
      <c r="GV25" s="129"/>
      <c r="GW25" s="129"/>
      <c r="GX25" s="129"/>
      <c r="GY25" s="129"/>
      <c r="GZ25" s="129"/>
      <c r="HA25" s="129"/>
      <c r="HB25" s="129"/>
      <c r="HC25" s="129"/>
      <c r="HD25" s="129"/>
      <c r="HE25" s="129"/>
      <c r="HF25" s="129"/>
      <c r="HG25" s="129"/>
      <c r="HH25" s="129"/>
      <c r="HI25" s="129"/>
      <c r="HJ25" s="129"/>
      <c r="HK25" s="129"/>
      <c r="HL25" s="129"/>
      <c r="HM25" s="129"/>
      <c r="HN25" s="129"/>
      <c r="HO25" s="129"/>
      <c r="HP25" s="129"/>
      <c r="HQ25" s="129"/>
      <c r="HR25" s="129"/>
      <c r="HS25" s="129"/>
      <c r="HT25" s="129"/>
      <c r="HU25" s="129"/>
      <c r="HV25" s="129"/>
      <c r="HW25" s="129"/>
      <c r="HX25" s="129"/>
      <c r="HY25" s="129"/>
      <c r="HZ25" s="129"/>
      <c r="IA25" s="129"/>
      <c r="IB25" s="129"/>
      <c r="IC25" s="129"/>
      <c r="ID25" s="129"/>
      <c r="IE25" s="129"/>
      <c r="IF25" s="129"/>
      <c r="IG25" s="129"/>
      <c r="IH25" s="129"/>
      <c r="II25" s="129"/>
      <c r="IJ25" s="129"/>
      <c r="IK25" s="129"/>
      <c r="IL25" s="129"/>
      <c r="IM25" s="129"/>
      <c r="IN25" s="129"/>
      <c r="IO25" s="129"/>
      <c r="IP25" s="129"/>
      <c r="IQ25" s="129"/>
      <c r="IR25" s="129"/>
      <c r="IS25" s="129"/>
      <c r="IT25" s="129"/>
      <c r="IU25" s="129"/>
      <c r="IV25" s="129"/>
      <c r="IW25" s="129"/>
    </row>
    <row r="26" s="133" customFormat="true" ht="24.75" hidden="false" customHeight="true" outlineLevel="0" collapsed="false">
      <c r="A26" s="55" t="s">
        <v>72</v>
      </c>
      <c r="B26" s="22" t="s">
        <v>73</v>
      </c>
      <c r="C26" s="23" t="s">
        <v>42</v>
      </c>
      <c r="D26" s="36" t="s">
        <v>326</v>
      </c>
      <c r="E26" s="24" t="n">
        <v>750.45</v>
      </c>
      <c r="F26" s="24" t="n">
        <f aca="false">ROUND(K26/2,2)</f>
        <v>546</v>
      </c>
      <c r="G26" s="24" t="n">
        <f aca="false">ROUND(F26*E26/1000,2)</f>
        <v>409.75</v>
      </c>
      <c r="H26" s="54" t="n">
        <v>1398.02</v>
      </c>
      <c r="I26" s="24" t="n">
        <f aca="false">K26-F26</f>
        <v>546</v>
      </c>
      <c r="J26" s="24" t="n">
        <f aca="false">ROUND(H26*I26/1000,2)</f>
        <v>763.32</v>
      </c>
      <c r="K26" s="25" t="n">
        <v>1092</v>
      </c>
      <c r="L26" s="24" t="n">
        <f aca="false">G26+J26</f>
        <v>1173.07</v>
      </c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  <c r="AV26" s="129"/>
      <c r="AW26" s="129"/>
      <c r="AX26" s="129"/>
      <c r="AY26" s="129"/>
      <c r="AZ26" s="129"/>
      <c r="BA26" s="129"/>
      <c r="BB26" s="129"/>
      <c r="BC26" s="129"/>
      <c r="BD26" s="129"/>
      <c r="BE26" s="129"/>
      <c r="BF26" s="129"/>
      <c r="BG26" s="129"/>
      <c r="BH26" s="129"/>
      <c r="BI26" s="129"/>
      <c r="BJ26" s="129"/>
      <c r="BK26" s="129"/>
      <c r="BL26" s="129"/>
      <c r="BM26" s="129"/>
      <c r="BN26" s="129"/>
      <c r="BO26" s="129"/>
      <c r="BP26" s="129"/>
      <c r="BQ26" s="129"/>
      <c r="BR26" s="129"/>
      <c r="BS26" s="129"/>
      <c r="BT26" s="129"/>
      <c r="BU26" s="129"/>
      <c r="BV26" s="129"/>
      <c r="BW26" s="129"/>
      <c r="BX26" s="129"/>
      <c r="BY26" s="129"/>
      <c r="BZ26" s="129"/>
      <c r="CA26" s="129"/>
      <c r="CB26" s="129"/>
      <c r="CC26" s="129"/>
      <c r="CD26" s="129"/>
      <c r="CE26" s="129"/>
      <c r="CF26" s="129"/>
      <c r="CG26" s="129"/>
      <c r="CH26" s="129"/>
      <c r="CI26" s="129"/>
      <c r="CJ26" s="129"/>
      <c r="CK26" s="129"/>
      <c r="CL26" s="129"/>
      <c r="CM26" s="129"/>
      <c r="CN26" s="129"/>
      <c r="CO26" s="129"/>
      <c r="CP26" s="129"/>
      <c r="CQ26" s="129"/>
      <c r="CR26" s="129"/>
      <c r="CS26" s="129"/>
      <c r="CT26" s="129"/>
      <c r="CU26" s="129"/>
      <c r="CV26" s="129"/>
      <c r="CW26" s="129"/>
      <c r="CX26" s="129"/>
      <c r="CY26" s="129"/>
      <c r="CZ26" s="129"/>
      <c r="DA26" s="129"/>
      <c r="DB26" s="129"/>
      <c r="DC26" s="129"/>
      <c r="DD26" s="129"/>
      <c r="DE26" s="129"/>
      <c r="DF26" s="129"/>
      <c r="DG26" s="129"/>
      <c r="DH26" s="129"/>
      <c r="DI26" s="129"/>
      <c r="DJ26" s="129"/>
      <c r="DK26" s="129"/>
      <c r="DL26" s="129"/>
      <c r="DM26" s="129"/>
      <c r="DN26" s="129"/>
      <c r="DO26" s="129"/>
      <c r="DP26" s="129"/>
      <c r="DQ26" s="129"/>
      <c r="DR26" s="129"/>
      <c r="DS26" s="129"/>
      <c r="DT26" s="129"/>
      <c r="DU26" s="129"/>
      <c r="DV26" s="129"/>
      <c r="DW26" s="129"/>
      <c r="DX26" s="129"/>
      <c r="DY26" s="129"/>
      <c r="DZ26" s="129"/>
      <c r="EA26" s="129"/>
      <c r="EB26" s="129"/>
      <c r="EC26" s="129"/>
      <c r="ED26" s="129"/>
      <c r="EE26" s="129"/>
      <c r="EF26" s="129"/>
      <c r="EG26" s="129"/>
      <c r="EH26" s="129"/>
      <c r="EI26" s="129"/>
      <c r="EJ26" s="129"/>
      <c r="EK26" s="129"/>
      <c r="EL26" s="129"/>
      <c r="EM26" s="129"/>
      <c r="EN26" s="129"/>
      <c r="EO26" s="129"/>
      <c r="EP26" s="129"/>
      <c r="EQ26" s="129"/>
      <c r="ER26" s="129"/>
      <c r="ES26" s="129"/>
      <c r="ET26" s="129"/>
      <c r="EU26" s="129"/>
      <c r="EV26" s="129"/>
      <c r="EW26" s="129"/>
      <c r="EX26" s="129"/>
      <c r="EY26" s="129"/>
      <c r="EZ26" s="129"/>
      <c r="FA26" s="129"/>
      <c r="FB26" s="129"/>
      <c r="FC26" s="129"/>
      <c r="FD26" s="129"/>
      <c r="FE26" s="129"/>
      <c r="FF26" s="129"/>
      <c r="FG26" s="129"/>
      <c r="FH26" s="129"/>
      <c r="FI26" s="129"/>
      <c r="FJ26" s="129"/>
      <c r="FK26" s="129"/>
      <c r="FL26" s="129"/>
      <c r="FM26" s="129"/>
      <c r="FN26" s="129"/>
      <c r="FO26" s="129"/>
      <c r="FP26" s="129"/>
      <c r="FQ26" s="129"/>
      <c r="FR26" s="129"/>
      <c r="FS26" s="129"/>
      <c r="FT26" s="129"/>
      <c r="FU26" s="129"/>
      <c r="FV26" s="129"/>
      <c r="FW26" s="129"/>
      <c r="FX26" s="129"/>
      <c r="FY26" s="129"/>
      <c r="FZ26" s="129"/>
      <c r="GA26" s="129"/>
      <c r="GB26" s="129"/>
      <c r="GC26" s="129"/>
      <c r="GD26" s="129"/>
      <c r="GE26" s="129"/>
      <c r="GF26" s="129"/>
      <c r="GG26" s="129"/>
      <c r="GH26" s="129"/>
      <c r="GI26" s="129"/>
      <c r="GJ26" s="129"/>
      <c r="GK26" s="129"/>
      <c r="GL26" s="129"/>
      <c r="GM26" s="129"/>
      <c r="GN26" s="129"/>
      <c r="GO26" s="129"/>
      <c r="GP26" s="129"/>
      <c r="GQ26" s="129"/>
      <c r="GR26" s="129"/>
      <c r="GS26" s="129"/>
      <c r="GT26" s="129"/>
      <c r="GU26" s="129"/>
      <c r="GV26" s="129"/>
      <c r="GW26" s="129"/>
      <c r="GX26" s="129"/>
      <c r="GY26" s="129"/>
      <c r="GZ26" s="129"/>
      <c r="HA26" s="129"/>
      <c r="HB26" s="129"/>
      <c r="HC26" s="129"/>
      <c r="HD26" s="129"/>
      <c r="HE26" s="129"/>
      <c r="HF26" s="129"/>
      <c r="HG26" s="129"/>
      <c r="HH26" s="129"/>
      <c r="HI26" s="129"/>
      <c r="HJ26" s="129"/>
      <c r="HK26" s="129"/>
      <c r="HL26" s="129"/>
      <c r="HM26" s="129"/>
      <c r="HN26" s="129"/>
      <c r="HO26" s="129"/>
      <c r="HP26" s="129"/>
      <c r="HQ26" s="129"/>
      <c r="HR26" s="129"/>
      <c r="HS26" s="129"/>
      <c r="HT26" s="129"/>
      <c r="HU26" s="129"/>
      <c r="HV26" s="129"/>
      <c r="HW26" s="129"/>
      <c r="HX26" s="129"/>
      <c r="HY26" s="129"/>
      <c r="HZ26" s="129"/>
      <c r="IA26" s="129"/>
      <c r="IB26" s="129"/>
      <c r="IC26" s="129"/>
      <c r="ID26" s="129"/>
      <c r="IE26" s="129"/>
      <c r="IF26" s="129"/>
      <c r="IG26" s="129"/>
      <c r="IH26" s="129"/>
      <c r="II26" s="129"/>
      <c r="IJ26" s="129"/>
      <c r="IK26" s="129"/>
      <c r="IL26" s="129"/>
      <c r="IM26" s="129"/>
      <c r="IN26" s="129"/>
      <c r="IO26" s="129"/>
      <c r="IP26" s="129"/>
      <c r="IQ26" s="129"/>
      <c r="IR26" s="129"/>
      <c r="IS26" s="129"/>
      <c r="IT26" s="129"/>
      <c r="IU26" s="129"/>
      <c r="IV26" s="129"/>
      <c r="IW26" s="129"/>
    </row>
    <row r="27" s="133" customFormat="true" ht="53.25" hidden="false" customHeight="true" outlineLevel="0" collapsed="false">
      <c r="A27" s="55" t="s">
        <v>74</v>
      </c>
      <c r="B27" s="22" t="s">
        <v>81</v>
      </c>
      <c r="C27" s="23" t="s">
        <v>82</v>
      </c>
      <c r="D27" s="36" t="s">
        <v>326</v>
      </c>
      <c r="E27" s="24" t="n">
        <v>750.45</v>
      </c>
      <c r="F27" s="24" t="n">
        <f aca="false">ROUND(K27/2,2)</f>
        <v>19.5</v>
      </c>
      <c r="G27" s="24" t="n">
        <f aca="false">ROUND(F27*E27/1000,2)</f>
        <v>14.63</v>
      </c>
      <c r="H27" s="54" t="n">
        <v>1398.02</v>
      </c>
      <c r="I27" s="24" t="n">
        <f aca="false">K27-F27</f>
        <v>19.5</v>
      </c>
      <c r="J27" s="24" t="n">
        <f aca="false">ROUND(H27*I27/1000,2)</f>
        <v>27.26</v>
      </c>
      <c r="K27" s="25" t="n">
        <v>39</v>
      </c>
      <c r="L27" s="24" t="n">
        <f aca="false">G27+J27</f>
        <v>41.89</v>
      </c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9"/>
      <c r="AL27" s="129"/>
      <c r="AM27" s="129"/>
      <c r="AN27" s="129"/>
      <c r="AO27" s="129"/>
      <c r="AP27" s="129"/>
      <c r="AQ27" s="129"/>
      <c r="AR27" s="129"/>
      <c r="AS27" s="129"/>
      <c r="AT27" s="129"/>
      <c r="AU27" s="129"/>
      <c r="AV27" s="129"/>
      <c r="AW27" s="129"/>
      <c r="AX27" s="129"/>
      <c r="AY27" s="129"/>
      <c r="AZ27" s="129"/>
      <c r="BA27" s="129"/>
      <c r="BB27" s="129"/>
      <c r="BC27" s="129"/>
      <c r="BD27" s="129"/>
      <c r="BE27" s="129"/>
      <c r="BF27" s="129"/>
      <c r="BG27" s="129"/>
      <c r="BH27" s="129"/>
      <c r="BI27" s="129"/>
      <c r="BJ27" s="129"/>
      <c r="BK27" s="129"/>
      <c r="BL27" s="129"/>
      <c r="BM27" s="129"/>
      <c r="BN27" s="129"/>
      <c r="BO27" s="129"/>
      <c r="BP27" s="129"/>
      <c r="BQ27" s="129"/>
      <c r="BR27" s="129"/>
      <c r="BS27" s="129"/>
      <c r="BT27" s="129"/>
      <c r="BU27" s="129"/>
      <c r="BV27" s="129"/>
      <c r="BW27" s="129"/>
      <c r="BX27" s="129"/>
      <c r="BY27" s="129"/>
      <c r="BZ27" s="129"/>
      <c r="CA27" s="129"/>
      <c r="CB27" s="129"/>
      <c r="CC27" s="129"/>
      <c r="CD27" s="129"/>
      <c r="CE27" s="129"/>
      <c r="CF27" s="129"/>
      <c r="CG27" s="129"/>
      <c r="CH27" s="129"/>
      <c r="CI27" s="129"/>
      <c r="CJ27" s="129"/>
      <c r="CK27" s="129"/>
      <c r="CL27" s="129"/>
      <c r="CM27" s="129"/>
      <c r="CN27" s="129"/>
      <c r="CO27" s="129"/>
      <c r="CP27" s="129"/>
      <c r="CQ27" s="129"/>
      <c r="CR27" s="129"/>
      <c r="CS27" s="129"/>
      <c r="CT27" s="129"/>
      <c r="CU27" s="129"/>
      <c r="CV27" s="129"/>
      <c r="CW27" s="129"/>
      <c r="CX27" s="129"/>
      <c r="CY27" s="129"/>
      <c r="CZ27" s="129"/>
      <c r="DA27" s="129"/>
      <c r="DB27" s="129"/>
      <c r="DC27" s="129"/>
      <c r="DD27" s="129"/>
      <c r="DE27" s="129"/>
      <c r="DF27" s="129"/>
      <c r="DG27" s="129"/>
      <c r="DH27" s="129"/>
      <c r="DI27" s="129"/>
      <c r="DJ27" s="129"/>
      <c r="DK27" s="129"/>
      <c r="DL27" s="129"/>
      <c r="DM27" s="129"/>
      <c r="DN27" s="129"/>
      <c r="DO27" s="129"/>
      <c r="DP27" s="129"/>
      <c r="DQ27" s="129"/>
      <c r="DR27" s="129"/>
      <c r="DS27" s="129"/>
      <c r="DT27" s="129"/>
      <c r="DU27" s="129"/>
      <c r="DV27" s="129"/>
      <c r="DW27" s="129"/>
      <c r="DX27" s="129"/>
      <c r="DY27" s="129"/>
      <c r="DZ27" s="129"/>
      <c r="EA27" s="129"/>
      <c r="EB27" s="129"/>
      <c r="EC27" s="129"/>
      <c r="ED27" s="129"/>
      <c r="EE27" s="129"/>
      <c r="EF27" s="129"/>
      <c r="EG27" s="129"/>
      <c r="EH27" s="129"/>
      <c r="EI27" s="129"/>
      <c r="EJ27" s="129"/>
      <c r="EK27" s="129"/>
      <c r="EL27" s="129"/>
      <c r="EM27" s="129"/>
      <c r="EN27" s="129"/>
      <c r="EO27" s="129"/>
      <c r="EP27" s="129"/>
      <c r="EQ27" s="129"/>
      <c r="ER27" s="129"/>
      <c r="ES27" s="129"/>
      <c r="ET27" s="129"/>
      <c r="EU27" s="129"/>
      <c r="EV27" s="129"/>
      <c r="EW27" s="129"/>
      <c r="EX27" s="129"/>
      <c r="EY27" s="129"/>
      <c r="EZ27" s="129"/>
      <c r="FA27" s="129"/>
      <c r="FB27" s="129"/>
      <c r="FC27" s="129"/>
      <c r="FD27" s="129"/>
      <c r="FE27" s="129"/>
      <c r="FF27" s="129"/>
      <c r="FG27" s="129"/>
      <c r="FH27" s="129"/>
      <c r="FI27" s="129"/>
      <c r="FJ27" s="129"/>
      <c r="FK27" s="129"/>
      <c r="FL27" s="129"/>
      <c r="FM27" s="129"/>
      <c r="FN27" s="129"/>
      <c r="FO27" s="129"/>
      <c r="FP27" s="129"/>
      <c r="FQ27" s="129"/>
      <c r="FR27" s="129"/>
      <c r="FS27" s="129"/>
      <c r="FT27" s="129"/>
      <c r="FU27" s="129"/>
      <c r="FV27" s="129"/>
      <c r="FW27" s="129"/>
      <c r="FX27" s="129"/>
      <c r="FY27" s="129"/>
      <c r="FZ27" s="129"/>
      <c r="GA27" s="129"/>
      <c r="GB27" s="129"/>
      <c r="GC27" s="129"/>
      <c r="GD27" s="129"/>
      <c r="GE27" s="129"/>
      <c r="GF27" s="129"/>
      <c r="GG27" s="129"/>
      <c r="GH27" s="129"/>
      <c r="GI27" s="129"/>
      <c r="GJ27" s="129"/>
      <c r="GK27" s="129"/>
      <c r="GL27" s="129"/>
      <c r="GM27" s="129"/>
      <c r="GN27" s="129"/>
      <c r="GO27" s="129"/>
      <c r="GP27" s="129"/>
      <c r="GQ27" s="129"/>
      <c r="GR27" s="129"/>
      <c r="GS27" s="129"/>
      <c r="GT27" s="129"/>
      <c r="GU27" s="129"/>
      <c r="GV27" s="129"/>
      <c r="GW27" s="129"/>
      <c r="GX27" s="129"/>
      <c r="GY27" s="129"/>
      <c r="GZ27" s="129"/>
      <c r="HA27" s="129"/>
      <c r="HB27" s="129"/>
      <c r="HC27" s="129"/>
      <c r="HD27" s="129"/>
      <c r="HE27" s="129"/>
      <c r="HF27" s="129"/>
      <c r="HG27" s="129"/>
      <c r="HH27" s="129"/>
      <c r="HI27" s="129"/>
      <c r="HJ27" s="129"/>
      <c r="HK27" s="129"/>
      <c r="HL27" s="129"/>
      <c r="HM27" s="129"/>
      <c r="HN27" s="129"/>
      <c r="HO27" s="129"/>
      <c r="HP27" s="129"/>
      <c r="HQ27" s="129"/>
      <c r="HR27" s="129"/>
      <c r="HS27" s="129"/>
      <c r="HT27" s="129"/>
      <c r="HU27" s="129"/>
      <c r="HV27" s="129"/>
      <c r="HW27" s="129"/>
      <c r="HX27" s="129"/>
      <c r="HY27" s="129"/>
      <c r="HZ27" s="129"/>
      <c r="IA27" s="129"/>
      <c r="IB27" s="129"/>
      <c r="IC27" s="129"/>
      <c r="ID27" s="129"/>
      <c r="IE27" s="129"/>
      <c r="IF27" s="129"/>
      <c r="IG27" s="129"/>
      <c r="IH27" s="129"/>
      <c r="II27" s="129"/>
      <c r="IJ27" s="129"/>
      <c r="IK27" s="129"/>
      <c r="IL27" s="129"/>
      <c r="IM27" s="129"/>
      <c r="IN27" s="129"/>
      <c r="IO27" s="129"/>
      <c r="IP27" s="129"/>
      <c r="IQ27" s="129"/>
      <c r="IR27" s="129"/>
      <c r="IS27" s="129"/>
      <c r="IT27" s="129"/>
      <c r="IU27" s="129"/>
      <c r="IV27" s="129"/>
      <c r="IW27" s="129"/>
    </row>
    <row r="28" s="133" customFormat="true" ht="42.75" hidden="false" customHeight="true" outlineLevel="0" collapsed="false">
      <c r="A28" s="55" t="s">
        <v>77</v>
      </c>
      <c r="B28" s="22" t="s">
        <v>84</v>
      </c>
      <c r="C28" s="23" t="s">
        <v>82</v>
      </c>
      <c r="D28" s="36" t="s">
        <v>326</v>
      </c>
      <c r="E28" s="24" t="n">
        <v>750.45</v>
      </c>
      <c r="F28" s="24" t="n">
        <f aca="false">ROUND(K28/2,2)</f>
        <v>35.37</v>
      </c>
      <c r="G28" s="24" t="n">
        <f aca="false">ROUND(F28*E28/1000,2)</f>
        <v>26.54</v>
      </c>
      <c r="H28" s="54" t="n">
        <v>1398.02</v>
      </c>
      <c r="I28" s="24" t="n">
        <f aca="false">K28-F28</f>
        <v>35.37</v>
      </c>
      <c r="J28" s="24" t="n">
        <f aca="false">ROUND(H28*I28/1000,2)</f>
        <v>49.45</v>
      </c>
      <c r="K28" s="25" t="n">
        <v>70.74</v>
      </c>
      <c r="L28" s="24" t="n">
        <f aca="false">G28+J28</f>
        <v>75.99</v>
      </c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  <c r="BF28" s="115"/>
      <c r="BG28" s="115"/>
      <c r="BH28" s="115"/>
      <c r="BI28" s="115"/>
      <c r="BJ28" s="115"/>
      <c r="BK28" s="115"/>
      <c r="BL28" s="115"/>
      <c r="BM28" s="115"/>
      <c r="BN28" s="115"/>
      <c r="BO28" s="115"/>
      <c r="BP28" s="115"/>
      <c r="BQ28" s="115"/>
      <c r="BR28" s="115"/>
      <c r="BS28" s="115"/>
      <c r="BT28" s="115"/>
      <c r="BU28" s="115"/>
      <c r="BV28" s="115"/>
      <c r="BW28" s="115"/>
      <c r="BX28" s="115"/>
      <c r="BY28" s="115"/>
      <c r="BZ28" s="115"/>
      <c r="CA28" s="115"/>
      <c r="CB28" s="115"/>
      <c r="CC28" s="115"/>
      <c r="CD28" s="115"/>
      <c r="CE28" s="115"/>
      <c r="CF28" s="115"/>
      <c r="CG28" s="115"/>
      <c r="CH28" s="115"/>
      <c r="CI28" s="115"/>
      <c r="CJ28" s="115"/>
      <c r="CK28" s="115"/>
      <c r="CL28" s="115"/>
      <c r="CM28" s="115"/>
      <c r="CN28" s="115"/>
      <c r="CO28" s="115"/>
      <c r="CP28" s="115"/>
      <c r="CQ28" s="115"/>
      <c r="CR28" s="115"/>
      <c r="CS28" s="115"/>
      <c r="CT28" s="115"/>
      <c r="CU28" s="115"/>
      <c r="CV28" s="115"/>
      <c r="CW28" s="115"/>
      <c r="CX28" s="115"/>
      <c r="CY28" s="115"/>
      <c r="CZ28" s="115"/>
      <c r="DA28" s="115"/>
      <c r="DB28" s="115"/>
      <c r="DC28" s="115"/>
      <c r="DD28" s="115"/>
      <c r="DE28" s="115"/>
      <c r="DF28" s="115"/>
      <c r="DG28" s="115"/>
      <c r="DH28" s="115"/>
      <c r="DI28" s="115"/>
      <c r="DJ28" s="115"/>
      <c r="DK28" s="115"/>
      <c r="DL28" s="115"/>
      <c r="DM28" s="115"/>
      <c r="DN28" s="115"/>
      <c r="DO28" s="115"/>
      <c r="DP28" s="115"/>
      <c r="DQ28" s="115"/>
      <c r="DR28" s="115"/>
      <c r="DS28" s="115"/>
      <c r="DT28" s="115"/>
      <c r="DU28" s="115"/>
      <c r="DV28" s="115"/>
      <c r="DW28" s="115"/>
      <c r="DX28" s="115"/>
      <c r="DY28" s="115"/>
      <c r="DZ28" s="115"/>
      <c r="EA28" s="115"/>
      <c r="EB28" s="115"/>
      <c r="EC28" s="115"/>
      <c r="ED28" s="115"/>
      <c r="EE28" s="115"/>
      <c r="EF28" s="115"/>
      <c r="EG28" s="115"/>
      <c r="EH28" s="115"/>
      <c r="EI28" s="115"/>
      <c r="EJ28" s="115"/>
      <c r="EK28" s="115"/>
      <c r="EL28" s="115"/>
      <c r="EM28" s="115"/>
      <c r="EN28" s="115"/>
      <c r="EO28" s="115"/>
      <c r="EP28" s="115"/>
      <c r="EQ28" s="115"/>
      <c r="ER28" s="115"/>
      <c r="ES28" s="115"/>
      <c r="ET28" s="115"/>
      <c r="EU28" s="115"/>
      <c r="EV28" s="115"/>
      <c r="EW28" s="115"/>
      <c r="EX28" s="115"/>
      <c r="EY28" s="115"/>
      <c r="EZ28" s="115"/>
      <c r="FA28" s="115"/>
      <c r="FB28" s="115"/>
      <c r="FC28" s="115"/>
      <c r="FD28" s="115"/>
      <c r="FE28" s="115"/>
      <c r="FF28" s="115"/>
      <c r="FG28" s="115"/>
      <c r="FH28" s="115"/>
      <c r="FI28" s="115"/>
      <c r="FJ28" s="115"/>
      <c r="FK28" s="115"/>
      <c r="FL28" s="115"/>
      <c r="FM28" s="115"/>
      <c r="FN28" s="115"/>
      <c r="FO28" s="115"/>
      <c r="FP28" s="115"/>
      <c r="FQ28" s="115"/>
      <c r="FR28" s="115"/>
      <c r="FS28" s="115"/>
      <c r="FT28" s="115"/>
      <c r="FU28" s="115"/>
      <c r="FV28" s="115"/>
      <c r="FW28" s="115"/>
      <c r="FX28" s="115"/>
      <c r="FY28" s="115"/>
      <c r="FZ28" s="115"/>
      <c r="GA28" s="115"/>
      <c r="GB28" s="115"/>
      <c r="GC28" s="115"/>
      <c r="GD28" s="115"/>
      <c r="GE28" s="115"/>
      <c r="GF28" s="115"/>
      <c r="GG28" s="115"/>
      <c r="GH28" s="115"/>
      <c r="GI28" s="115"/>
      <c r="GJ28" s="115"/>
      <c r="GK28" s="115"/>
      <c r="GL28" s="115"/>
      <c r="GM28" s="115"/>
      <c r="GN28" s="115"/>
      <c r="GO28" s="115"/>
      <c r="GP28" s="115"/>
      <c r="GQ28" s="115"/>
      <c r="GR28" s="115"/>
      <c r="GS28" s="115"/>
      <c r="GT28" s="115"/>
      <c r="GU28" s="115"/>
      <c r="GV28" s="115"/>
      <c r="GW28" s="115"/>
      <c r="GX28" s="115"/>
      <c r="GY28" s="115"/>
      <c r="GZ28" s="115"/>
      <c r="HA28" s="115"/>
      <c r="HB28" s="115"/>
      <c r="HC28" s="115"/>
      <c r="HD28" s="115"/>
      <c r="HE28" s="115"/>
      <c r="HF28" s="115"/>
      <c r="HG28" s="115"/>
      <c r="HH28" s="115"/>
      <c r="HI28" s="115"/>
      <c r="HJ28" s="115"/>
      <c r="HK28" s="115"/>
      <c r="HL28" s="115"/>
      <c r="HM28" s="115"/>
      <c r="HN28" s="115"/>
      <c r="HO28" s="115"/>
      <c r="HP28" s="115"/>
      <c r="HQ28" s="115"/>
      <c r="HR28" s="115"/>
      <c r="HS28" s="115"/>
      <c r="HT28" s="115"/>
      <c r="HU28" s="115"/>
      <c r="HV28" s="115"/>
      <c r="HW28" s="115"/>
      <c r="HX28" s="115"/>
      <c r="HY28" s="115"/>
      <c r="HZ28" s="115"/>
      <c r="IA28" s="115"/>
      <c r="IB28" s="115"/>
      <c r="IC28" s="115"/>
      <c r="ID28" s="115"/>
      <c r="IE28" s="115"/>
      <c r="IF28" s="115"/>
      <c r="IG28" s="115"/>
      <c r="IH28" s="115"/>
      <c r="II28" s="115"/>
      <c r="IJ28" s="115"/>
      <c r="IK28" s="115"/>
      <c r="IL28" s="115"/>
      <c r="IM28" s="115"/>
      <c r="IN28" s="115"/>
      <c r="IO28" s="115"/>
      <c r="IP28" s="115"/>
      <c r="IQ28" s="115"/>
      <c r="IR28" s="115"/>
      <c r="IS28" s="115"/>
      <c r="IT28" s="115"/>
      <c r="IU28" s="115"/>
      <c r="IV28" s="115"/>
      <c r="IW28" s="115"/>
    </row>
    <row r="29" s="133" customFormat="true" ht="44.25" hidden="false" customHeight="true" outlineLevel="0" collapsed="false">
      <c r="A29" s="55" t="s">
        <v>80</v>
      </c>
      <c r="B29" s="22" t="s">
        <v>90</v>
      </c>
      <c r="C29" s="23" t="s">
        <v>91</v>
      </c>
      <c r="D29" s="36" t="s">
        <v>326</v>
      </c>
      <c r="E29" s="24" t="n">
        <v>750.45</v>
      </c>
      <c r="F29" s="24" t="n">
        <f aca="false">ROUND(K29/2,2)</f>
        <v>105.5</v>
      </c>
      <c r="G29" s="24" t="n">
        <f aca="false">ROUND(F29*E29/1000,2)</f>
        <v>79.17</v>
      </c>
      <c r="H29" s="54" t="n">
        <v>1398.02</v>
      </c>
      <c r="I29" s="24" t="n">
        <f aca="false">K29-F29</f>
        <v>105.5</v>
      </c>
      <c r="J29" s="24" t="n">
        <f aca="false">ROUND(H29*I29/1000,2)</f>
        <v>147.49</v>
      </c>
      <c r="K29" s="25" t="n">
        <v>211</v>
      </c>
      <c r="L29" s="24" t="n">
        <f aca="false">G29+J29</f>
        <v>226.66</v>
      </c>
    </row>
    <row r="30" s="133" customFormat="true" ht="42.75" hidden="false" customHeight="true" outlineLevel="0" collapsed="false">
      <c r="A30" s="55" t="s">
        <v>83</v>
      </c>
      <c r="B30" s="22" t="s">
        <v>93</v>
      </c>
      <c r="C30" s="23" t="s">
        <v>259</v>
      </c>
      <c r="D30" s="36" t="s">
        <v>326</v>
      </c>
      <c r="E30" s="24" t="n">
        <v>750.45</v>
      </c>
      <c r="F30" s="24" t="n">
        <f aca="false">ROUND(K30/2,2)</f>
        <v>4</v>
      </c>
      <c r="G30" s="24" t="n">
        <f aca="false">ROUND(F30*E30/1000,2)</f>
        <v>3</v>
      </c>
      <c r="H30" s="54" t="n">
        <v>1398.02</v>
      </c>
      <c r="I30" s="24" t="n">
        <f aca="false">K30-F30</f>
        <v>4</v>
      </c>
      <c r="J30" s="24" t="n">
        <f aca="false">ROUND(H30*I30/1000,2)</f>
        <v>5.59</v>
      </c>
      <c r="K30" s="25" t="n">
        <v>8</v>
      </c>
      <c r="L30" s="24" t="n">
        <f aca="false">G30+J30</f>
        <v>8.59</v>
      </c>
    </row>
    <row r="31" s="133" customFormat="true" ht="42.75" hidden="false" customHeight="true" outlineLevel="0" collapsed="false">
      <c r="A31" s="55" t="s">
        <v>85</v>
      </c>
      <c r="B31" s="98" t="s">
        <v>98</v>
      </c>
      <c r="C31" s="23" t="s">
        <v>99</v>
      </c>
      <c r="D31" s="36" t="s">
        <v>326</v>
      </c>
      <c r="E31" s="24" t="n">
        <v>750.45</v>
      </c>
      <c r="F31" s="24" t="n">
        <f aca="false">ROUND(K31/2,2)</f>
        <v>19.5</v>
      </c>
      <c r="G31" s="24" t="n">
        <f aca="false">ROUND(F31*E31/1000,2)</f>
        <v>14.63</v>
      </c>
      <c r="H31" s="54" t="n">
        <v>1398.02</v>
      </c>
      <c r="I31" s="24" t="n">
        <f aca="false">K31-F31</f>
        <v>19.5</v>
      </c>
      <c r="J31" s="24" t="n">
        <f aca="false">ROUND(H31*I31/1000,2)</f>
        <v>27.26</v>
      </c>
      <c r="K31" s="25" t="n">
        <v>39</v>
      </c>
      <c r="L31" s="24" t="n">
        <f aca="false">G31+J31</f>
        <v>41.89</v>
      </c>
    </row>
    <row r="32" s="133" customFormat="true" ht="42.75" hidden="false" customHeight="true" outlineLevel="0" collapsed="false">
      <c r="A32" s="55" t="s">
        <v>89</v>
      </c>
      <c r="B32" s="22" t="s">
        <v>101</v>
      </c>
      <c r="C32" s="23" t="s">
        <v>36</v>
      </c>
      <c r="D32" s="36" t="s">
        <v>326</v>
      </c>
      <c r="E32" s="24" t="n">
        <v>750.45</v>
      </c>
      <c r="F32" s="24" t="n">
        <f aca="false">ROUND(K32/2,2)</f>
        <v>242.46</v>
      </c>
      <c r="G32" s="24" t="n">
        <f aca="false">ROUND(F32*E32/1000,2)</f>
        <v>181.95</v>
      </c>
      <c r="H32" s="54" t="n">
        <v>1398.02</v>
      </c>
      <c r="I32" s="24" t="n">
        <f aca="false">K32-F32</f>
        <v>242.46</v>
      </c>
      <c r="J32" s="24" t="n">
        <f aca="false">ROUND(H32*I32/1000,2)</f>
        <v>338.96</v>
      </c>
      <c r="K32" s="25" t="n">
        <v>484.92</v>
      </c>
      <c r="L32" s="24" t="n">
        <f aca="false">G32+J32</f>
        <v>520.91</v>
      </c>
    </row>
    <row r="33" s="128" customFormat="true" ht="35.95" hidden="false" customHeight="true" outlineLevel="0" collapsed="false">
      <c r="A33" s="55" t="s">
        <v>92</v>
      </c>
      <c r="B33" s="22" t="s">
        <v>111</v>
      </c>
      <c r="C33" s="23" t="s">
        <v>112</v>
      </c>
      <c r="D33" s="36" t="s">
        <v>326</v>
      </c>
      <c r="E33" s="24" t="n">
        <v>750.45</v>
      </c>
      <c r="F33" s="24" t="n">
        <f aca="false">ROUND(K33/2,2)</f>
        <v>22.5</v>
      </c>
      <c r="G33" s="24" t="n">
        <f aca="false">ROUND(F33*E33/1000,2)</f>
        <v>16.89</v>
      </c>
      <c r="H33" s="54" t="n">
        <v>1398.02</v>
      </c>
      <c r="I33" s="24" t="n">
        <f aca="false">K33-F33</f>
        <v>22.5</v>
      </c>
      <c r="J33" s="24" t="n">
        <f aca="false">ROUND(H33*I33/1000,2)</f>
        <v>31.46</v>
      </c>
      <c r="K33" s="25" t="n">
        <v>45</v>
      </c>
      <c r="L33" s="24" t="n">
        <f aca="false">G33+J33</f>
        <v>48.35</v>
      </c>
      <c r="M33" s="133"/>
      <c r="N33" s="133"/>
      <c r="O33" s="133"/>
      <c r="P33" s="133"/>
      <c r="Q33" s="133"/>
      <c r="R33" s="133"/>
      <c r="S33" s="133"/>
      <c r="T33" s="133"/>
      <c r="U33" s="133"/>
      <c r="V33" s="133"/>
      <c r="W33" s="133"/>
      <c r="X33" s="133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  <c r="AM33" s="133"/>
      <c r="AN33" s="133"/>
      <c r="AO33" s="133"/>
      <c r="AP33" s="133"/>
      <c r="AQ33" s="133"/>
      <c r="AR33" s="133"/>
      <c r="AS33" s="133"/>
      <c r="AT33" s="133"/>
      <c r="AU33" s="133"/>
      <c r="AV33" s="133"/>
      <c r="AW33" s="133"/>
      <c r="AX33" s="133"/>
      <c r="AY33" s="133"/>
      <c r="AZ33" s="133"/>
      <c r="BA33" s="133"/>
      <c r="BB33" s="133"/>
      <c r="BC33" s="133"/>
      <c r="BD33" s="133"/>
      <c r="BE33" s="133"/>
      <c r="BF33" s="133"/>
      <c r="BG33" s="133"/>
      <c r="BH33" s="133"/>
      <c r="BI33" s="133"/>
      <c r="BJ33" s="133"/>
      <c r="BK33" s="133"/>
      <c r="BL33" s="133"/>
      <c r="BM33" s="133"/>
      <c r="BN33" s="133"/>
      <c r="BO33" s="133"/>
      <c r="BP33" s="133"/>
      <c r="BQ33" s="133"/>
      <c r="BR33" s="133"/>
      <c r="BS33" s="133"/>
      <c r="BT33" s="133"/>
      <c r="BU33" s="133"/>
      <c r="BV33" s="133"/>
      <c r="BW33" s="133"/>
      <c r="BX33" s="133"/>
      <c r="BY33" s="133"/>
      <c r="BZ33" s="133"/>
      <c r="CA33" s="133"/>
      <c r="CB33" s="133"/>
      <c r="CC33" s="133"/>
      <c r="CD33" s="133"/>
      <c r="CE33" s="133"/>
      <c r="CF33" s="133"/>
      <c r="CG33" s="133"/>
      <c r="CH33" s="133"/>
      <c r="CI33" s="133"/>
      <c r="CJ33" s="133"/>
      <c r="CK33" s="133"/>
      <c r="CL33" s="133"/>
      <c r="CM33" s="133"/>
      <c r="CN33" s="133"/>
      <c r="CO33" s="133"/>
      <c r="CP33" s="133"/>
      <c r="CQ33" s="133"/>
      <c r="CR33" s="133"/>
      <c r="CS33" s="133"/>
      <c r="CT33" s="133"/>
      <c r="CU33" s="133"/>
      <c r="CV33" s="133"/>
      <c r="CW33" s="133"/>
      <c r="CX33" s="133"/>
      <c r="CY33" s="133"/>
      <c r="CZ33" s="133"/>
      <c r="DA33" s="133"/>
      <c r="DB33" s="133"/>
      <c r="DC33" s="133"/>
      <c r="DD33" s="133"/>
      <c r="DE33" s="133"/>
      <c r="DF33" s="133"/>
      <c r="DG33" s="133"/>
      <c r="DH33" s="133"/>
      <c r="DI33" s="133"/>
      <c r="DJ33" s="133"/>
      <c r="DK33" s="133"/>
      <c r="DL33" s="133"/>
      <c r="DM33" s="133"/>
      <c r="DN33" s="133"/>
      <c r="DO33" s="133"/>
      <c r="DP33" s="133"/>
      <c r="DQ33" s="133"/>
      <c r="DR33" s="133"/>
      <c r="DS33" s="133"/>
      <c r="DT33" s="133"/>
      <c r="DU33" s="133"/>
      <c r="DV33" s="133"/>
      <c r="DW33" s="133"/>
      <c r="DX33" s="133"/>
      <c r="DY33" s="133"/>
      <c r="DZ33" s="133"/>
      <c r="EA33" s="133"/>
      <c r="EB33" s="133"/>
      <c r="EC33" s="133"/>
      <c r="ED33" s="133"/>
      <c r="EE33" s="133"/>
      <c r="EF33" s="133"/>
      <c r="EG33" s="133"/>
      <c r="EH33" s="133"/>
      <c r="EI33" s="133"/>
      <c r="EJ33" s="133"/>
      <c r="EK33" s="133"/>
      <c r="EL33" s="133"/>
      <c r="EM33" s="133"/>
      <c r="EN33" s="133"/>
      <c r="EO33" s="133"/>
      <c r="EP33" s="133"/>
      <c r="EQ33" s="133"/>
      <c r="ER33" s="133"/>
      <c r="ES33" s="133"/>
      <c r="ET33" s="133"/>
      <c r="EU33" s="133"/>
      <c r="EV33" s="133"/>
      <c r="EW33" s="133"/>
      <c r="EX33" s="133"/>
      <c r="EY33" s="133"/>
      <c r="EZ33" s="133"/>
      <c r="FA33" s="133"/>
      <c r="FB33" s="133"/>
      <c r="FC33" s="133"/>
      <c r="FD33" s="133"/>
      <c r="FE33" s="133"/>
      <c r="FF33" s="133"/>
      <c r="FG33" s="133"/>
      <c r="FH33" s="133"/>
      <c r="FI33" s="133"/>
      <c r="FJ33" s="133"/>
      <c r="FK33" s="133"/>
      <c r="FL33" s="133"/>
      <c r="FM33" s="133"/>
      <c r="FN33" s="133"/>
      <c r="FO33" s="133"/>
      <c r="FP33" s="133"/>
      <c r="FQ33" s="133"/>
      <c r="FR33" s="133"/>
      <c r="FS33" s="133"/>
      <c r="FT33" s="133"/>
      <c r="FU33" s="133"/>
      <c r="FV33" s="133"/>
      <c r="FW33" s="133"/>
      <c r="FX33" s="133"/>
      <c r="FY33" s="133"/>
      <c r="FZ33" s="133"/>
      <c r="GA33" s="133"/>
      <c r="GB33" s="133"/>
      <c r="GC33" s="133"/>
      <c r="GD33" s="133"/>
      <c r="GE33" s="133"/>
      <c r="GF33" s="133"/>
      <c r="GG33" s="133"/>
      <c r="GH33" s="133"/>
      <c r="GI33" s="133"/>
      <c r="GJ33" s="133"/>
      <c r="GK33" s="133"/>
      <c r="GL33" s="133"/>
      <c r="GM33" s="133"/>
      <c r="GN33" s="133"/>
      <c r="GO33" s="133"/>
      <c r="GP33" s="133"/>
      <c r="GQ33" s="133"/>
      <c r="GR33" s="133"/>
      <c r="GS33" s="133"/>
      <c r="GT33" s="133"/>
      <c r="GU33" s="133"/>
      <c r="GV33" s="133"/>
      <c r="GW33" s="133"/>
      <c r="GX33" s="133"/>
      <c r="GY33" s="133"/>
      <c r="GZ33" s="133"/>
      <c r="HA33" s="133"/>
      <c r="HB33" s="133"/>
      <c r="HC33" s="133"/>
      <c r="HD33" s="133"/>
      <c r="HE33" s="133"/>
      <c r="HF33" s="133"/>
      <c r="HG33" s="133"/>
      <c r="HH33" s="133"/>
      <c r="HI33" s="133"/>
      <c r="HJ33" s="133"/>
      <c r="HK33" s="133"/>
      <c r="HL33" s="133"/>
      <c r="HM33" s="133"/>
      <c r="HN33" s="133"/>
      <c r="HO33" s="133"/>
      <c r="HP33" s="133"/>
      <c r="HQ33" s="133"/>
      <c r="HR33" s="133"/>
      <c r="HS33" s="133"/>
      <c r="HT33" s="133"/>
      <c r="HU33" s="133"/>
      <c r="HV33" s="133"/>
      <c r="HW33" s="133"/>
      <c r="HX33" s="133"/>
      <c r="HY33" s="133"/>
      <c r="HZ33" s="133"/>
      <c r="IA33" s="133"/>
      <c r="IB33" s="133"/>
      <c r="IC33" s="133"/>
      <c r="ID33" s="133"/>
      <c r="IE33" s="133"/>
      <c r="IF33" s="133"/>
      <c r="IG33" s="133"/>
      <c r="IH33" s="133"/>
      <c r="II33" s="133"/>
      <c r="IJ33" s="133"/>
      <c r="IK33" s="133"/>
      <c r="IL33" s="133"/>
      <c r="IM33" s="133"/>
      <c r="IN33" s="133"/>
      <c r="IO33" s="133"/>
      <c r="IP33" s="133"/>
      <c r="IQ33" s="133"/>
      <c r="IR33" s="133"/>
      <c r="IS33" s="133"/>
      <c r="IT33" s="133"/>
      <c r="IU33" s="133"/>
      <c r="IV33" s="133"/>
      <c r="IW33" s="133"/>
    </row>
    <row r="34" s="129" customFormat="true" ht="42.75" hidden="false" customHeight="true" outlineLevel="0" collapsed="false">
      <c r="A34" s="55" t="s">
        <v>97</v>
      </c>
      <c r="B34" s="22" t="s">
        <v>114</v>
      </c>
      <c r="C34" s="23" t="s">
        <v>115</v>
      </c>
      <c r="D34" s="36" t="s">
        <v>326</v>
      </c>
      <c r="E34" s="24" t="n">
        <v>750.45</v>
      </c>
      <c r="F34" s="24" t="n">
        <f aca="false">ROUND(K34/2,2)</f>
        <v>19.79</v>
      </c>
      <c r="G34" s="24" t="n">
        <f aca="false">ROUND(F34*E34/1000,2)</f>
        <v>14.85</v>
      </c>
      <c r="H34" s="54" t="n">
        <v>1398.02</v>
      </c>
      <c r="I34" s="24" t="n">
        <f aca="false">K34-F34</f>
        <v>19.79</v>
      </c>
      <c r="J34" s="24" t="n">
        <f aca="false">ROUND(H34*I34/1000,2)</f>
        <v>27.67</v>
      </c>
      <c r="K34" s="25" t="n">
        <v>39.58</v>
      </c>
      <c r="L34" s="24" t="n">
        <f aca="false">G34+J34</f>
        <v>42.52</v>
      </c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3"/>
      <c r="AQ34" s="133"/>
      <c r="AR34" s="133"/>
      <c r="AS34" s="133"/>
      <c r="AT34" s="133"/>
      <c r="AU34" s="133"/>
      <c r="AV34" s="133"/>
      <c r="AW34" s="133"/>
      <c r="AX34" s="133"/>
      <c r="AY34" s="133"/>
      <c r="AZ34" s="133"/>
      <c r="BA34" s="133"/>
      <c r="BB34" s="133"/>
      <c r="BC34" s="133"/>
      <c r="BD34" s="133"/>
      <c r="BE34" s="133"/>
      <c r="BF34" s="133"/>
      <c r="BG34" s="133"/>
      <c r="BH34" s="133"/>
      <c r="BI34" s="133"/>
      <c r="BJ34" s="133"/>
      <c r="BK34" s="133"/>
      <c r="BL34" s="133"/>
      <c r="BM34" s="133"/>
      <c r="BN34" s="133"/>
      <c r="BO34" s="133"/>
      <c r="BP34" s="133"/>
      <c r="BQ34" s="133"/>
      <c r="BR34" s="133"/>
      <c r="BS34" s="133"/>
      <c r="BT34" s="133"/>
      <c r="BU34" s="133"/>
      <c r="BV34" s="133"/>
      <c r="BW34" s="133"/>
      <c r="BX34" s="133"/>
      <c r="BY34" s="133"/>
      <c r="BZ34" s="133"/>
      <c r="CA34" s="133"/>
      <c r="CB34" s="133"/>
      <c r="CC34" s="133"/>
      <c r="CD34" s="133"/>
      <c r="CE34" s="133"/>
      <c r="CF34" s="133"/>
      <c r="CG34" s="133"/>
      <c r="CH34" s="133"/>
      <c r="CI34" s="133"/>
      <c r="CJ34" s="133"/>
      <c r="CK34" s="133"/>
      <c r="CL34" s="133"/>
      <c r="CM34" s="133"/>
      <c r="CN34" s="133"/>
      <c r="CO34" s="133"/>
      <c r="CP34" s="133"/>
      <c r="CQ34" s="133"/>
      <c r="CR34" s="133"/>
      <c r="CS34" s="133"/>
      <c r="CT34" s="133"/>
      <c r="CU34" s="133"/>
      <c r="CV34" s="133"/>
      <c r="CW34" s="133"/>
      <c r="CX34" s="133"/>
      <c r="CY34" s="133"/>
      <c r="CZ34" s="133"/>
      <c r="DA34" s="133"/>
      <c r="DB34" s="133"/>
      <c r="DC34" s="133"/>
      <c r="DD34" s="133"/>
      <c r="DE34" s="133"/>
      <c r="DF34" s="133"/>
      <c r="DG34" s="133"/>
      <c r="DH34" s="133"/>
      <c r="DI34" s="133"/>
      <c r="DJ34" s="133"/>
      <c r="DK34" s="133"/>
      <c r="DL34" s="133"/>
      <c r="DM34" s="133"/>
      <c r="DN34" s="133"/>
      <c r="DO34" s="133"/>
      <c r="DP34" s="133"/>
      <c r="DQ34" s="133"/>
      <c r="DR34" s="133"/>
      <c r="DS34" s="133"/>
      <c r="DT34" s="133"/>
      <c r="DU34" s="133"/>
      <c r="DV34" s="133"/>
      <c r="DW34" s="133"/>
      <c r="DX34" s="133"/>
      <c r="DY34" s="133"/>
      <c r="DZ34" s="133"/>
      <c r="EA34" s="133"/>
      <c r="EB34" s="133"/>
      <c r="EC34" s="133"/>
      <c r="ED34" s="133"/>
      <c r="EE34" s="133"/>
      <c r="EF34" s="133"/>
      <c r="EG34" s="133"/>
      <c r="EH34" s="133"/>
      <c r="EI34" s="133"/>
      <c r="EJ34" s="133"/>
      <c r="EK34" s="133"/>
      <c r="EL34" s="133"/>
      <c r="EM34" s="133"/>
      <c r="EN34" s="133"/>
      <c r="EO34" s="133"/>
      <c r="EP34" s="133"/>
      <c r="EQ34" s="133"/>
      <c r="ER34" s="133"/>
      <c r="ES34" s="133"/>
      <c r="ET34" s="133"/>
      <c r="EU34" s="133"/>
      <c r="EV34" s="133"/>
      <c r="EW34" s="133"/>
      <c r="EX34" s="133"/>
      <c r="EY34" s="133"/>
      <c r="EZ34" s="133"/>
      <c r="FA34" s="133"/>
      <c r="FB34" s="133"/>
      <c r="FC34" s="133"/>
      <c r="FD34" s="133"/>
      <c r="FE34" s="133"/>
      <c r="FF34" s="133"/>
      <c r="FG34" s="133"/>
      <c r="FH34" s="133"/>
      <c r="FI34" s="133"/>
      <c r="FJ34" s="133"/>
      <c r="FK34" s="133"/>
      <c r="FL34" s="133"/>
      <c r="FM34" s="133"/>
      <c r="FN34" s="133"/>
      <c r="FO34" s="133"/>
      <c r="FP34" s="133"/>
      <c r="FQ34" s="133"/>
      <c r="FR34" s="133"/>
      <c r="FS34" s="133"/>
      <c r="FT34" s="133"/>
      <c r="FU34" s="133"/>
      <c r="FV34" s="133"/>
      <c r="FW34" s="133"/>
      <c r="FX34" s="133"/>
      <c r="FY34" s="133"/>
      <c r="FZ34" s="133"/>
      <c r="GA34" s="133"/>
      <c r="GB34" s="133"/>
      <c r="GC34" s="133"/>
      <c r="GD34" s="133"/>
      <c r="GE34" s="133"/>
      <c r="GF34" s="133"/>
      <c r="GG34" s="133"/>
      <c r="GH34" s="133"/>
      <c r="GI34" s="133"/>
      <c r="GJ34" s="133"/>
      <c r="GK34" s="133"/>
      <c r="GL34" s="133"/>
      <c r="GM34" s="133"/>
      <c r="GN34" s="133"/>
      <c r="GO34" s="133"/>
      <c r="GP34" s="133"/>
      <c r="GQ34" s="133"/>
      <c r="GR34" s="133"/>
      <c r="GS34" s="133"/>
      <c r="GT34" s="133"/>
      <c r="GU34" s="133"/>
      <c r="GV34" s="133"/>
      <c r="GW34" s="133"/>
      <c r="GX34" s="133"/>
      <c r="GY34" s="133"/>
      <c r="GZ34" s="133"/>
      <c r="HA34" s="133"/>
      <c r="HB34" s="133"/>
      <c r="HC34" s="133"/>
      <c r="HD34" s="133"/>
      <c r="HE34" s="133"/>
      <c r="HF34" s="133"/>
      <c r="HG34" s="133"/>
      <c r="HH34" s="133"/>
      <c r="HI34" s="133"/>
      <c r="HJ34" s="133"/>
      <c r="HK34" s="133"/>
      <c r="HL34" s="133"/>
      <c r="HM34" s="133"/>
      <c r="HN34" s="133"/>
      <c r="HO34" s="133"/>
      <c r="HP34" s="133"/>
      <c r="HQ34" s="133"/>
      <c r="HR34" s="133"/>
      <c r="HS34" s="133"/>
      <c r="HT34" s="133"/>
      <c r="HU34" s="133"/>
      <c r="HV34" s="133"/>
      <c r="HW34" s="133"/>
      <c r="HX34" s="133"/>
      <c r="HY34" s="133"/>
      <c r="HZ34" s="133"/>
      <c r="IA34" s="133"/>
      <c r="IB34" s="133"/>
      <c r="IC34" s="133"/>
      <c r="ID34" s="133"/>
      <c r="IE34" s="133"/>
      <c r="IF34" s="133"/>
      <c r="IG34" s="133"/>
      <c r="IH34" s="133"/>
      <c r="II34" s="133"/>
      <c r="IJ34" s="133"/>
      <c r="IK34" s="133"/>
      <c r="IL34" s="133"/>
      <c r="IM34" s="133"/>
      <c r="IN34" s="133"/>
      <c r="IO34" s="133"/>
      <c r="IP34" s="133"/>
      <c r="IQ34" s="133"/>
      <c r="IR34" s="133"/>
      <c r="IS34" s="133"/>
      <c r="IT34" s="133"/>
      <c r="IU34" s="133"/>
      <c r="IV34" s="133"/>
      <c r="IW34" s="133"/>
    </row>
    <row r="35" s="129" customFormat="true" ht="42.75" hidden="false" customHeight="true" outlineLevel="0" collapsed="false">
      <c r="A35" s="55" t="s">
        <v>100</v>
      </c>
      <c r="B35" s="22" t="s">
        <v>117</v>
      </c>
      <c r="C35" s="23" t="s">
        <v>36</v>
      </c>
      <c r="D35" s="36" t="s">
        <v>326</v>
      </c>
      <c r="E35" s="24" t="n">
        <v>750.45</v>
      </c>
      <c r="F35" s="24" t="n">
        <f aca="false">ROUND(K35/2,2)</f>
        <v>16</v>
      </c>
      <c r="G35" s="24" t="n">
        <f aca="false">ROUND(F35*E35/1000,2)</f>
        <v>12.01</v>
      </c>
      <c r="H35" s="54" t="n">
        <v>1398.02</v>
      </c>
      <c r="I35" s="24" t="n">
        <f aca="false">K35-F35</f>
        <v>16</v>
      </c>
      <c r="J35" s="24" t="n">
        <f aca="false">ROUND(H35*I35/1000,2)</f>
        <v>22.37</v>
      </c>
      <c r="K35" s="25" t="n">
        <v>32</v>
      </c>
      <c r="L35" s="24" t="n">
        <f aca="false">G35+J35</f>
        <v>34.38</v>
      </c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3"/>
      <c r="AK35" s="133"/>
      <c r="AL35" s="133"/>
      <c r="AM35" s="133"/>
      <c r="AN35" s="133"/>
      <c r="AO35" s="133"/>
      <c r="AP35" s="133"/>
      <c r="AQ35" s="133"/>
      <c r="AR35" s="133"/>
      <c r="AS35" s="133"/>
      <c r="AT35" s="133"/>
      <c r="AU35" s="133"/>
      <c r="AV35" s="133"/>
      <c r="AW35" s="133"/>
      <c r="AX35" s="133"/>
      <c r="AY35" s="133"/>
      <c r="AZ35" s="133"/>
      <c r="BA35" s="133"/>
      <c r="BB35" s="133"/>
      <c r="BC35" s="133"/>
      <c r="BD35" s="133"/>
      <c r="BE35" s="133"/>
      <c r="BF35" s="133"/>
      <c r="BG35" s="133"/>
      <c r="BH35" s="133"/>
      <c r="BI35" s="133"/>
      <c r="BJ35" s="133"/>
      <c r="BK35" s="133"/>
      <c r="BL35" s="133"/>
      <c r="BM35" s="133"/>
      <c r="BN35" s="133"/>
      <c r="BO35" s="133"/>
      <c r="BP35" s="133"/>
      <c r="BQ35" s="133"/>
      <c r="BR35" s="133"/>
      <c r="BS35" s="133"/>
      <c r="BT35" s="133"/>
      <c r="BU35" s="133"/>
      <c r="BV35" s="133"/>
      <c r="BW35" s="133"/>
      <c r="BX35" s="133"/>
      <c r="BY35" s="133"/>
      <c r="BZ35" s="133"/>
      <c r="CA35" s="133"/>
      <c r="CB35" s="133"/>
      <c r="CC35" s="133"/>
      <c r="CD35" s="133"/>
      <c r="CE35" s="133"/>
      <c r="CF35" s="133"/>
      <c r="CG35" s="133"/>
      <c r="CH35" s="133"/>
      <c r="CI35" s="133"/>
      <c r="CJ35" s="133"/>
      <c r="CK35" s="133"/>
      <c r="CL35" s="133"/>
      <c r="CM35" s="133"/>
      <c r="CN35" s="133"/>
      <c r="CO35" s="133"/>
      <c r="CP35" s="133"/>
      <c r="CQ35" s="133"/>
      <c r="CR35" s="133"/>
      <c r="CS35" s="133"/>
      <c r="CT35" s="133"/>
      <c r="CU35" s="133"/>
      <c r="CV35" s="133"/>
      <c r="CW35" s="133"/>
      <c r="CX35" s="133"/>
      <c r="CY35" s="133"/>
      <c r="CZ35" s="133"/>
      <c r="DA35" s="133"/>
      <c r="DB35" s="133"/>
      <c r="DC35" s="133"/>
      <c r="DD35" s="133"/>
      <c r="DE35" s="133"/>
      <c r="DF35" s="133"/>
      <c r="DG35" s="133"/>
      <c r="DH35" s="133"/>
      <c r="DI35" s="133"/>
      <c r="DJ35" s="133"/>
      <c r="DK35" s="133"/>
      <c r="DL35" s="133"/>
      <c r="DM35" s="133"/>
      <c r="DN35" s="133"/>
      <c r="DO35" s="133"/>
      <c r="DP35" s="133"/>
      <c r="DQ35" s="133"/>
      <c r="DR35" s="133"/>
      <c r="DS35" s="133"/>
      <c r="DT35" s="133"/>
      <c r="DU35" s="133"/>
      <c r="DV35" s="133"/>
      <c r="DW35" s="133"/>
      <c r="DX35" s="133"/>
      <c r="DY35" s="133"/>
      <c r="DZ35" s="133"/>
      <c r="EA35" s="133"/>
      <c r="EB35" s="133"/>
      <c r="EC35" s="133"/>
      <c r="ED35" s="133"/>
      <c r="EE35" s="133"/>
      <c r="EF35" s="133"/>
      <c r="EG35" s="133"/>
      <c r="EH35" s="133"/>
      <c r="EI35" s="133"/>
      <c r="EJ35" s="133"/>
      <c r="EK35" s="133"/>
      <c r="EL35" s="133"/>
      <c r="EM35" s="133"/>
      <c r="EN35" s="133"/>
      <c r="EO35" s="133"/>
      <c r="EP35" s="133"/>
      <c r="EQ35" s="133"/>
      <c r="ER35" s="133"/>
      <c r="ES35" s="133"/>
      <c r="ET35" s="133"/>
      <c r="EU35" s="133"/>
      <c r="EV35" s="133"/>
      <c r="EW35" s="133"/>
      <c r="EX35" s="133"/>
      <c r="EY35" s="133"/>
      <c r="EZ35" s="133"/>
      <c r="FA35" s="133"/>
      <c r="FB35" s="133"/>
      <c r="FC35" s="133"/>
      <c r="FD35" s="133"/>
      <c r="FE35" s="133"/>
      <c r="FF35" s="133"/>
      <c r="FG35" s="133"/>
      <c r="FH35" s="133"/>
      <c r="FI35" s="133"/>
      <c r="FJ35" s="133"/>
      <c r="FK35" s="133"/>
      <c r="FL35" s="133"/>
      <c r="FM35" s="133"/>
      <c r="FN35" s="133"/>
      <c r="FO35" s="133"/>
      <c r="FP35" s="133"/>
      <c r="FQ35" s="133"/>
      <c r="FR35" s="133"/>
      <c r="FS35" s="133"/>
      <c r="FT35" s="133"/>
      <c r="FU35" s="133"/>
      <c r="FV35" s="133"/>
      <c r="FW35" s="133"/>
      <c r="FX35" s="133"/>
      <c r="FY35" s="133"/>
      <c r="FZ35" s="133"/>
      <c r="GA35" s="133"/>
      <c r="GB35" s="133"/>
      <c r="GC35" s="133"/>
      <c r="GD35" s="133"/>
      <c r="GE35" s="133"/>
      <c r="GF35" s="133"/>
      <c r="GG35" s="133"/>
      <c r="GH35" s="133"/>
      <c r="GI35" s="133"/>
      <c r="GJ35" s="133"/>
      <c r="GK35" s="133"/>
      <c r="GL35" s="133"/>
      <c r="GM35" s="133"/>
      <c r="GN35" s="133"/>
      <c r="GO35" s="133"/>
      <c r="GP35" s="133"/>
      <c r="GQ35" s="133"/>
      <c r="GR35" s="133"/>
      <c r="GS35" s="133"/>
      <c r="GT35" s="133"/>
      <c r="GU35" s="133"/>
      <c r="GV35" s="133"/>
      <c r="GW35" s="133"/>
      <c r="GX35" s="133"/>
      <c r="GY35" s="133"/>
      <c r="GZ35" s="133"/>
      <c r="HA35" s="133"/>
      <c r="HB35" s="133"/>
      <c r="HC35" s="133"/>
      <c r="HD35" s="133"/>
      <c r="HE35" s="133"/>
      <c r="HF35" s="133"/>
      <c r="HG35" s="133"/>
      <c r="HH35" s="133"/>
      <c r="HI35" s="133"/>
      <c r="HJ35" s="133"/>
      <c r="HK35" s="133"/>
      <c r="HL35" s="133"/>
      <c r="HM35" s="133"/>
      <c r="HN35" s="133"/>
      <c r="HO35" s="133"/>
      <c r="HP35" s="133"/>
      <c r="HQ35" s="133"/>
      <c r="HR35" s="133"/>
      <c r="HS35" s="133"/>
      <c r="HT35" s="133"/>
      <c r="HU35" s="133"/>
      <c r="HV35" s="133"/>
      <c r="HW35" s="133"/>
      <c r="HX35" s="133"/>
      <c r="HY35" s="133"/>
      <c r="HZ35" s="133"/>
      <c r="IA35" s="133"/>
      <c r="IB35" s="133"/>
      <c r="IC35" s="133"/>
      <c r="ID35" s="133"/>
      <c r="IE35" s="133"/>
      <c r="IF35" s="133"/>
      <c r="IG35" s="133"/>
      <c r="IH35" s="133"/>
      <c r="II35" s="133"/>
      <c r="IJ35" s="133"/>
      <c r="IK35" s="133"/>
      <c r="IL35" s="133"/>
      <c r="IM35" s="133"/>
      <c r="IN35" s="133"/>
      <c r="IO35" s="133"/>
      <c r="IP35" s="133"/>
      <c r="IQ35" s="133"/>
      <c r="IR35" s="133"/>
      <c r="IS35" s="133"/>
      <c r="IT35" s="133"/>
      <c r="IU35" s="133"/>
      <c r="IV35" s="133"/>
      <c r="IW35" s="133"/>
    </row>
    <row r="36" s="128" customFormat="true" ht="22.5" hidden="false" customHeight="true" outlineLevel="0" collapsed="false">
      <c r="A36" s="12" t="s">
        <v>118</v>
      </c>
      <c r="B36" s="18" t="s">
        <v>119</v>
      </c>
      <c r="C36" s="12"/>
      <c r="D36" s="19"/>
      <c r="E36" s="19"/>
      <c r="F36" s="19" t="n">
        <f aca="false">SUM(F37:F38)</f>
        <v>164</v>
      </c>
      <c r="G36" s="19" t="n">
        <f aca="false">SUM(G37:G38)</f>
        <v>123.08</v>
      </c>
      <c r="H36" s="19"/>
      <c r="I36" s="19" t="n">
        <f aca="false">SUM(I37:I38)</f>
        <v>164</v>
      </c>
      <c r="J36" s="19" t="n">
        <f aca="false">SUM(J37:J38)</f>
        <v>229.27</v>
      </c>
      <c r="K36" s="19" t="n">
        <f aca="false">SUM(K37:K38)</f>
        <v>328</v>
      </c>
      <c r="L36" s="19" t="n">
        <f aca="false">SUM(L37:L38)</f>
        <v>352.35</v>
      </c>
    </row>
    <row r="37" s="129" customFormat="true" ht="24.75" hidden="false" customHeight="true" outlineLevel="0" collapsed="false">
      <c r="A37" s="21" t="s">
        <v>120</v>
      </c>
      <c r="B37" s="22" t="s">
        <v>123</v>
      </c>
      <c r="C37" s="23" t="s">
        <v>124</v>
      </c>
      <c r="D37" s="23" t="s">
        <v>326</v>
      </c>
      <c r="E37" s="24" t="n">
        <v>750.45</v>
      </c>
      <c r="F37" s="24" t="n">
        <f aca="false">ROUND(K37/2,2)</f>
        <v>125</v>
      </c>
      <c r="G37" s="24" t="n">
        <f aca="false">ROUND(F37*E37/1000,2)</f>
        <v>93.81</v>
      </c>
      <c r="H37" s="54" t="n">
        <v>1398.02</v>
      </c>
      <c r="I37" s="24" t="n">
        <f aca="false">K37-F37</f>
        <v>125</v>
      </c>
      <c r="J37" s="24" t="n">
        <f aca="false">ROUND(H37*I37/1000,2)</f>
        <v>174.75</v>
      </c>
      <c r="K37" s="25" t="n">
        <v>250</v>
      </c>
      <c r="L37" s="24" t="n">
        <f aca="false">G37+J37</f>
        <v>268.56</v>
      </c>
    </row>
    <row r="38" s="129" customFormat="true" ht="24.75" hidden="false" customHeight="true" outlineLevel="0" collapsed="false">
      <c r="A38" s="21" t="s">
        <v>122</v>
      </c>
      <c r="B38" s="22" t="s">
        <v>121</v>
      </c>
      <c r="C38" s="23" t="s">
        <v>124</v>
      </c>
      <c r="D38" s="23" t="s">
        <v>326</v>
      </c>
      <c r="E38" s="24" t="n">
        <v>750.45</v>
      </c>
      <c r="F38" s="24" t="n">
        <f aca="false">ROUND(K38/2,2)</f>
        <v>39</v>
      </c>
      <c r="G38" s="24" t="n">
        <f aca="false">ROUND(F38*E38/1000,2)</f>
        <v>29.27</v>
      </c>
      <c r="H38" s="54" t="n">
        <v>1398.02</v>
      </c>
      <c r="I38" s="24" t="n">
        <f aca="false">K38-F38</f>
        <v>39</v>
      </c>
      <c r="J38" s="24" t="n">
        <f aca="false">ROUND(H38*I38/1000,2)</f>
        <v>54.52</v>
      </c>
      <c r="K38" s="25" t="n">
        <v>78</v>
      </c>
      <c r="L38" s="24" t="n">
        <f aca="false">G38+J38</f>
        <v>83.79</v>
      </c>
    </row>
    <row r="39" s="129" customFormat="true" ht="24" hidden="false" customHeight="true" outlineLevel="0" collapsed="false">
      <c r="A39" s="12" t="s">
        <v>125</v>
      </c>
      <c r="B39" s="18" t="s">
        <v>126</v>
      </c>
      <c r="C39" s="12"/>
      <c r="D39" s="19"/>
      <c r="E39" s="19"/>
      <c r="F39" s="19" t="n">
        <f aca="false">SUM(F40:F49)</f>
        <v>884.43</v>
      </c>
      <c r="G39" s="19" t="n">
        <f aca="false">SUM(G40:G49)</f>
        <v>663.72</v>
      </c>
      <c r="H39" s="19"/>
      <c r="I39" s="19" t="n">
        <f aca="false">SUM(I40:I49)</f>
        <v>884.422</v>
      </c>
      <c r="J39" s="19" t="n">
        <f aca="false">SUM(J40:J49)</f>
        <v>1236.44</v>
      </c>
      <c r="K39" s="19" t="n">
        <f aca="false">SUM(K40:K49)</f>
        <v>1768.852</v>
      </c>
      <c r="L39" s="19" t="n">
        <f aca="false">SUM(L40:L49)</f>
        <v>1900.16</v>
      </c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8"/>
      <c r="BC39" s="128"/>
      <c r="BD39" s="128"/>
      <c r="BE39" s="128"/>
      <c r="BF39" s="128"/>
      <c r="BG39" s="128"/>
      <c r="BH39" s="128"/>
      <c r="BI39" s="128"/>
      <c r="BJ39" s="128"/>
      <c r="BK39" s="128"/>
      <c r="BL39" s="128"/>
      <c r="BM39" s="128"/>
      <c r="BN39" s="128"/>
      <c r="BO39" s="128"/>
      <c r="BP39" s="128"/>
      <c r="BQ39" s="128"/>
      <c r="BR39" s="128"/>
      <c r="BS39" s="128"/>
      <c r="BT39" s="128"/>
      <c r="BU39" s="128"/>
      <c r="BV39" s="128"/>
      <c r="BW39" s="128"/>
      <c r="BX39" s="128"/>
      <c r="BY39" s="128"/>
      <c r="BZ39" s="128"/>
      <c r="CA39" s="128"/>
      <c r="CB39" s="128"/>
      <c r="CC39" s="128"/>
      <c r="CD39" s="128"/>
      <c r="CE39" s="128"/>
      <c r="CF39" s="128"/>
      <c r="CG39" s="128"/>
      <c r="CH39" s="128"/>
      <c r="CI39" s="128"/>
      <c r="CJ39" s="128"/>
      <c r="CK39" s="128"/>
      <c r="CL39" s="128"/>
      <c r="CM39" s="128"/>
      <c r="CN39" s="128"/>
      <c r="CO39" s="128"/>
      <c r="CP39" s="128"/>
      <c r="CQ39" s="128"/>
      <c r="CR39" s="128"/>
      <c r="CS39" s="128"/>
      <c r="CT39" s="128"/>
      <c r="CU39" s="128"/>
      <c r="CV39" s="128"/>
      <c r="CW39" s="128"/>
      <c r="CX39" s="128"/>
      <c r="CY39" s="128"/>
      <c r="CZ39" s="128"/>
      <c r="DA39" s="128"/>
      <c r="DB39" s="128"/>
      <c r="DC39" s="128"/>
      <c r="DD39" s="128"/>
      <c r="DE39" s="128"/>
      <c r="DF39" s="128"/>
      <c r="DG39" s="128"/>
      <c r="DH39" s="128"/>
      <c r="DI39" s="128"/>
      <c r="DJ39" s="128"/>
      <c r="DK39" s="128"/>
      <c r="DL39" s="128"/>
      <c r="DM39" s="128"/>
      <c r="DN39" s="128"/>
      <c r="DO39" s="128"/>
      <c r="DP39" s="128"/>
      <c r="DQ39" s="128"/>
      <c r="DR39" s="128"/>
      <c r="DS39" s="128"/>
      <c r="DT39" s="128"/>
      <c r="DU39" s="128"/>
      <c r="DV39" s="128"/>
      <c r="DW39" s="128"/>
      <c r="DX39" s="128"/>
      <c r="DY39" s="128"/>
      <c r="DZ39" s="128"/>
      <c r="EA39" s="128"/>
      <c r="EB39" s="128"/>
      <c r="EC39" s="128"/>
      <c r="ED39" s="128"/>
      <c r="EE39" s="128"/>
      <c r="EF39" s="128"/>
      <c r="EG39" s="128"/>
      <c r="EH39" s="128"/>
      <c r="EI39" s="128"/>
      <c r="EJ39" s="128"/>
      <c r="EK39" s="128"/>
      <c r="EL39" s="128"/>
      <c r="EM39" s="128"/>
      <c r="EN39" s="128"/>
      <c r="EO39" s="128"/>
      <c r="EP39" s="128"/>
      <c r="EQ39" s="128"/>
      <c r="ER39" s="128"/>
      <c r="ES39" s="128"/>
      <c r="ET39" s="128"/>
      <c r="EU39" s="128"/>
      <c r="EV39" s="128"/>
      <c r="EW39" s="128"/>
      <c r="EX39" s="128"/>
      <c r="EY39" s="128"/>
      <c r="EZ39" s="128"/>
      <c r="FA39" s="128"/>
      <c r="FB39" s="128"/>
      <c r="FC39" s="128"/>
      <c r="FD39" s="128"/>
      <c r="FE39" s="128"/>
      <c r="FF39" s="128"/>
      <c r="FG39" s="128"/>
      <c r="FH39" s="128"/>
      <c r="FI39" s="128"/>
      <c r="FJ39" s="128"/>
      <c r="FK39" s="128"/>
      <c r="FL39" s="128"/>
      <c r="FM39" s="128"/>
      <c r="FN39" s="128"/>
      <c r="FO39" s="128"/>
      <c r="FP39" s="128"/>
      <c r="FQ39" s="128"/>
      <c r="FR39" s="128"/>
      <c r="FS39" s="128"/>
      <c r="FT39" s="128"/>
      <c r="FU39" s="128"/>
      <c r="FV39" s="128"/>
      <c r="FW39" s="128"/>
      <c r="FX39" s="128"/>
      <c r="FY39" s="128"/>
      <c r="FZ39" s="128"/>
      <c r="GA39" s="128"/>
      <c r="GB39" s="128"/>
      <c r="GC39" s="128"/>
      <c r="GD39" s="128"/>
      <c r="GE39" s="128"/>
      <c r="GF39" s="128"/>
      <c r="GG39" s="128"/>
      <c r="GH39" s="128"/>
      <c r="GI39" s="128"/>
      <c r="GJ39" s="128"/>
      <c r="GK39" s="128"/>
      <c r="GL39" s="128"/>
      <c r="GM39" s="128"/>
      <c r="GN39" s="128"/>
      <c r="GO39" s="128"/>
      <c r="GP39" s="128"/>
      <c r="GQ39" s="128"/>
      <c r="GR39" s="128"/>
      <c r="GS39" s="128"/>
      <c r="GT39" s="128"/>
      <c r="GU39" s="128"/>
      <c r="GV39" s="128"/>
      <c r="GW39" s="128"/>
      <c r="GX39" s="128"/>
      <c r="GY39" s="128"/>
      <c r="GZ39" s="128"/>
      <c r="HA39" s="128"/>
      <c r="HB39" s="128"/>
      <c r="HC39" s="128"/>
      <c r="HD39" s="128"/>
      <c r="HE39" s="128"/>
      <c r="HF39" s="128"/>
      <c r="HG39" s="128"/>
      <c r="HH39" s="128"/>
      <c r="HI39" s="128"/>
      <c r="HJ39" s="128"/>
      <c r="HK39" s="128"/>
      <c r="HL39" s="128"/>
      <c r="HM39" s="128"/>
      <c r="HN39" s="128"/>
      <c r="HO39" s="128"/>
      <c r="HP39" s="128"/>
      <c r="HQ39" s="128"/>
      <c r="HR39" s="128"/>
      <c r="HS39" s="128"/>
      <c r="HT39" s="128"/>
      <c r="HU39" s="128"/>
      <c r="HV39" s="128"/>
      <c r="HW39" s="128"/>
      <c r="HX39" s="128"/>
      <c r="HY39" s="128"/>
      <c r="HZ39" s="128"/>
      <c r="IA39" s="128"/>
      <c r="IB39" s="128"/>
      <c r="IC39" s="128"/>
      <c r="ID39" s="128"/>
      <c r="IE39" s="128"/>
      <c r="IF39" s="128"/>
      <c r="IG39" s="128"/>
      <c r="IH39" s="128"/>
      <c r="II39" s="128"/>
      <c r="IJ39" s="128"/>
      <c r="IK39" s="128"/>
      <c r="IL39" s="128"/>
      <c r="IM39" s="128"/>
      <c r="IN39" s="128"/>
      <c r="IO39" s="128"/>
      <c r="IP39" s="128"/>
      <c r="IQ39" s="128"/>
      <c r="IR39" s="128"/>
      <c r="IS39" s="128"/>
      <c r="IT39" s="128"/>
      <c r="IU39" s="128"/>
      <c r="IV39" s="128"/>
      <c r="IW39" s="128"/>
    </row>
    <row r="40" s="129" customFormat="true" ht="38.25" hidden="false" customHeight="true" outlineLevel="0" collapsed="false">
      <c r="A40" s="53" t="s">
        <v>127</v>
      </c>
      <c r="B40" s="37" t="s">
        <v>128</v>
      </c>
      <c r="C40" s="23" t="s">
        <v>31</v>
      </c>
      <c r="D40" s="36" t="s">
        <v>326</v>
      </c>
      <c r="E40" s="24" t="n">
        <v>750.45</v>
      </c>
      <c r="F40" s="24" t="n">
        <f aca="false">ROUND(K40/2,2)</f>
        <v>120</v>
      </c>
      <c r="G40" s="24" t="n">
        <f aca="false">ROUND(F40*E40/1000,2)</f>
        <v>90.05</v>
      </c>
      <c r="H40" s="54" t="n">
        <v>1398.02</v>
      </c>
      <c r="I40" s="24" t="n">
        <f aca="false">K40-F40</f>
        <v>120</v>
      </c>
      <c r="J40" s="24" t="n">
        <f aca="false">ROUND(I40*H40/1000,2)</f>
        <v>167.76</v>
      </c>
      <c r="K40" s="25" t="n">
        <v>240</v>
      </c>
      <c r="L40" s="24" t="n">
        <f aca="false">G40+J40</f>
        <v>257.81</v>
      </c>
    </row>
    <row r="41" s="129" customFormat="true" ht="32.55" hidden="false" customHeight="true" outlineLevel="0" collapsed="false">
      <c r="A41" s="53" t="s">
        <v>129</v>
      </c>
      <c r="B41" s="32" t="s">
        <v>130</v>
      </c>
      <c r="C41" s="23" t="s">
        <v>31</v>
      </c>
      <c r="D41" s="36" t="s">
        <v>326</v>
      </c>
      <c r="E41" s="24" t="n">
        <v>750.45</v>
      </c>
      <c r="F41" s="24" t="n">
        <f aca="false">ROUND(K41/2,2)</f>
        <v>120</v>
      </c>
      <c r="G41" s="24" t="n">
        <f aca="false">ROUND(F41*E41/1000,2)</f>
        <v>90.05</v>
      </c>
      <c r="H41" s="54" t="n">
        <v>1398.02</v>
      </c>
      <c r="I41" s="24" t="n">
        <f aca="false">K41-F41</f>
        <v>120</v>
      </c>
      <c r="J41" s="24" t="n">
        <f aca="false">ROUND(I41*H41/1000,2)</f>
        <v>167.76</v>
      </c>
      <c r="K41" s="25" t="n">
        <v>240</v>
      </c>
      <c r="L41" s="24" t="n">
        <f aca="false">G41+J41</f>
        <v>257.81</v>
      </c>
    </row>
    <row r="42" s="129" customFormat="true" ht="35.25" hidden="false" customHeight="true" outlineLevel="0" collapsed="false">
      <c r="A42" s="53" t="s">
        <v>131</v>
      </c>
      <c r="B42" s="22" t="s">
        <v>132</v>
      </c>
      <c r="C42" s="23" t="s">
        <v>133</v>
      </c>
      <c r="D42" s="36" t="s">
        <v>326</v>
      </c>
      <c r="E42" s="24" t="n">
        <v>750.45</v>
      </c>
      <c r="F42" s="24" t="n">
        <f aca="false">ROUND(K42/2,2)</f>
        <v>42.5</v>
      </c>
      <c r="G42" s="24" t="n">
        <f aca="false">ROUND(F42*E42/1000,2)</f>
        <v>31.89</v>
      </c>
      <c r="H42" s="54" t="n">
        <v>1398.02</v>
      </c>
      <c r="I42" s="24" t="n">
        <f aca="false">K42-F42</f>
        <v>42.5</v>
      </c>
      <c r="J42" s="24" t="n">
        <f aca="false">ROUND(I42*H42/1000,2)</f>
        <v>59.42</v>
      </c>
      <c r="K42" s="25" t="n">
        <v>85</v>
      </c>
      <c r="L42" s="24" t="n">
        <f aca="false">G42+J42</f>
        <v>91.31</v>
      </c>
    </row>
    <row r="43" s="129" customFormat="true" ht="38.2" hidden="false" customHeight="true" outlineLevel="0" collapsed="false">
      <c r="A43" s="53" t="s">
        <v>134</v>
      </c>
      <c r="B43" s="134" t="s">
        <v>137</v>
      </c>
      <c r="C43" s="23" t="s">
        <v>31</v>
      </c>
      <c r="D43" s="36" t="s">
        <v>326</v>
      </c>
      <c r="E43" s="24" t="n">
        <v>750.45</v>
      </c>
      <c r="F43" s="24" t="n">
        <f aca="false">ROUND(K43/2,2)</f>
        <v>9</v>
      </c>
      <c r="G43" s="24" t="n">
        <f aca="false">ROUND(F43*E43/1000,2)</f>
        <v>6.75</v>
      </c>
      <c r="H43" s="54" t="n">
        <v>1398.02</v>
      </c>
      <c r="I43" s="24" t="n">
        <f aca="false">K43-F43</f>
        <v>9</v>
      </c>
      <c r="J43" s="24" t="n">
        <f aca="false">ROUND(I43*H43/1000,2)</f>
        <v>12.58</v>
      </c>
      <c r="K43" s="25" t="n">
        <v>18</v>
      </c>
      <c r="L43" s="24" t="n">
        <f aca="false">G43+J43</f>
        <v>19.33</v>
      </c>
    </row>
    <row r="44" s="129" customFormat="true" ht="36" hidden="false" customHeight="true" outlineLevel="0" collapsed="false">
      <c r="A44" s="53" t="s">
        <v>136</v>
      </c>
      <c r="B44" s="35" t="s">
        <v>139</v>
      </c>
      <c r="C44" s="23" t="s">
        <v>31</v>
      </c>
      <c r="D44" s="36" t="s">
        <v>326</v>
      </c>
      <c r="E44" s="24" t="n">
        <v>750.45</v>
      </c>
      <c r="F44" s="24" t="n">
        <f aca="false">ROUND(K44/2,2)</f>
        <v>78</v>
      </c>
      <c r="G44" s="24" t="n">
        <f aca="false">ROUND(F44*E44/1000,2)</f>
        <v>58.54</v>
      </c>
      <c r="H44" s="54" t="n">
        <v>1398.02</v>
      </c>
      <c r="I44" s="24" t="n">
        <f aca="false">K44-F44</f>
        <v>78</v>
      </c>
      <c r="J44" s="24" t="n">
        <f aca="false">ROUND(I44*H44/1000,2)</f>
        <v>109.05</v>
      </c>
      <c r="K44" s="25" t="n">
        <v>156</v>
      </c>
      <c r="L44" s="24" t="n">
        <f aca="false">G44+J44</f>
        <v>167.59</v>
      </c>
    </row>
    <row r="45" s="129" customFormat="true" ht="31.5" hidden="false" customHeight="true" outlineLevel="0" collapsed="false">
      <c r="A45" s="53" t="s">
        <v>138</v>
      </c>
      <c r="B45" s="22" t="s">
        <v>146</v>
      </c>
      <c r="C45" s="23" t="s">
        <v>31</v>
      </c>
      <c r="D45" s="36" t="s">
        <v>326</v>
      </c>
      <c r="E45" s="24" t="n">
        <v>750.45</v>
      </c>
      <c r="F45" s="24" t="n">
        <f aca="false">ROUND(K45/2,2)</f>
        <v>10.5</v>
      </c>
      <c r="G45" s="24" t="n">
        <f aca="false">ROUND(F45*E45/1000,2)</f>
        <v>7.88</v>
      </c>
      <c r="H45" s="54" t="n">
        <v>1398.02</v>
      </c>
      <c r="I45" s="24" t="n">
        <f aca="false">K45-F45</f>
        <v>10.5</v>
      </c>
      <c r="J45" s="24" t="n">
        <f aca="false">ROUND(I45*H45/1000,2)</f>
        <v>14.68</v>
      </c>
      <c r="K45" s="25" t="n">
        <v>21</v>
      </c>
      <c r="L45" s="24" t="n">
        <f aca="false">G45+J45</f>
        <v>22.56</v>
      </c>
    </row>
    <row r="46" s="128" customFormat="true" ht="31.5" hidden="false" customHeight="true" outlineLevel="0" collapsed="false">
      <c r="A46" s="135" t="s">
        <v>141</v>
      </c>
      <c r="B46" s="22" t="s">
        <v>135</v>
      </c>
      <c r="C46" s="23" t="s">
        <v>36</v>
      </c>
      <c r="D46" s="36" t="s">
        <v>326</v>
      </c>
      <c r="E46" s="24" t="n">
        <v>750.45</v>
      </c>
      <c r="F46" s="24" t="n">
        <f aca="false">ROUND(K46/2,2)</f>
        <v>40.33</v>
      </c>
      <c r="G46" s="24" t="n">
        <f aca="false">ROUND(F46*E46/1000,2)</f>
        <v>30.27</v>
      </c>
      <c r="H46" s="54" t="n">
        <v>1398.02</v>
      </c>
      <c r="I46" s="24" t="n">
        <f aca="false">K46-F46</f>
        <v>40.322</v>
      </c>
      <c r="J46" s="24" t="n">
        <f aca="false">ROUND(I46*H46/1000,2)</f>
        <v>56.37</v>
      </c>
      <c r="K46" s="25" t="n">
        <v>80.652</v>
      </c>
      <c r="L46" s="24" t="n">
        <f aca="false">G46+J46</f>
        <v>86.64</v>
      </c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29"/>
      <c r="AK46" s="129"/>
      <c r="AL46" s="129"/>
      <c r="AM46" s="129"/>
      <c r="AN46" s="129"/>
      <c r="AO46" s="129"/>
      <c r="AP46" s="129"/>
      <c r="AQ46" s="129"/>
      <c r="AR46" s="129"/>
      <c r="AS46" s="129"/>
      <c r="AT46" s="129"/>
      <c r="AU46" s="129"/>
      <c r="AV46" s="129"/>
      <c r="AW46" s="129"/>
      <c r="AX46" s="129"/>
      <c r="AY46" s="129"/>
      <c r="AZ46" s="129"/>
      <c r="BA46" s="129"/>
      <c r="BB46" s="129"/>
      <c r="BC46" s="129"/>
      <c r="BD46" s="129"/>
      <c r="BE46" s="129"/>
      <c r="BF46" s="129"/>
      <c r="BG46" s="129"/>
      <c r="BH46" s="129"/>
      <c r="BI46" s="129"/>
      <c r="BJ46" s="129"/>
      <c r="BK46" s="129"/>
      <c r="BL46" s="129"/>
      <c r="BM46" s="129"/>
      <c r="BN46" s="129"/>
      <c r="BO46" s="129"/>
      <c r="BP46" s="129"/>
      <c r="BQ46" s="129"/>
      <c r="BR46" s="129"/>
      <c r="BS46" s="129"/>
      <c r="BT46" s="129"/>
      <c r="BU46" s="129"/>
      <c r="BV46" s="129"/>
      <c r="BW46" s="129"/>
      <c r="BX46" s="129"/>
      <c r="BY46" s="129"/>
      <c r="BZ46" s="129"/>
      <c r="CA46" s="129"/>
      <c r="CB46" s="129"/>
      <c r="CC46" s="129"/>
      <c r="CD46" s="129"/>
      <c r="CE46" s="129"/>
      <c r="CF46" s="129"/>
      <c r="CG46" s="129"/>
      <c r="CH46" s="129"/>
      <c r="CI46" s="129"/>
      <c r="CJ46" s="129"/>
      <c r="CK46" s="129"/>
      <c r="CL46" s="129"/>
      <c r="CM46" s="129"/>
      <c r="CN46" s="129"/>
      <c r="CO46" s="129"/>
      <c r="CP46" s="129"/>
      <c r="CQ46" s="129"/>
      <c r="CR46" s="129"/>
      <c r="CS46" s="129"/>
      <c r="CT46" s="129"/>
      <c r="CU46" s="129"/>
      <c r="CV46" s="129"/>
      <c r="CW46" s="129"/>
      <c r="CX46" s="129"/>
      <c r="CY46" s="129"/>
      <c r="CZ46" s="129"/>
      <c r="DA46" s="129"/>
      <c r="DB46" s="129"/>
      <c r="DC46" s="129"/>
      <c r="DD46" s="129"/>
      <c r="DE46" s="129"/>
      <c r="DF46" s="129"/>
      <c r="DG46" s="129"/>
      <c r="DH46" s="129"/>
      <c r="DI46" s="129"/>
      <c r="DJ46" s="129"/>
      <c r="DK46" s="129"/>
      <c r="DL46" s="129"/>
      <c r="DM46" s="129"/>
      <c r="DN46" s="129"/>
      <c r="DO46" s="129"/>
      <c r="DP46" s="129"/>
      <c r="DQ46" s="129"/>
      <c r="DR46" s="129"/>
      <c r="DS46" s="129"/>
      <c r="DT46" s="129"/>
      <c r="DU46" s="129"/>
      <c r="DV46" s="129"/>
      <c r="DW46" s="129"/>
      <c r="DX46" s="129"/>
      <c r="DY46" s="129"/>
      <c r="DZ46" s="129"/>
      <c r="EA46" s="129"/>
      <c r="EB46" s="129"/>
      <c r="EC46" s="129"/>
      <c r="ED46" s="129"/>
      <c r="EE46" s="129"/>
      <c r="EF46" s="129"/>
      <c r="EG46" s="129"/>
      <c r="EH46" s="129"/>
      <c r="EI46" s="129"/>
      <c r="EJ46" s="129"/>
      <c r="EK46" s="129"/>
      <c r="EL46" s="129"/>
      <c r="EM46" s="129"/>
      <c r="EN46" s="129"/>
      <c r="EO46" s="129"/>
      <c r="EP46" s="129"/>
      <c r="EQ46" s="129"/>
      <c r="ER46" s="129"/>
      <c r="ES46" s="129"/>
      <c r="ET46" s="129"/>
      <c r="EU46" s="129"/>
      <c r="EV46" s="129"/>
      <c r="EW46" s="129"/>
      <c r="EX46" s="129"/>
      <c r="EY46" s="129"/>
      <c r="EZ46" s="129"/>
      <c r="FA46" s="129"/>
      <c r="FB46" s="129"/>
      <c r="FC46" s="129"/>
      <c r="FD46" s="129"/>
      <c r="FE46" s="129"/>
      <c r="FF46" s="129"/>
      <c r="FG46" s="129"/>
      <c r="FH46" s="129"/>
      <c r="FI46" s="129"/>
      <c r="FJ46" s="129"/>
      <c r="FK46" s="129"/>
      <c r="FL46" s="129"/>
      <c r="FM46" s="129"/>
      <c r="FN46" s="129"/>
      <c r="FO46" s="129"/>
      <c r="FP46" s="129"/>
      <c r="FQ46" s="129"/>
      <c r="FR46" s="129"/>
      <c r="FS46" s="129"/>
      <c r="FT46" s="129"/>
      <c r="FU46" s="129"/>
      <c r="FV46" s="129"/>
      <c r="FW46" s="129"/>
      <c r="FX46" s="129"/>
      <c r="FY46" s="129"/>
      <c r="FZ46" s="129"/>
      <c r="GA46" s="129"/>
      <c r="GB46" s="129"/>
      <c r="GC46" s="129"/>
      <c r="GD46" s="129"/>
      <c r="GE46" s="129"/>
      <c r="GF46" s="129"/>
      <c r="GG46" s="129"/>
      <c r="GH46" s="129"/>
      <c r="GI46" s="129"/>
      <c r="GJ46" s="129"/>
      <c r="GK46" s="129"/>
      <c r="GL46" s="129"/>
      <c r="GM46" s="129"/>
      <c r="GN46" s="129"/>
      <c r="GO46" s="129"/>
      <c r="GP46" s="129"/>
      <c r="GQ46" s="129"/>
      <c r="GR46" s="129"/>
      <c r="GS46" s="129"/>
      <c r="GT46" s="129"/>
      <c r="GU46" s="129"/>
      <c r="GV46" s="129"/>
      <c r="GW46" s="129"/>
      <c r="GX46" s="129"/>
      <c r="GY46" s="129"/>
      <c r="GZ46" s="129"/>
      <c r="HA46" s="129"/>
      <c r="HB46" s="129"/>
      <c r="HC46" s="129"/>
      <c r="HD46" s="129"/>
      <c r="HE46" s="129"/>
      <c r="HF46" s="129"/>
      <c r="HG46" s="129"/>
      <c r="HH46" s="129"/>
      <c r="HI46" s="129"/>
      <c r="HJ46" s="129"/>
      <c r="HK46" s="129"/>
      <c r="HL46" s="129"/>
      <c r="HM46" s="129"/>
      <c r="HN46" s="129"/>
      <c r="HO46" s="129"/>
      <c r="HP46" s="129"/>
      <c r="HQ46" s="129"/>
      <c r="HR46" s="129"/>
      <c r="HS46" s="129"/>
      <c r="HT46" s="129"/>
      <c r="HU46" s="129"/>
      <c r="HV46" s="129"/>
      <c r="HW46" s="129"/>
      <c r="HX46" s="129"/>
      <c r="HY46" s="129"/>
      <c r="HZ46" s="129"/>
      <c r="IA46" s="129"/>
      <c r="IB46" s="129"/>
      <c r="IC46" s="129"/>
      <c r="ID46" s="129"/>
      <c r="IE46" s="129"/>
      <c r="IF46" s="129"/>
      <c r="IG46" s="129"/>
      <c r="IH46" s="129"/>
      <c r="II46" s="129"/>
      <c r="IJ46" s="129"/>
      <c r="IK46" s="129"/>
      <c r="IL46" s="129"/>
      <c r="IM46" s="129"/>
      <c r="IN46" s="129"/>
      <c r="IO46" s="129"/>
      <c r="IP46" s="129"/>
      <c r="IQ46" s="129"/>
      <c r="IR46" s="129"/>
      <c r="IS46" s="129"/>
      <c r="IT46" s="129"/>
      <c r="IU46" s="129"/>
      <c r="IV46" s="129"/>
      <c r="IW46" s="129"/>
    </row>
    <row r="47" s="128" customFormat="true" ht="30" hidden="false" customHeight="true" outlineLevel="0" collapsed="false">
      <c r="A47" s="55" t="s">
        <v>145</v>
      </c>
      <c r="B47" s="37" t="s">
        <v>142</v>
      </c>
      <c r="C47" s="23" t="s">
        <v>31</v>
      </c>
      <c r="D47" s="36" t="s">
        <v>326</v>
      </c>
      <c r="E47" s="24" t="n">
        <v>750.45</v>
      </c>
      <c r="F47" s="24" t="n">
        <f aca="false">ROUND(K47/2,2)</f>
        <v>156</v>
      </c>
      <c r="G47" s="24" t="n">
        <f aca="false">ROUND(F47*E47/1000,2)</f>
        <v>117.07</v>
      </c>
      <c r="H47" s="54" t="n">
        <v>1398.02</v>
      </c>
      <c r="I47" s="24" t="n">
        <f aca="false">K47-F47</f>
        <v>156</v>
      </c>
      <c r="J47" s="24" t="n">
        <f aca="false">ROUND(I47*H47/1000,2)</f>
        <v>218.09</v>
      </c>
      <c r="K47" s="25" t="n">
        <v>312</v>
      </c>
      <c r="L47" s="24" t="n">
        <f aca="false">G47+J47</f>
        <v>335.16</v>
      </c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29"/>
      <c r="AR47" s="129"/>
      <c r="AS47" s="129"/>
      <c r="AT47" s="129"/>
      <c r="AU47" s="129"/>
      <c r="AV47" s="129"/>
      <c r="AW47" s="129"/>
      <c r="AX47" s="129"/>
      <c r="AY47" s="129"/>
      <c r="AZ47" s="129"/>
      <c r="BA47" s="129"/>
      <c r="BB47" s="129"/>
      <c r="BC47" s="129"/>
      <c r="BD47" s="129"/>
      <c r="BE47" s="129"/>
      <c r="BF47" s="129"/>
      <c r="BG47" s="129"/>
      <c r="BH47" s="129"/>
      <c r="BI47" s="129"/>
      <c r="BJ47" s="129"/>
      <c r="BK47" s="129"/>
      <c r="BL47" s="129"/>
      <c r="BM47" s="129"/>
      <c r="BN47" s="129"/>
      <c r="BO47" s="129"/>
      <c r="BP47" s="129"/>
      <c r="BQ47" s="129"/>
      <c r="BR47" s="129"/>
      <c r="BS47" s="129"/>
      <c r="BT47" s="129"/>
      <c r="BU47" s="129"/>
      <c r="BV47" s="129"/>
      <c r="BW47" s="129"/>
      <c r="BX47" s="129"/>
      <c r="BY47" s="129"/>
      <c r="BZ47" s="129"/>
      <c r="CA47" s="129"/>
      <c r="CB47" s="129"/>
      <c r="CC47" s="129"/>
      <c r="CD47" s="129"/>
      <c r="CE47" s="129"/>
      <c r="CF47" s="129"/>
      <c r="CG47" s="129"/>
      <c r="CH47" s="129"/>
      <c r="CI47" s="129"/>
      <c r="CJ47" s="129"/>
      <c r="CK47" s="129"/>
      <c r="CL47" s="129"/>
      <c r="CM47" s="129"/>
      <c r="CN47" s="129"/>
      <c r="CO47" s="129"/>
      <c r="CP47" s="129"/>
      <c r="CQ47" s="129"/>
      <c r="CR47" s="129"/>
      <c r="CS47" s="129"/>
      <c r="CT47" s="129"/>
      <c r="CU47" s="129"/>
      <c r="CV47" s="129"/>
      <c r="CW47" s="129"/>
      <c r="CX47" s="129"/>
      <c r="CY47" s="129"/>
      <c r="CZ47" s="129"/>
      <c r="DA47" s="129"/>
      <c r="DB47" s="129"/>
      <c r="DC47" s="129"/>
      <c r="DD47" s="129"/>
      <c r="DE47" s="129"/>
      <c r="DF47" s="129"/>
      <c r="DG47" s="129"/>
      <c r="DH47" s="129"/>
      <c r="DI47" s="129"/>
      <c r="DJ47" s="129"/>
      <c r="DK47" s="129"/>
      <c r="DL47" s="129"/>
      <c r="DM47" s="129"/>
      <c r="DN47" s="129"/>
      <c r="DO47" s="129"/>
      <c r="DP47" s="129"/>
      <c r="DQ47" s="129"/>
      <c r="DR47" s="129"/>
      <c r="DS47" s="129"/>
      <c r="DT47" s="129"/>
      <c r="DU47" s="129"/>
      <c r="DV47" s="129"/>
      <c r="DW47" s="129"/>
      <c r="DX47" s="129"/>
      <c r="DY47" s="129"/>
      <c r="DZ47" s="129"/>
      <c r="EA47" s="129"/>
      <c r="EB47" s="129"/>
      <c r="EC47" s="129"/>
      <c r="ED47" s="129"/>
      <c r="EE47" s="129"/>
      <c r="EF47" s="129"/>
      <c r="EG47" s="129"/>
      <c r="EH47" s="129"/>
      <c r="EI47" s="129"/>
      <c r="EJ47" s="129"/>
      <c r="EK47" s="129"/>
      <c r="EL47" s="129"/>
      <c r="EM47" s="129"/>
      <c r="EN47" s="129"/>
      <c r="EO47" s="129"/>
      <c r="EP47" s="129"/>
      <c r="EQ47" s="129"/>
      <c r="ER47" s="129"/>
      <c r="ES47" s="129"/>
      <c r="ET47" s="129"/>
      <c r="EU47" s="129"/>
      <c r="EV47" s="129"/>
      <c r="EW47" s="129"/>
      <c r="EX47" s="129"/>
      <c r="EY47" s="129"/>
      <c r="EZ47" s="129"/>
      <c r="FA47" s="129"/>
      <c r="FB47" s="129"/>
      <c r="FC47" s="129"/>
      <c r="FD47" s="129"/>
      <c r="FE47" s="129"/>
      <c r="FF47" s="129"/>
      <c r="FG47" s="129"/>
      <c r="FH47" s="129"/>
      <c r="FI47" s="129"/>
      <c r="FJ47" s="129"/>
      <c r="FK47" s="129"/>
      <c r="FL47" s="129"/>
      <c r="FM47" s="129"/>
      <c r="FN47" s="129"/>
      <c r="FO47" s="129"/>
      <c r="FP47" s="129"/>
      <c r="FQ47" s="129"/>
      <c r="FR47" s="129"/>
      <c r="FS47" s="129"/>
      <c r="FT47" s="129"/>
      <c r="FU47" s="129"/>
      <c r="FV47" s="129"/>
      <c r="FW47" s="129"/>
      <c r="FX47" s="129"/>
      <c r="FY47" s="129"/>
      <c r="FZ47" s="129"/>
      <c r="GA47" s="129"/>
      <c r="GB47" s="129"/>
      <c r="GC47" s="129"/>
      <c r="GD47" s="129"/>
      <c r="GE47" s="129"/>
      <c r="GF47" s="129"/>
      <c r="GG47" s="129"/>
      <c r="GH47" s="129"/>
      <c r="GI47" s="129"/>
      <c r="GJ47" s="129"/>
      <c r="GK47" s="129"/>
      <c r="GL47" s="129"/>
      <c r="GM47" s="129"/>
      <c r="GN47" s="129"/>
      <c r="GO47" s="129"/>
      <c r="GP47" s="129"/>
      <c r="GQ47" s="129"/>
      <c r="GR47" s="129"/>
      <c r="GS47" s="129"/>
      <c r="GT47" s="129"/>
      <c r="GU47" s="129"/>
      <c r="GV47" s="129"/>
      <c r="GW47" s="129"/>
      <c r="GX47" s="129"/>
      <c r="GY47" s="129"/>
      <c r="GZ47" s="129"/>
      <c r="HA47" s="129"/>
      <c r="HB47" s="129"/>
      <c r="HC47" s="129"/>
      <c r="HD47" s="129"/>
      <c r="HE47" s="129"/>
      <c r="HF47" s="129"/>
      <c r="HG47" s="129"/>
      <c r="HH47" s="129"/>
      <c r="HI47" s="129"/>
      <c r="HJ47" s="129"/>
      <c r="HK47" s="129"/>
      <c r="HL47" s="129"/>
      <c r="HM47" s="129"/>
      <c r="HN47" s="129"/>
      <c r="HO47" s="129"/>
      <c r="HP47" s="129"/>
      <c r="HQ47" s="129"/>
      <c r="HR47" s="129"/>
      <c r="HS47" s="129"/>
      <c r="HT47" s="129"/>
      <c r="HU47" s="129"/>
      <c r="HV47" s="129"/>
      <c r="HW47" s="129"/>
      <c r="HX47" s="129"/>
      <c r="HY47" s="129"/>
      <c r="HZ47" s="129"/>
      <c r="IA47" s="129"/>
      <c r="IB47" s="129"/>
      <c r="IC47" s="129"/>
      <c r="ID47" s="129"/>
      <c r="IE47" s="129"/>
      <c r="IF47" s="129"/>
      <c r="IG47" s="129"/>
      <c r="IH47" s="129"/>
      <c r="II47" s="129"/>
      <c r="IJ47" s="129"/>
      <c r="IK47" s="129"/>
      <c r="IL47" s="129"/>
      <c r="IM47" s="129"/>
      <c r="IN47" s="129"/>
      <c r="IO47" s="129"/>
      <c r="IP47" s="129"/>
      <c r="IQ47" s="129"/>
      <c r="IR47" s="129"/>
      <c r="IS47" s="129"/>
      <c r="IT47" s="129"/>
      <c r="IU47" s="129"/>
      <c r="IV47" s="129"/>
      <c r="IW47" s="129"/>
    </row>
    <row r="48" s="129" customFormat="true" ht="30" hidden="false" customHeight="true" outlineLevel="0" collapsed="false">
      <c r="A48" s="55"/>
      <c r="B48" s="22" t="s">
        <v>143</v>
      </c>
      <c r="C48" s="23" t="s">
        <v>133</v>
      </c>
      <c r="D48" s="36" t="s">
        <v>326</v>
      </c>
      <c r="E48" s="24" t="n">
        <v>750.45</v>
      </c>
      <c r="F48" s="24" t="n">
        <f aca="false">ROUND(K48/2,2)</f>
        <v>136.5</v>
      </c>
      <c r="G48" s="24" t="n">
        <f aca="false">ROUND(F48*E48/1000,2)</f>
        <v>102.44</v>
      </c>
      <c r="H48" s="54" t="n">
        <v>1398.02</v>
      </c>
      <c r="I48" s="24" t="n">
        <f aca="false">K48-F48</f>
        <v>136.5</v>
      </c>
      <c r="J48" s="24" t="n">
        <f aca="false">ROUND(I48*H48/1000,2)</f>
        <v>190.83</v>
      </c>
      <c r="K48" s="25" t="n">
        <v>273</v>
      </c>
      <c r="L48" s="24" t="n">
        <f aca="false">G48+J48</f>
        <v>293.27</v>
      </c>
    </row>
    <row r="49" s="129" customFormat="true" ht="30" hidden="false" customHeight="true" outlineLevel="0" collapsed="false">
      <c r="A49" s="55"/>
      <c r="B49" s="22" t="s">
        <v>144</v>
      </c>
      <c r="C49" s="23" t="s">
        <v>31</v>
      </c>
      <c r="D49" s="23" t="s">
        <v>326</v>
      </c>
      <c r="E49" s="24" t="n">
        <v>750.45</v>
      </c>
      <c r="F49" s="24" t="n">
        <f aca="false">ROUND(K49/2,2)</f>
        <v>171.6</v>
      </c>
      <c r="G49" s="24" t="n">
        <f aca="false">ROUND(F49*E49/1000,2)</f>
        <v>128.78</v>
      </c>
      <c r="H49" s="54" t="n">
        <v>1398.02</v>
      </c>
      <c r="I49" s="24" t="n">
        <f aca="false">K49-F49</f>
        <v>171.6</v>
      </c>
      <c r="J49" s="24" t="n">
        <f aca="false">ROUND(I49*H49/1000,2)</f>
        <v>239.9</v>
      </c>
      <c r="K49" s="25" t="n">
        <v>343.2</v>
      </c>
      <c r="L49" s="24" t="n">
        <f aca="false">G49+J49</f>
        <v>368.68</v>
      </c>
    </row>
    <row r="50" s="129" customFormat="true" ht="35.4" hidden="false" customHeight="true" outlineLevel="0" collapsed="false">
      <c r="A50" s="12" t="s">
        <v>147</v>
      </c>
      <c r="B50" s="18" t="s">
        <v>329</v>
      </c>
      <c r="C50" s="12"/>
      <c r="D50" s="19"/>
      <c r="E50" s="19"/>
      <c r="F50" s="19" t="n">
        <f aca="false">SUM(F51:F54)</f>
        <v>66</v>
      </c>
      <c r="G50" s="19" t="n">
        <f aca="false">SUM(G51:G54)</f>
        <v>49.52</v>
      </c>
      <c r="H50" s="19"/>
      <c r="I50" s="19" t="n">
        <f aca="false">SUM(I51:I54)</f>
        <v>66</v>
      </c>
      <c r="J50" s="19" t="n">
        <f aca="false">SUM(J51:J54)</f>
        <v>92.26</v>
      </c>
      <c r="K50" s="19" t="n">
        <f aca="false">SUM(K51:K54)</f>
        <v>132</v>
      </c>
      <c r="L50" s="19" t="n">
        <f aca="false">SUM(L51:L54)</f>
        <v>141.78</v>
      </c>
      <c r="M50" s="128"/>
      <c r="N50" s="128"/>
      <c r="O50" s="128"/>
      <c r="P50" s="128"/>
      <c r="Q50" s="128"/>
      <c r="R50" s="128"/>
      <c r="S50" s="128"/>
      <c r="T50" s="128"/>
      <c r="U50" s="128"/>
      <c r="V50" s="128"/>
      <c r="W50" s="128"/>
      <c r="X50" s="128"/>
      <c r="Y50" s="128"/>
      <c r="Z50" s="128"/>
      <c r="AA50" s="128"/>
      <c r="AB50" s="128"/>
      <c r="AC50" s="128"/>
      <c r="AD50" s="128"/>
      <c r="AE50" s="128"/>
      <c r="AF50" s="128"/>
      <c r="AG50" s="128"/>
      <c r="AH50" s="128"/>
      <c r="AI50" s="128"/>
      <c r="AJ50" s="128"/>
      <c r="AK50" s="128"/>
      <c r="AL50" s="128"/>
      <c r="AM50" s="128"/>
      <c r="AN50" s="128"/>
      <c r="AO50" s="128"/>
      <c r="AP50" s="128"/>
      <c r="AQ50" s="128"/>
      <c r="AR50" s="128"/>
      <c r="AS50" s="128"/>
      <c r="AT50" s="128"/>
      <c r="AU50" s="128"/>
      <c r="AV50" s="128"/>
      <c r="AW50" s="128"/>
      <c r="AX50" s="128"/>
      <c r="AY50" s="128"/>
      <c r="AZ50" s="128"/>
      <c r="BA50" s="128"/>
      <c r="BB50" s="128"/>
      <c r="BC50" s="128"/>
      <c r="BD50" s="128"/>
      <c r="BE50" s="128"/>
      <c r="BF50" s="128"/>
      <c r="BG50" s="128"/>
      <c r="BH50" s="128"/>
      <c r="BI50" s="128"/>
      <c r="BJ50" s="128"/>
      <c r="BK50" s="128"/>
      <c r="BL50" s="128"/>
      <c r="BM50" s="128"/>
      <c r="BN50" s="128"/>
      <c r="BO50" s="128"/>
      <c r="BP50" s="128"/>
      <c r="BQ50" s="128"/>
      <c r="BR50" s="128"/>
      <c r="BS50" s="128"/>
      <c r="BT50" s="128"/>
      <c r="BU50" s="128"/>
      <c r="BV50" s="128"/>
      <c r="BW50" s="128"/>
      <c r="BX50" s="128"/>
      <c r="BY50" s="128"/>
      <c r="BZ50" s="128"/>
      <c r="CA50" s="128"/>
      <c r="CB50" s="128"/>
      <c r="CC50" s="128"/>
      <c r="CD50" s="128"/>
      <c r="CE50" s="128"/>
      <c r="CF50" s="128"/>
      <c r="CG50" s="128"/>
      <c r="CH50" s="128"/>
      <c r="CI50" s="128"/>
      <c r="CJ50" s="128"/>
      <c r="CK50" s="128"/>
      <c r="CL50" s="128"/>
      <c r="CM50" s="128"/>
      <c r="CN50" s="128"/>
      <c r="CO50" s="128"/>
      <c r="CP50" s="128"/>
      <c r="CQ50" s="128"/>
      <c r="CR50" s="128"/>
      <c r="CS50" s="128"/>
      <c r="CT50" s="128"/>
      <c r="CU50" s="128"/>
      <c r="CV50" s="128"/>
      <c r="CW50" s="128"/>
      <c r="CX50" s="128"/>
      <c r="CY50" s="128"/>
      <c r="CZ50" s="128"/>
      <c r="DA50" s="128"/>
      <c r="DB50" s="128"/>
      <c r="DC50" s="128"/>
      <c r="DD50" s="128"/>
      <c r="DE50" s="128"/>
      <c r="DF50" s="128"/>
      <c r="DG50" s="128"/>
      <c r="DH50" s="128"/>
      <c r="DI50" s="128"/>
      <c r="DJ50" s="128"/>
      <c r="DK50" s="128"/>
      <c r="DL50" s="128"/>
      <c r="DM50" s="128"/>
      <c r="DN50" s="128"/>
      <c r="DO50" s="128"/>
      <c r="DP50" s="128"/>
      <c r="DQ50" s="128"/>
      <c r="DR50" s="128"/>
      <c r="DS50" s="128"/>
      <c r="DT50" s="128"/>
      <c r="DU50" s="128"/>
      <c r="DV50" s="128"/>
      <c r="DW50" s="128"/>
      <c r="DX50" s="128"/>
      <c r="DY50" s="128"/>
      <c r="DZ50" s="128"/>
      <c r="EA50" s="128"/>
      <c r="EB50" s="128"/>
      <c r="EC50" s="128"/>
      <c r="ED50" s="128"/>
      <c r="EE50" s="128"/>
      <c r="EF50" s="128"/>
      <c r="EG50" s="128"/>
      <c r="EH50" s="128"/>
      <c r="EI50" s="128"/>
      <c r="EJ50" s="128"/>
      <c r="EK50" s="128"/>
      <c r="EL50" s="128"/>
      <c r="EM50" s="128"/>
      <c r="EN50" s="128"/>
      <c r="EO50" s="128"/>
      <c r="EP50" s="128"/>
      <c r="EQ50" s="128"/>
      <c r="ER50" s="128"/>
      <c r="ES50" s="128"/>
      <c r="ET50" s="128"/>
      <c r="EU50" s="128"/>
      <c r="EV50" s="128"/>
      <c r="EW50" s="128"/>
      <c r="EX50" s="128"/>
      <c r="EY50" s="128"/>
      <c r="EZ50" s="128"/>
      <c r="FA50" s="128"/>
      <c r="FB50" s="128"/>
      <c r="FC50" s="128"/>
      <c r="FD50" s="128"/>
      <c r="FE50" s="128"/>
      <c r="FF50" s="128"/>
      <c r="FG50" s="128"/>
      <c r="FH50" s="128"/>
      <c r="FI50" s="128"/>
      <c r="FJ50" s="128"/>
      <c r="FK50" s="128"/>
      <c r="FL50" s="128"/>
      <c r="FM50" s="128"/>
      <c r="FN50" s="128"/>
      <c r="FO50" s="128"/>
      <c r="FP50" s="128"/>
      <c r="FQ50" s="128"/>
      <c r="FR50" s="128"/>
      <c r="FS50" s="128"/>
      <c r="FT50" s="128"/>
      <c r="FU50" s="128"/>
      <c r="FV50" s="128"/>
      <c r="FW50" s="128"/>
      <c r="FX50" s="128"/>
      <c r="FY50" s="128"/>
      <c r="FZ50" s="128"/>
      <c r="GA50" s="128"/>
      <c r="GB50" s="128"/>
      <c r="GC50" s="128"/>
      <c r="GD50" s="128"/>
      <c r="GE50" s="128"/>
      <c r="GF50" s="128"/>
      <c r="GG50" s="128"/>
      <c r="GH50" s="128"/>
      <c r="GI50" s="128"/>
      <c r="GJ50" s="128"/>
      <c r="GK50" s="128"/>
      <c r="GL50" s="128"/>
      <c r="GM50" s="128"/>
      <c r="GN50" s="128"/>
      <c r="GO50" s="128"/>
      <c r="GP50" s="128"/>
      <c r="GQ50" s="128"/>
      <c r="GR50" s="128"/>
      <c r="GS50" s="128"/>
      <c r="GT50" s="128"/>
      <c r="GU50" s="128"/>
      <c r="GV50" s="128"/>
      <c r="GW50" s="128"/>
      <c r="GX50" s="128"/>
      <c r="GY50" s="128"/>
      <c r="GZ50" s="128"/>
      <c r="HA50" s="128"/>
      <c r="HB50" s="128"/>
      <c r="HC50" s="128"/>
      <c r="HD50" s="128"/>
      <c r="HE50" s="128"/>
      <c r="HF50" s="128"/>
      <c r="HG50" s="128"/>
      <c r="HH50" s="128"/>
      <c r="HI50" s="128"/>
      <c r="HJ50" s="128"/>
      <c r="HK50" s="128"/>
      <c r="HL50" s="128"/>
      <c r="HM50" s="128"/>
      <c r="HN50" s="128"/>
      <c r="HO50" s="128"/>
      <c r="HP50" s="128"/>
      <c r="HQ50" s="128"/>
      <c r="HR50" s="128"/>
      <c r="HS50" s="128"/>
      <c r="HT50" s="128"/>
      <c r="HU50" s="128"/>
      <c r="HV50" s="128"/>
      <c r="HW50" s="128"/>
      <c r="HX50" s="128"/>
      <c r="HY50" s="128"/>
      <c r="HZ50" s="128"/>
      <c r="IA50" s="128"/>
      <c r="IB50" s="128"/>
      <c r="IC50" s="128"/>
      <c r="ID50" s="128"/>
      <c r="IE50" s="128"/>
      <c r="IF50" s="128"/>
      <c r="IG50" s="128"/>
      <c r="IH50" s="128"/>
      <c r="II50" s="128"/>
      <c r="IJ50" s="128"/>
      <c r="IK50" s="128"/>
      <c r="IL50" s="128"/>
      <c r="IM50" s="128"/>
      <c r="IN50" s="128"/>
      <c r="IO50" s="128"/>
      <c r="IP50" s="128"/>
      <c r="IQ50" s="128"/>
      <c r="IR50" s="128"/>
      <c r="IS50" s="128"/>
      <c r="IT50" s="128"/>
      <c r="IU50" s="128"/>
      <c r="IV50" s="128"/>
      <c r="IW50" s="128"/>
    </row>
    <row r="51" s="128" customFormat="true" ht="31.3" hidden="false" customHeight="true" outlineLevel="0" collapsed="false">
      <c r="A51" s="38" t="s">
        <v>149</v>
      </c>
      <c r="B51" s="136" t="s">
        <v>330</v>
      </c>
      <c r="C51" s="23" t="s">
        <v>36</v>
      </c>
      <c r="D51" s="36" t="s">
        <v>326</v>
      </c>
      <c r="E51" s="24" t="n">
        <v>750.45</v>
      </c>
      <c r="F51" s="24" t="n">
        <f aca="false">ROUND(K51/2,2)</f>
        <v>39</v>
      </c>
      <c r="G51" s="24" t="n">
        <f aca="false">ROUND(F51*E51/1000,2)</f>
        <v>29.27</v>
      </c>
      <c r="H51" s="54" t="n">
        <v>1398.02</v>
      </c>
      <c r="I51" s="24" t="n">
        <f aca="false">K51-F51</f>
        <v>39</v>
      </c>
      <c r="J51" s="24" t="n">
        <f aca="false">ROUND(I51*H51/1000,2)</f>
        <v>54.52</v>
      </c>
      <c r="K51" s="25" t="n">
        <v>78</v>
      </c>
      <c r="L51" s="24" t="n">
        <f aca="false">G51+J51</f>
        <v>83.79</v>
      </c>
      <c r="M51" s="129"/>
      <c r="N51" s="129"/>
      <c r="O51" s="129"/>
      <c r="P51" s="129"/>
      <c r="Q51" s="129"/>
      <c r="R51" s="129"/>
      <c r="S51" s="129"/>
      <c r="T51" s="129"/>
      <c r="U51" s="129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  <c r="AH51" s="129"/>
      <c r="AI51" s="129"/>
      <c r="AJ51" s="129"/>
      <c r="AK51" s="129"/>
      <c r="AL51" s="129"/>
      <c r="AM51" s="129"/>
      <c r="AN51" s="129"/>
      <c r="AO51" s="129"/>
      <c r="AP51" s="129"/>
      <c r="AQ51" s="129"/>
      <c r="AR51" s="129"/>
      <c r="AS51" s="129"/>
      <c r="AT51" s="129"/>
      <c r="AU51" s="129"/>
      <c r="AV51" s="129"/>
      <c r="AW51" s="129"/>
      <c r="AX51" s="129"/>
      <c r="AY51" s="129"/>
      <c r="AZ51" s="129"/>
      <c r="BA51" s="129"/>
      <c r="BB51" s="129"/>
      <c r="BC51" s="129"/>
      <c r="BD51" s="129"/>
      <c r="BE51" s="129"/>
      <c r="BF51" s="129"/>
      <c r="BG51" s="129"/>
      <c r="BH51" s="129"/>
      <c r="BI51" s="129"/>
      <c r="BJ51" s="129"/>
      <c r="BK51" s="129"/>
      <c r="BL51" s="129"/>
      <c r="BM51" s="129"/>
      <c r="BN51" s="129"/>
      <c r="BO51" s="129"/>
      <c r="BP51" s="129"/>
      <c r="BQ51" s="129"/>
      <c r="BR51" s="129"/>
      <c r="BS51" s="129"/>
      <c r="BT51" s="129"/>
      <c r="BU51" s="129"/>
      <c r="BV51" s="129"/>
      <c r="BW51" s="129"/>
      <c r="BX51" s="129"/>
      <c r="BY51" s="129"/>
      <c r="BZ51" s="129"/>
      <c r="CA51" s="129"/>
      <c r="CB51" s="129"/>
      <c r="CC51" s="129"/>
      <c r="CD51" s="129"/>
      <c r="CE51" s="129"/>
      <c r="CF51" s="129"/>
      <c r="CG51" s="129"/>
      <c r="CH51" s="129"/>
      <c r="CI51" s="129"/>
      <c r="CJ51" s="129"/>
      <c r="CK51" s="129"/>
      <c r="CL51" s="129"/>
      <c r="CM51" s="129"/>
      <c r="CN51" s="129"/>
      <c r="CO51" s="129"/>
      <c r="CP51" s="129"/>
      <c r="CQ51" s="129"/>
      <c r="CR51" s="129"/>
      <c r="CS51" s="129"/>
      <c r="CT51" s="129"/>
      <c r="CU51" s="129"/>
      <c r="CV51" s="129"/>
      <c r="CW51" s="129"/>
      <c r="CX51" s="129"/>
      <c r="CY51" s="129"/>
      <c r="CZ51" s="129"/>
      <c r="DA51" s="129"/>
      <c r="DB51" s="129"/>
      <c r="DC51" s="129"/>
      <c r="DD51" s="129"/>
      <c r="DE51" s="129"/>
      <c r="DF51" s="129"/>
      <c r="DG51" s="129"/>
      <c r="DH51" s="129"/>
      <c r="DI51" s="129"/>
      <c r="DJ51" s="129"/>
      <c r="DK51" s="129"/>
      <c r="DL51" s="129"/>
      <c r="DM51" s="129"/>
      <c r="DN51" s="129"/>
      <c r="DO51" s="129"/>
      <c r="DP51" s="129"/>
      <c r="DQ51" s="129"/>
      <c r="DR51" s="129"/>
      <c r="DS51" s="129"/>
      <c r="DT51" s="129"/>
      <c r="DU51" s="129"/>
      <c r="DV51" s="129"/>
      <c r="DW51" s="129"/>
      <c r="DX51" s="129"/>
      <c r="DY51" s="129"/>
      <c r="DZ51" s="129"/>
      <c r="EA51" s="129"/>
      <c r="EB51" s="129"/>
      <c r="EC51" s="129"/>
      <c r="ED51" s="129"/>
      <c r="EE51" s="129"/>
      <c r="EF51" s="129"/>
      <c r="EG51" s="129"/>
      <c r="EH51" s="129"/>
      <c r="EI51" s="129"/>
      <c r="EJ51" s="129"/>
      <c r="EK51" s="129"/>
      <c r="EL51" s="129"/>
      <c r="EM51" s="129"/>
      <c r="EN51" s="129"/>
      <c r="EO51" s="129"/>
      <c r="EP51" s="129"/>
      <c r="EQ51" s="129"/>
      <c r="ER51" s="129"/>
      <c r="ES51" s="129"/>
      <c r="ET51" s="129"/>
      <c r="EU51" s="129"/>
      <c r="EV51" s="129"/>
      <c r="EW51" s="129"/>
      <c r="EX51" s="129"/>
      <c r="EY51" s="129"/>
      <c r="EZ51" s="129"/>
      <c r="FA51" s="129"/>
      <c r="FB51" s="129"/>
      <c r="FC51" s="129"/>
      <c r="FD51" s="129"/>
      <c r="FE51" s="129"/>
      <c r="FF51" s="129"/>
      <c r="FG51" s="129"/>
      <c r="FH51" s="129"/>
      <c r="FI51" s="129"/>
      <c r="FJ51" s="129"/>
      <c r="FK51" s="129"/>
      <c r="FL51" s="129"/>
      <c r="FM51" s="129"/>
      <c r="FN51" s="129"/>
      <c r="FO51" s="129"/>
      <c r="FP51" s="129"/>
      <c r="FQ51" s="129"/>
      <c r="FR51" s="129"/>
      <c r="FS51" s="129"/>
      <c r="FT51" s="129"/>
      <c r="FU51" s="129"/>
      <c r="FV51" s="129"/>
      <c r="FW51" s="129"/>
      <c r="FX51" s="129"/>
      <c r="FY51" s="129"/>
      <c r="FZ51" s="129"/>
      <c r="GA51" s="129"/>
      <c r="GB51" s="129"/>
      <c r="GC51" s="129"/>
      <c r="GD51" s="129"/>
      <c r="GE51" s="129"/>
      <c r="GF51" s="129"/>
      <c r="GG51" s="129"/>
      <c r="GH51" s="129"/>
      <c r="GI51" s="129"/>
      <c r="GJ51" s="129"/>
      <c r="GK51" s="129"/>
      <c r="GL51" s="129"/>
      <c r="GM51" s="129"/>
      <c r="GN51" s="129"/>
      <c r="GO51" s="129"/>
      <c r="GP51" s="129"/>
      <c r="GQ51" s="129"/>
      <c r="GR51" s="129"/>
      <c r="GS51" s="129"/>
      <c r="GT51" s="129"/>
      <c r="GU51" s="129"/>
      <c r="GV51" s="129"/>
      <c r="GW51" s="129"/>
      <c r="GX51" s="129"/>
      <c r="GY51" s="129"/>
      <c r="GZ51" s="129"/>
      <c r="HA51" s="129"/>
      <c r="HB51" s="129"/>
      <c r="HC51" s="129"/>
      <c r="HD51" s="129"/>
      <c r="HE51" s="129"/>
      <c r="HF51" s="129"/>
      <c r="HG51" s="129"/>
      <c r="HH51" s="129"/>
      <c r="HI51" s="129"/>
      <c r="HJ51" s="129"/>
      <c r="HK51" s="129"/>
      <c r="HL51" s="129"/>
      <c r="HM51" s="129"/>
      <c r="HN51" s="129"/>
      <c r="HO51" s="129"/>
      <c r="HP51" s="129"/>
      <c r="HQ51" s="129"/>
      <c r="HR51" s="129"/>
      <c r="HS51" s="129"/>
      <c r="HT51" s="129"/>
      <c r="HU51" s="129"/>
      <c r="HV51" s="129"/>
      <c r="HW51" s="129"/>
      <c r="HX51" s="129"/>
      <c r="HY51" s="129"/>
      <c r="HZ51" s="129"/>
      <c r="IA51" s="129"/>
      <c r="IB51" s="129"/>
      <c r="IC51" s="129"/>
      <c r="ID51" s="129"/>
      <c r="IE51" s="129"/>
      <c r="IF51" s="129"/>
      <c r="IG51" s="129"/>
      <c r="IH51" s="129"/>
      <c r="II51" s="129"/>
      <c r="IJ51" s="129"/>
      <c r="IK51" s="129"/>
      <c r="IL51" s="129"/>
      <c r="IM51" s="129"/>
      <c r="IN51" s="129"/>
      <c r="IO51" s="129"/>
      <c r="IP51" s="129"/>
      <c r="IQ51" s="129"/>
      <c r="IR51" s="129"/>
      <c r="IS51" s="129"/>
      <c r="IT51" s="129"/>
      <c r="IU51" s="129"/>
      <c r="IV51" s="129"/>
      <c r="IW51" s="129"/>
    </row>
    <row r="52" s="129" customFormat="true" ht="26.45" hidden="false" customHeight="true" outlineLevel="0" collapsed="false">
      <c r="A52" s="38" t="s">
        <v>331</v>
      </c>
      <c r="B52" s="22" t="s">
        <v>330</v>
      </c>
      <c r="C52" s="23" t="s">
        <v>99</v>
      </c>
      <c r="D52" s="23" t="s">
        <v>326</v>
      </c>
      <c r="E52" s="24" t="n">
        <v>750.45</v>
      </c>
      <c r="F52" s="24" t="n">
        <f aca="false">ROUND(K52/2,2)</f>
        <v>9</v>
      </c>
      <c r="G52" s="24" t="n">
        <f aca="false">ROUND(F52*E52/1000,2)</f>
        <v>6.75</v>
      </c>
      <c r="H52" s="54" t="n">
        <v>1398.02</v>
      </c>
      <c r="I52" s="24" t="n">
        <f aca="false">K52-F52</f>
        <v>9</v>
      </c>
      <c r="J52" s="24" t="n">
        <f aca="false">ROUND(I52*H52/1000,2)</f>
        <v>12.58</v>
      </c>
      <c r="K52" s="25" t="n">
        <v>18</v>
      </c>
      <c r="L52" s="24" t="n">
        <f aca="false">G52+J52</f>
        <v>19.33</v>
      </c>
    </row>
    <row r="53" s="128" customFormat="true" ht="19.55" hidden="false" customHeight="true" outlineLevel="0" collapsed="false">
      <c r="A53" s="38"/>
      <c r="B53" s="22"/>
      <c r="C53" s="23" t="s">
        <v>199</v>
      </c>
      <c r="D53" s="23" t="s">
        <v>326</v>
      </c>
      <c r="E53" s="24" t="n">
        <v>750.45</v>
      </c>
      <c r="F53" s="24" t="n">
        <f aca="false">ROUND(K53/2,2)</f>
        <v>9</v>
      </c>
      <c r="G53" s="24" t="n">
        <f aca="false">ROUND(F53*E53/1000,2)</f>
        <v>6.75</v>
      </c>
      <c r="H53" s="54" t="n">
        <v>1398.02</v>
      </c>
      <c r="I53" s="24" t="n">
        <f aca="false">K53-F53</f>
        <v>9</v>
      </c>
      <c r="J53" s="24" t="n">
        <f aca="false">ROUND(I53*H53/1000,2)</f>
        <v>12.58</v>
      </c>
      <c r="K53" s="25" t="n">
        <v>18</v>
      </c>
      <c r="L53" s="24" t="n">
        <f aca="false">G53+J53</f>
        <v>19.33</v>
      </c>
      <c r="M53" s="129"/>
      <c r="N53" s="129"/>
      <c r="O53" s="129"/>
      <c r="P53" s="129"/>
      <c r="Q53" s="129"/>
      <c r="R53" s="129"/>
      <c r="S53" s="129"/>
      <c r="T53" s="129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9"/>
      <c r="AG53" s="129"/>
      <c r="AH53" s="129"/>
      <c r="AI53" s="129"/>
      <c r="AJ53" s="129"/>
      <c r="AK53" s="129"/>
      <c r="AL53" s="129"/>
      <c r="AM53" s="129"/>
      <c r="AN53" s="129"/>
      <c r="AO53" s="129"/>
      <c r="AP53" s="129"/>
      <c r="AQ53" s="129"/>
      <c r="AR53" s="129"/>
      <c r="AS53" s="129"/>
      <c r="AT53" s="129"/>
      <c r="AU53" s="129"/>
      <c r="AV53" s="129"/>
      <c r="AW53" s="129"/>
      <c r="AX53" s="129"/>
      <c r="AY53" s="129"/>
      <c r="AZ53" s="129"/>
      <c r="BA53" s="129"/>
      <c r="BB53" s="129"/>
      <c r="BC53" s="129"/>
      <c r="BD53" s="129"/>
      <c r="BE53" s="129"/>
      <c r="BF53" s="129"/>
      <c r="BG53" s="129"/>
      <c r="BH53" s="129"/>
      <c r="BI53" s="129"/>
      <c r="BJ53" s="129"/>
      <c r="BK53" s="129"/>
      <c r="BL53" s="129"/>
      <c r="BM53" s="129"/>
      <c r="BN53" s="129"/>
      <c r="BO53" s="129"/>
      <c r="BP53" s="129"/>
      <c r="BQ53" s="129"/>
      <c r="BR53" s="129"/>
      <c r="BS53" s="129"/>
      <c r="BT53" s="129"/>
      <c r="BU53" s="129"/>
      <c r="BV53" s="129"/>
      <c r="BW53" s="129"/>
      <c r="BX53" s="129"/>
      <c r="BY53" s="129"/>
      <c r="BZ53" s="129"/>
      <c r="CA53" s="129"/>
      <c r="CB53" s="129"/>
      <c r="CC53" s="129"/>
      <c r="CD53" s="129"/>
      <c r="CE53" s="129"/>
      <c r="CF53" s="129"/>
      <c r="CG53" s="129"/>
      <c r="CH53" s="129"/>
      <c r="CI53" s="129"/>
      <c r="CJ53" s="129"/>
      <c r="CK53" s="129"/>
      <c r="CL53" s="129"/>
      <c r="CM53" s="129"/>
      <c r="CN53" s="129"/>
      <c r="CO53" s="129"/>
      <c r="CP53" s="129"/>
      <c r="CQ53" s="129"/>
      <c r="CR53" s="129"/>
      <c r="CS53" s="129"/>
      <c r="CT53" s="129"/>
      <c r="CU53" s="129"/>
      <c r="CV53" s="129"/>
      <c r="CW53" s="129"/>
      <c r="CX53" s="129"/>
      <c r="CY53" s="129"/>
      <c r="CZ53" s="129"/>
      <c r="DA53" s="129"/>
      <c r="DB53" s="129"/>
      <c r="DC53" s="129"/>
      <c r="DD53" s="129"/>
      <c r="DE53" s="129"/>
      <c r="DF53" s="129"/>
      <c r="DG53" s="129"/>
      <c r="DH53" s="129"/>
      <c r="DI53" s="129"/>
      <c r="DJ53" s="129"/>
      <c r="DK53" s="129"/>
      <c r="DL53" s="129"/>
      <c r="DM53" s="129"/>
      <c r="DN53" s="129"/>
      <c r="DO53" s="129"/>
      <c r="DP53" s="129"/>
      <c r="DQ53" s="129"/>
      <c r="DR53" s="129"/>
      <c r="DS53" s="129"/>
      <c r="DT53" s="129"/>
      <c r="DU53" s="129"/>
      <c r="DV53" s="129"/>
      <c r="DW53" s="129"/>
      <c r="DX53" s="129"/>
      <c r="DY53" s="129"/>
      <c r="DZ53" s="129"/>
      <c r="EA53" s="129"/>
      <c r="EB53" s="129"/>
      <c r="EC53" s="129"/>
      <c r="ED53" s="129"/>
      <c r="EE53" s="129"/>
      <c r="EF53" s="129"/>
      <c r="EG53" s="129"/>
      <c r="EH53" s="129"/>
      <c r="EI53" s="129"/>
      <c r="EJ53" s="129"/>
      <c r="EK53" s="129"/>
      <c r="EL53" s="129"/>
      <c r="EM53" s="129"/>
      <c r="EN53" s="129"/>
      <c r="EO53" s="129"/>
      <c r="EP53" s="129"/>
      <c r="EQ53" s="129"/>
      <c r="ER53" s="129"/>
      <c r="ES53" s="129"/>
      <c r="ET53" s="129"/>
      <c r="EU53" s="129"/>
      <c r="EV53" s="129"/>
      <c r="EW53" s="129"/>
      <c r="EX53" s="129"/>
      <c r="EY53" s="129"/>
      <c r="EZ53" s="129"/>
      <c r="FA53" s="129"/>
      <c r="FB53" s="129"/>
      <c r="FC53" s="129"/>
      <c r="FD53" s="129"/>
      <c r="FE53" s="129"/>
      <c r="FF53" s="129"/>
      <c r="FG53" s="129"/>
      <c r="FH53" s="129"/>
      <c r="FI53" s="129"/>
      <c r="FJ53" s="129"/>
      <c r="FK53" s="129"/>
      <c r="FL53" s="129"/>
      <c r="FM53" s="129"/>
      <c r="FN53" s="129"/>
      <c r="FO53" s="129"/>
      <c r="FP53" s="129"/>
      <c r="FQ53" s="129"/>
      <c r="FR53" s="129"/>
      <c r="FS53" s="129"/>
      <c r="FT53" s="129"/>
      <c r="FU53" s="129"/>
      <c r="FV53" s="129"/>
      <c r="FW53" s="129"/>
      <c r="FX53" s="129"/>
      <c r="FY53" s="129"/>
      <c r="FZ53" s="129"/>
      <c r="GA53" s="129"/>
      <c r="GB53" s="129"/>
      <c r="GC53" s="129"/>
      <c r="GD53" s="129"/>
      <c r="GE53" s="129"/>
      <c r="GF53" s="129"/>
      <c r="GG53" s="129"/>
      <c r="GH53" s="129"/>
      <c r="GI53" s="129"/>
      <c r="GJ53" s="129"/>
      <c r="GK53" s="129"/>
      <c r="GL53" s="129"/>
      <c r="GM53" s="129"/>
      <c r="GN53" s="129"/>
      <c r="GO53" s="129"/>
      <c r="GP53" s="129"/>
      <c r="GQ53" s="129"/>
      <c r="GR53" s="129"/>
      <c r="GS53" s="129"/>
      <c r="GT53" s="129"/>
      <c r="GU53" s="129"/>
      <c r="GV53" s="129"/>
      <c r="GW53" s="129"/>
      <c r="GX53" s="129"/>
      <c r="GY53" s="129"/>
      <c r="GZ53" s="129"/>
      <c r="HA53" s="129"/>
      <c r="HB53" s="129"/>
      <c r="HC53" s="129"/>
      <c r="HD53" s="129"/>
      <c r="HE53" s="129"/>
      <c r="HF53" s="129"/>
      <c r="HG53" s="129"/>
      <c r="HH53" s="129"/>
      <c r="HI53" s="129"/>
      <c r="HJ53" s="129"/>
      <c r="HK53" s="129"/>
      <c r="HL53" s="129"/>
      <c r="HM53" s="129"/>
      <c r="HN53" s="129"/>
      <c r="HO53" s="129"/>
      <c r="HP53" s="129"/>
      <c r="HQ53" s="129"/>
      <c r="HR53" s="129"/>
      <c r="HS53" s="129"/>
      <c r="HT53" s="129"/>
      <c r="HU53" s="129"/>
      <c r="HV53" s="129"/>
      <c r="HW53" s="129"/>
      <c r="HX53" s="129"/>
      <c r="HY53" s="129"/>
      <c r="HZ53" s="129"/>
      <c r="IA53" s="129"/>
      <c r="IB53" s="129"/>
      <c r="IC53" s="129"/>
      <c r="ID53" s="129"/>
      <c r="IE53" s="129"/>
      <c r="IF53" s="129"/>
      <c r="IG53" s="129"/>
      <c r="IH53" s="129"/>
      <c r="II53" s="129"/>
      <c r="IJ53" s="129"/>
      <c r="IK53" s="129"/>
      <c r="IL53" s="129"/>
      <c r="IM53" s="129"/>
      <c r="IN53" s="129"/>
      <c r="IO53" s="129"/>
      <c r="IP53" s="129"/>
      <c r="IQ53" s="129"/>
      <c r="IR53" s="129"/>
      <c r="IS53" s="129"/>
      <c r="IT53" s="129"/>
      <c r="IU53" s="129"/>
      <c r="IV53" s="129"/>
      <c r="IW53" s="129"/>
    </row>
    <row r="54" s="129" customFormat="true" ht="27.05" hidden="false" customHeight="true" outlineLevel="0" collapsed="false">
      <c r="A54" s="38"/>
      <c r="B54" s="22"/>
      <c r="C54" s="23" t="s">
        <v>82</v>
      </c>
      <c r="D54" s="23" t="s">
        <v>326</v>
      </c>
      <c r="E54" s="24" t="n">
        <v>750.45</v>
      </c>
      <c r="F54" s="24" t="n">
        <f aca="false">ROUND(K54/2,2)</f>
        <v>9</v>
      </c>
      <c r="G54" s="24" t="n">
        <f aca="false">ROUND(F54*E54/1000,2)</f>
        <v>6.75</v>
      </c>
      <c r="H54" s="54" t="n">
        <v>1398.02</v>
      </c>
      <c r="I54" s="24" t="n">
        <f aca="false">K54-F54</f>
        <v>9</v>
      </c>
      <c r="J54" s="24" t="n">
        <f aca="false">ROUND(I54*H54/1000,2)</f>
        <v>12.58</v>
      </c>
      <c r="K54" s="25" t="n">
        <v>18</v>
      </c>
      <c r="L54" s="24" t="n">
        <f aca="false">G54+J54</f>
        <v>19.33</v>
      </c>
    </row>
    <row r="55" s="128" customFormat="true" ht="27.75" hidden="false" customHeight="true" outlineLevel="0" collapsed="false">
      <c r="A55" s="12" t="s">
        <v>156</v>
      </c>
      <c r="B55" s="18" t="s">
        <v>205</v>
      </c>
      <c r="C55" s="19"/>
      <c r="D55" s="19"/>
      <c r="E55" s="19"/>
      <c r="F55" s="19" t="n">
        <f aca="false">F56</f>
        <v>78</v>
      </c>
      <c r="G55" s="19" t="n">
        <f aca="false">G56</f>
        <v>58.54</v>
      </c>
      <c r="H55" s="19"/>
      <c r="I55" s="19" t="n">
        <f aca="false">I56</f>
        <v>78</v>
      </c>
      <c r="J55" s="19" t="n">
        <f aca="false">J56</f>
        <v>109.05</v>
      </c>
      <c r="K55" s="19" t="n">
        <f aca="false">K56</f>
        <v>156</v>
      </c>
      <c r="L55" s="19" t="n">
        <f aca="false">L56</f>
        <v>167.59</v>
      </c>
    </row>
    <row r="56" s="115" customFormat="true" ht="32.6" hidden="false" customHeight="true" outlineLevel="0" collapsed="false">
      <c r="A56" s="38" t="s">
        <v>158</v>
      </c>
      <c r="B56" s="40" t="s">
        <v>159</v>
      </c>
      <c r="C56" s="23" t="s">
        <v>36</v>
      </c>
      <c r="D56" s="130" t="s">
        <v>326</v>
      </c>
      <c r="E56" s="24" t="n">
        <v>750.45</v>
      </c>
      <c r="F56" s="24" t="n">
        <f aca="false">ROUND(K56/2,2)</f>
        <v>78</v>
      </c>
      <c r="G56" s="24" t="n">
        <f aca="false">ROUND(F56*E56/1000,2)</f>
        <v>58.54</v>
      </c>
      <c r="H56" s="54" t="n">
        <v>1398.02</v>
      </c>
      <c r="I56" s="24" t="n">
        <f aca="false">K56-F56</f>
        <v>78</v>
      </c>
      <c r="J56" s="24" t="n">
        <f aca="false">ROUND(I56*H56/1000,2)</f>
        <v>109.05</v>
      </c>
      <c r="K56" s="25" t="n">
        <v>156</v>
      </c>
      <c r="L56" s="24" t="n">
        <f aca="false">G56+J56</f>
        <v>167.59</v>
      </c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29"/>
      <c r="AH56" s="129"/>
      <c r="AI56" s="129"/>
      <c r="AJ56" s="129"/>
      <c r="AK56" s="129"/>
      <c r="AL56" s="129"/>
      <c r="AM56" s="129"/>
      <c r="AN56" s="129"/>
      <c r="AO56" s="129"/>
      <c r="AP56" s="129"/>
      <c r="AQ56" s="129"/>
      <c r="AR56" s="129"/>
      <c r="AS56" s="129"/>
      <c r="AT56" s="129"/>
      <c r="AU56" s="129"/>
      <c r="AV56" s="129"/>
      <c r="AW56" s="129"/>
      <c r="AX56" s="129"/>
      <c r="AY56" s="129"/>
      <c r="AZ56" s="129"/>
      <c r="BA56" s="129"/>
      <c r="BB56" s="129"/>
      <c r="BC56" s="129"/>
      <c r="BD56" s="129"/>
      <c r="BE56" s="129"/>
      <c r="BF56" s="129"/>
      <c r="BG56" s="129"/>
      <c r="BH56" s="129"/>
      <c r="BI56" s="129"/>
      <c r="BJ56" s="129"/>
      <c r="BK56" s="129"/>
      <c r="BL56" s="129"/>
      <c r="BM56" s="129"/>
      <c r="BN56" s="129"/>
      <c r="BO56" s="129"/>
      <c r="BP56" s="129"/>
      <c r="BQ56" s="129"/>
      <c r="BR56" s="129"/>
      <c r="BS56" s="129"/>
      <c r="BT56" s="129"/>
      <c r="BU56" s="129"/>
      <c r="BV56" s="129"/>
      <c r="BW56" s="129"/>
      <c r="BX56" s="129"/>
      <c r="BY56" s="129"/>
      <c r="BZ56" s="129"/>
      <c r="CA56" s="129"/>
      <c r="CB56" s="129"/>
      <c r="CC56" s="129"/>
      <c r="CD56" s="129"/>
      <c r="CE56" s="129"/>
      <c r="CF56" s="129"/>
      <c r="CG56" s="129"/>
      <c r="CH56" s="129"/>
      <c r="CI56" s="129"/>
      <c r="CJ56" s="129"/>
      <c r="CK56" s="129"/>
      <c r="CL56" s="129"/>
      <c r="CM56" s="129"/>
      <c r="CN56" s="129"/>
      <c r="CO56" s="129"/>
      <c r="CP56" s="129"/>
      <c r="CQ56" s="129"/>
      <c r="CR56" s="129"/>
      <c r="CS56" s="129"/>
      <c r="CT56" s="129"/>
      <c r="CU56" s="129"/>
      <c r="CV56" s="129"/>
      <c r="CW56" s="129"/>
      <c r="CX56" s="129"/>
      <c r="CY56" s="129"/>
      <c r="CZ56" s="129"/>
      <c r="DA56" s="129"/>
      <c r="DB56" s="129"/>
      <c r="DC56" s="129"/>
      <c r="DD56" s="129"/>
      <c r="DE56" s="129"/>
      <c r="DF56" s="129"/>
      <c r="DG56" s="129"/>
      <c r="DH56" s="129"/>
      <c r="DI56" s="129"/>
      <c r="DJ56" s="129"/>
      <c r="DK56" s="129"/>
      <c r="DL56" s="129"/>
      <c r="DM56" s="129"/>
      <c r="DN56" s="129"/>
      <c r="DO56" s="129"/>
      <c r="DP56" s="129"/>
      <c r="DQ56" s="129"/>
      <c r="DR56" s="129"/>
      <c r="DS56" s="129"/>
      <c r="DT56" s="129"/>
      <c r="DU56" s="129"/>
      <c r="DV56" s="129"/>
      <c r="DW56" s="129"/>
      <c r="DX56" s="129"/>
      <c r="DY56" s="129"/>
      <c r="DZ56" s="129"/>
      <c r="EA56" s="129"/>
      <c r="EB56" s="129"/>
      <c r="EC56" s="129"/>
      <c r="ED56" s="129"/>
      <c r="EE56" s="129"/>
      <c r="EF56" s="129"/>
      <c r="EG56" s="129"/>
      <c r="EH56" s="129"/>
      <c r="EI56" s="129"/>
      <c r="EJ56" s="129"/>
      <c r="EK56" s="129"/>
      <c r="EL56" s="129"/>
      <c r="EM56" s="129"/>
      <c r="EN56" s="129"/>
      <c r="EO56" s="129"/>
      <c r="EP56" s="129"/>
      <c r="EQ56" s="129"/>
      <c r="ER56" s="129"/>
      <c r="ES56" s="129"/>
      <c r="ET56" s="129"/>
      <c r="EU56" s="129"/>
      <c r="EV56" s="129"/>
      <c r="EW56" s="129"/>
      <c r="EX56" s="129"/>
      <c r="EY56" s="129"/>
      <c r="EZ56" s="129"/>
      <c r="FA56" s="129"/>
      <c r="FB56" s="129"/>
      <c r="FC56" s="129"/>
      <c r="FD56" s="129"/>
      <c r="FE56" s="129"/>
      <c r="FF56" s="129"/>
      <c r="FG56" s="129"/>
      <c r="FH56" s="129"/>
      <c r="FI56" s="129"/>
      <c r="FJ56" s="129"/>
      <c r="FK56" s="129"/>
      <c r="FL56" s="129"/>
      <c r="FM56" s="129"/>
      <c r="FN56" s="129"/>
      <c r="FO56" s="129"/>
      <c r="FP56" s="129"/>
      <c r="FQ56" s="129"/>
      <c r="FR56" s="129"/>
      <c r="FS56" s="129"/>
      <c r="FT56" s="129"/>
      <c r="FU56" s="129"/>
      <c r="FV56" s="129"/>
      <c r="FW56" s="129"/>
      <c r="FX56" s="129"/>
      <c r="FY56" s="129"/>
      <c r="FZ56" s="129"/>
      <c r="GA56" s="129"/>
      <c r="GB56" s="129"/>
      <c r="GC56" s="129"/>
      <c r="GD56" s="129"/>
      <c r="GE56" s="129"/>
      <c r="GF56" s="129"/>
      <c r="GG56" s="129"/>
      <c r="GH56" s="129"/>
      <c r="GI56" s="129"/>
      <c r="GJ56" s="129"/>
      <c r="GK56" s="129"/>
      <c r="GL56" s="129"/>
      <c r="GM56" s="129"/>
      <c r="GN56" s="129"/>
      <c r="GO56" s="129"/>
      <c r="GP56" s="129"/>
      <c r="GQ56" s="129"/>
      <c r="GR56" s="129"/>
      <c r="GS56" s="129"/>
      <c r="GT56" s="129"/>
      <c r="GU56" s="129"/>
      <c r="GV56" s="129"/>
      <c r="GW56" s="129"/>
      <c r="GX56" s="129"/>
      <c r="GY56" s="129"/>
      <c r="GZ56" s="129"/>
      <c r="HA56" s="129"/>
      <c r="HB56" s="129"/>
      <c r="HC56" s="129"/>
      <c r="HD56" s="129"/>
      <c r="HE56" s="129"/>
      <c r="HF56" s="129"/>
      <c r="HG56" s="129"/>
      <c r="HH56" s="129"/>
      <c r="HI56" s="129"/>
      <c r="HJ56" s="129"/>
      <c r="HK56" s="129"/>
      <c r="HL56" s="129"/>
      <c r="HM56" s="129"/>
      <c r="HN56" s="129"/>
      <c r="HO56" s="129"/>
      <c r="HP56" s="129"/>
      <c r="HQ56" s="129"/>
      <c r="HR56" s="129"/>
      <c r="HS56" s="129"/>
      <c r="HT56" s="129"/>
      <c r="HU56" s="129"/>
      <c r="HV56" s="129"/>
      <c r="HW56" s="129"/>
      <c r="HX56" s="129"/>
      <c r="HY56" s="129"/>
      <c r="HZ56" s="129"/>
      <c r="IA56" s="129"/>
      <c r="IB56" s="129"/>
      <c r="IC56" s="129"/>
      <c r="ID56" s="129"/>
      <c r="IE56" s="129"/>
      <c r="IF56" s="129"/>
      <c r="IG56" s="129"/>
      <c r="IH56" s="129"/>
      <c r="II56" s="129"/>
      <c r="IJ56" s="129"/>
      <c r="IK56" s="129"/>
      <c r="IL56" s="129"/>
      <c r="IM56" s="129"/>
      <c r="IN56" s="129"/>
      <c r="IO56" s="129"/>
      <c r="IP56" s="129"/>
      <c r="IQ56" s="129"/>
      <c r="IR56" s="129"/>
      <c r="IS56" s="129"/>
      <c r="IT56" s="129"/>
      <c r="IU56" s="129"/>
      <c r="IV56" s="129"/>
      <c r="IW56" s="129"/>
    </row>
    <row r="57" s="115" customFormat="true" ht="37.5" hidden="false" customHeight="true" outlineLevel="0" collapsed="false">
      <c r="A57" s="12" t="s">
        <v>160</v>
      </c>
      <c r="B57" s="18" t="s">
        <v>208</v>
      </c>
      <c r="C57" s="12"/>
      <c r="D57" s="19"/>
      <c r="E57" s="19"/>
      <c r="F57" s="19" t="n">
        <f aca="false">F58</f>
        <v>10</v>
      </c>
      <c r="G57" s="19" t="n">
        <f aca="false">G58</f>
        <v>7.5</v>
      </c>
      <c r="H57" s="19"/>
      <c r="I57" s="19" t="n">
        <f aca="false">I58</f>
        <v>10</v>
      </c>
      <c r="J57" s="19" t="n">
        <f aca="false">J58</f>
        <v>13.98</v>
      </c>
      <c r="K57" s="19" t="n">
        <f aca="false">K58</f>
        <v>20</v>
      </c>
      <c r="L57" s="19" t="n">
        <f aca="false">L58</f>
        <v>21.48</v>
      </c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8"/>
      <c r="AH57" s="128"/>
      <c r="AI57" s="128"/>
      <c r="AJ57" s="128"/>
      <c r="AK57" s="128"/>
      <c r="AL57" s="128"/>
      <c r="AM57" s="128"/>
      <c r="AN57" s="128"/>
      <c r="AO57" s="128"/>
      <c r="AP57" s="128"/>
      <c r="AQ57" s="128"/>
      <c r="AR57" s="128"/>
      <c r="AS57" s="128"/>
      <c r="AT57" s="128"/>
      <c r="AU57" s="128"/>
      <c r="AV57" s="128"/>
      <c r="AW57" s="128"/>
      <c r="AX57" s="128"/>
      <c r="AY57" s="128"/>
      <c r="AZ57" s="128"/>
      <c r="BA57" s="128"/>
      <c r="BB57" s="128"/>
      <c r="BC57" s="128"/>
      <c r="BD57" s="128"/>
      <c r="BE57" s="128"/>
      <c r="BF57" s="128"/>
      <c r="BG57" s="128"/>
      <c r="BH57" s="128"/>
      <c r="BI57" s="128"/>
      <c r="BJ57" s="128"/>
      <c r="BK57" s="128"/>
      <c r="BL57" s="128"/>
      <c r="BM57" s="128"/>
      <c r="BN57" s="128"/>
      <c r="BO57" s="128"/>
      <c r="BP57" s="128"/>
      <c r="BQ57" s="128"/>
      <c r="BR57" s="128"/>
      <c r="BS57" s="128"/>
      <c r="BT57" s="128"/>
      <c r="BU57" s="128"/>
      <c r="BV57" s="128"/>
      <c r="BW57" s="128"/>
      <c r="BX57" s="128"/>
      <c r="BY57" s="128"/>
      <c r="BZ57" s="128"/>
      <c r="CA57" s="128"/>
      <c r="CB57" s="128"/>
      <c r="CC57" s="128"/>
      <c r="CD57" s="128"/>
      <c r="CE57" s="128"/>
      <c r="CF57" s="128"/>
      <c r="CG57" s="128"/>
      <c r="CH57" s="128"/>
      <c r="CI57" s="128"/>
      <c r="CJ57" s="128"/>
      <c r="CK57" s="128"/>
      <c r="CL57" s="128"/>
      <c r="CM57" s="128"/>
      <c r="CN57" s="128"/>
      <c r="CO57" s="128"/>
      <c r="CP57" s="128"/>
      <c r="CQ57" s="128"/>
      <c r="CR57" s="128"/>
      <c r="CS57" s="128"/>
      <c r="CT57" s="128"/>
      <c r="CU57" s="128"/>
      <c r="CV57" s="128"/>
      <c r="CW57" s="128"/>
      <c r="CX57" s="128"/>
      <c r="CY57" s="128"/>
      <c r="CZ57" s="128"/>
      <c r="DA57" s="128"/>
      <c r="DB57" s="128"/>
      <c r="DC57" s="128"/>
      <c r="DD57" s="128"/>
      <c r="DE57" s="128"/>
      <c r="DF57" s="128"/>
      <c r="DG57" s="128"/>
      <c r="DH57" s="128"/>
      <c r="DI57" s="128"/>
      <c r="DJ57" s="128"/>
      <c r="DK57" s="128"/>
      <c r="DL57" s="128"/>
      <c r="DM57" s="128"/>
      <c r="DN57" s="128"/>
      <c r="DO57" s="128"/>
      <c r="DP57" s="128"/>
      <c r="DQ57" s="128"/>
      <c r="DR57" s="128"/>
      <c r="DS57" s="128"/>
      <c r="DT57" s="128"/>
      <c r="DU57" s="128"/>
      <c r="DV57" s="128"/>
      <c r="DW57" s="128"/>
      <c r="DX57" s="128"/>
      <c r="DY57" s="128"/>
      <c r="DZ57" s="128"/>
      <c r="EA57" s="128"/>
      <c r="EB57" s="128"/>
      <c r="EC57" s="128"/>
      <c r="ED57" s="128"/>
      <c r="EE57" s="128"/>
      <c r="EF57" s="128"/>
      <c r="EG57" s="128"/>
      <c r="EH57" s="128"/>
      <c r="EI57" s="128"/>
      <c r="EJ57" s="128"/>
      <c r="EK57" s="128"/>
      <c r="EL57" s="128"/>
      <c r="EM57" s="128"/>
      <c r="EN57" s="128"/>
      <c r="EO57" s="128"/>
      <c r="EP57" s="128"/>
      <c r="EQ57" s="128"/>
      <c r="ER57" s="128"/>
      <c r="ES57" s="128"/>
      <c r="ET57" s="128"/>
      <c r="EU57" s="128"/>
      <c r="EV57" s="128"/>
      <c r="EW57" s="128"/>
      <c r="EX57" s="128"/>
      <c r="EY57" s="128"/>
      <c r="EZ57" s="128"/>
      <c r="FA57" s="128"/>
      <c r="FB57" s="128"/>
      <c r="FC57" s="128"/>
      <c r="FD57" s="128"/>
      <c r="FE57" s="128"/>
      <c r="FF57" s="128"/>
      <c r="FG57" s="128"/>
      <c r="FH57" s="128"/>
      <c r="FI57" s="128"/>
      <c r="FJ57" s="128"/>
      <c r="FK57" s="128"/>
      <c r="FL57" s="128"/>
      <c r="FM57" s="128"/>
      <c r="FN57" s="128"/>
      <c r="FO57" s="128"/>
      <c r="FP57" s="128"/>
      <c r="FQ57" s="128"/>
      <c r="FR57" s="128"/>
      <c r="FS57" s="128"/>
      <c r="FT57" s="128"/>
      <c r="FU57" s="128"/>
      <c r="FV57" s="128"/>
      <c r="FW57" s="128"/>
      <c r="FX57" s="128"/>
      <c r="FY57" s="128"/>
      <c r="FZ57" s="128"/>
      <c r="GA57" s="128"/>
      <c r="GB57" s="128"/>
      <c r="GC57" s="128"/>
      <c r="GD57" s="128"/>
      <c r="GE57" s="128"/>
      <c r="GF57" s="128"/>
      <c r="GG57" s="128"/>
      <c r="GH57" s="128"/>
      <c r="GI57" s="128"/>
      <c r="GJ57" s="128"/>
      <c r="GK57" s="128"/>
      <c r="GL57" s="128"/>
      <c r="GM57" s="128"/>
      <c r="GN57" s="128"/>
      <c r="GO57" s="128"/>
      <c r="GP57" s="128"/>
      <c r="GQ57" s="128"/>
      <c r="GR57" s="128"/>
      <c r="GS57" s="128"/>
      <c r="GT57" s="128"/>
      <c r="GU57" s="128"/>
      <c r="GV57" s="128"/>
      <c r="GW57" s="128"/>
      <c r="GX57" s="128"/>
      <c r="GY57" s="128"/>
      <c r="GZ57" s="128"/>
      <c r="HA57" s="128"/>
      <c r="HB57" s="128"/>
      <c r="HC57" s="128"/>
      <c r="HD57" s="128"/>
      <c r="HE57" s="128"/>
      <c r="HF57" s="128"/>
      <c r="HG57" s="128"/>
      <c r="HH57" s="128"/>
      <c r="HI57" s="128"/>
      <c r="HJ57" s="128"/>
      <c r="HK57" s="128"/>
      <c r="HL57" s="128"/>
      <c r="HM57" s="128"/>
      <c r="HN57" s="128"/>
      <c r="HO57" s="128"/>
      <c r="HP57" s="128"/>
      <c r="HQ57" s="128"/>
      <c r="HR57" s="128"/>
      <c r="HS57" s="128"/>
      <c r="HT57" s="128"/>
      <c r="HU57" s="128"/>
      <c r="HV57" s="128"/>
      <c r="HW57" s="128"/>
      <c r="HX57" s="128"/>
      <c r="HY57" s="128"/>
      <c r="HZ57" s="128"/>
      <c r="IA57" s="128"/>
      <c r="IB57" s="128"/>
      <c r="IC57" s="128"/>
      <c r="ID57" s="128"/>
      <c r="IE57" s="128"/>
      <c r="IF57" s="128"/>
      <c r="IG57" s="128"/>
      <c r="IH57" s="128"/>
      <c r="II57" s="128"/>
      <c r="IJ57" s="128"/>
      <c r="IK57" s="128"/>
      <c r="IL57" s="128"/>
      <c r="IM57" s="128"/>
      <c r="IN57" s="128"/>
      <c r="IO57" s="128"/>
      <c r="IP57" s="128"/>
      <c r="IQ57" s="128"/>
      <c r="IR57" s="128"/>
      <c r="IS57" s="128"/>
      <c r="IT57" s="128"/>
      <c r="IU57" s="128"/>
      <c r="IV57" s="128"/>
      <c r="IW57" s="128"/>
    </row>
    <row r="58" s="115" customFormat="true" ht="30.65" hidden="false" customHeight="true" outlineLevel="0" collapsed="false">
      <c r="A58" s="38" t="s">
        <v>162</v>
      </c>
      <c r="B58" s="137" t="s">
        <v>163</v>
      </c>
      <c r="C58" s="23" t="s">
        <v>36</v>
      </c>
      <c r="D58" s="130" t="s">
        <v>326</v>
      </c>
      <c r="E58" s="24" t="n">
        <v>750.45</v>
      </c>
      <c r="F58" s="24" t="n">
        <f aca="false">ROUND(K58/2,2)</f>
        <v>10</v>
      </c>
      <c r="G58" s="24" t="n">
        <f aca="false">ROUND(F58*E58/1000,2)</f>
        <v>7.5</v>
      </c>
      <c r="H58" s="54" t="n">
        <v>1398.02</v>
      </c>
      <c r="I58" s="24" t="n">
        <f aca="false">K58-F58</f>
        <v>10</v>
      </c>
      <c r="J58" s="24" t="n">
        <f aca="false">ROUND(H58*I58/1000,2)</f>
        <v>13.98</v>
      </c>
      <c r="K58" s="25" t="n">
        <v>20</v>
      </c>
      <c r="L58" s="24" t="n">
        <f aca="false">G58+J58</f>
        <v>21.48</v>
      </c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  <c r="AV58" s="129"/>
      <c r="AW58" s="129"/>
      <c r="AX58" s="129"/>
      <c r="AY58" s="129"/>
      <c r="AZ58" s="129"/>
      <c r="BA58" s="129"/>
      <c r="BB58" s="129"/>
      <c r="BC58" s="129"/>
      <c r="BD58" s="129"/>
      <c r="BE58" s="129"/>
      <c r="BF58" s="129"/>
      <c r="BG58" s="129"/>
      <c r="BH58" s="129"/>
      <c r="BI58" s="129"/>
      <c r="BJ58" s="129"/>
      <c r="BK58" s="129"/>
      <c r="BL58" s="129"/>
      <c r="BM58" s="129"/>
      <c r="BN58" s="129"/>
      <c r="BO58" s="129"/>
      <c r="BP58" s="129"/>
      <c r="BQ58" s="129"/>
      <c r="BR58" s="129"/>
      <c r="BS58" s="129"/>
      <c r="BT58" s="129"/>
      <c r="BU58" s="129"/>
      <c r="BV58" s="129"/>
      <c r="BW58" s="129"/>
      <c r="BX58" s="129"/>
      <c r="BY58" s="129"/>
      <c r="BZ58" s="129"/>
      <c r="CA58" s="129"/>
      <c r="CB58" s="129"/>
      <c r="CC58" s="129"/>
      <c r="CD58" s="129"/>
      <c r="CE58" s="129"/>
      <c r="CF58" s="129"/>
      <c r="CG58" s="129"/>
      <c r="CH58" s="129"/>
      <c r="CI58" s="129"/>
      <c r="CJ58" s="129"/>
      <c r="CK58" s="129"/>
      <c r="CL58" s="129"/>
      <c r="CM58" s="129"/>
      <c r="CN58" s="129"/>
      <c r="CO58" s="129"/>
      <c r="CP58" s="129"/>
      <c r="CQ58" s="129"/>
      <c r="CR58" s="129"/>
      <c r="CS58" s="129"/>
      <c r="CT58" s="129"/>
      <c r="CU58" s="129"/>
      <c r="CV58" s="129"/>
      <c r="CW58" s="129"/>
      <c r="CX58" s="129"/>
      <c r="CY58" s="129"/>
      <c r="CZ58" s="129"/>
      <c r="DA58" s="129"/>
      <c r="DB58" s="129"/>
      <c r="DC58" s="129"/>
      <c r="DD58" s="129"/>
      <c r="DE58" s="129"/>
      <c r="DF58" s="129"/>
      <c r="DG58" s="129"/>
      <c r="DH58" s="129"/>
      <c r="DI58" s="129"/>
      <c r="DJ58" s="129"/>
      <c r="DK58" s="129"/>
      <c r="DL58" s="129"/>
      <c r="DM58" s="129"/>
      <c r="DN58" s="129"/>
      <c r="DO58" s="129"/>
      <c r="DP58" s="129"/>
      <c r="DQ58" s="129"/>
      <c r="DR58" s="129"/>
      <c r="DS58" s="129"/>
      <c r="DT58" s="129"/>
      <c r="DU58" s="129"/>
      <c r="DV58" s="129"/>
      <c r="DW58" s="129"/>
      <c r="DX58" s="129"/>
      <c r="DY58" s="129"/>
      <c r="DZ58" s="129"/>
      <c r="EA58" s="129"/>
      <c r="EB58" s="129"/>
      <c r="EC58" s="129"/>
      <c r="ED58" s="129"/>
      <c r="EE58" s="129"/>
      <c r="EF58" s="129"/>
      <c r="EG58" s="129"/>
      <c r="EH58" s="129"/>
      <c r="EI58" s="129"/>
      <c r="EJ58" s="129"/>
      <c r="EK58" s="129"/>
      <c r="EL58" s="129"/>
      <c r="EM58" s="129"/>
      <c r="EN58" s="129"/>
      <c r="EO58" s="129"/>
      <c r="EP58" s="129"/>
      <c r="EQ58" s="129"/>
      <c r="ER58" s="129"/>
      <c r="ES58" s="129"/>
      <c r="ET58" s="129"/>
      <c r="EU58" s="129"/>
      <c r="EV58" s="129"/>
      <c r="EW58" s="129"/>
      <c r="EX58" s="129"/>
      <c r="EY58" s="129"/>
      <c r="EZ58" s="129"/>
      <c r="FA58" s="129"/>
      <c r="FB58" s="129"/>
      <c r="FC58" s="129"/>
      <c r="FD58" s="129"/>
      <c r="FE58" s="129"/>
      <c r="FF58" s="129"/>
      <c r="FG58" s="129"/>
      <c r="FH58" s="129"/>
      <c r="FI58" s="129"/>
      <c r="FJ58" s="129"/>
      <c r="FK58" s="129"/>
      <c r="FL58" s="129"/>
      <c r="FM58" s="129"/>
      <c r="FN58" s="129"/>
      <c r="FO58" s="129"/>
      <c r="FP58" s="129"/>
      <c r="FQ58" s="129"/>
      <c r="FR58" s="129"/>
      <c r="FS58" s="129"/>
      <c r="FT58" s="129"/>
      <c r="FU58" s="129"/>
      <c r="FV58" s="129"/>
      <c r="FW58" s="129"/>
      <c r="FX58" s="129"/>
      <c r="FY58" s="129"/>
      <c r="FZ58" s="129"/>
      <c r="GA58" s="129"/>
      <c r="GB58" s="129"/>
      <c r="GC58" s="129"/>
      <c r="GD58" s="129"/>
      <c r="GE58" s="129"/>
      <c r="GF58" s="129"/>
      <c r="GG58" s="129"/>
      <c r="GH58" s="129"/>
      <c r="GI58" s="129"/>
      <c r="GJ58" s="129"/>
      <c r="GK58" s="129"/>
      <c r="GL58" s="129"/>
      <c r="GM58" s="129"/>
      <c r="GN58" s="129"/>
      <c r="GO58" s="129"/>
      <c r="GP58" s="129"/>
      <c r="GQ58" s="129"/>
      <c r="GR58" s="129"/>
      <c r="GS58" s="129"/>
      <c r="GT58" s="129"/>
      <c r="GU58" s="129"/>
      <c r="GV58" s="129"/>
      <c r="GW58" s="129"/>
      <c r="GX58" s="129"/>
      <c r="GY58" s="129"/>
      <c r="GZ58" s="129"/>
      <c r="HA58" s="129"/>
      <c r="HB58" s="129"/>
      <c r="HC58" s="129"/>
      <c r="HD58" s="129"/>
      <c r="HE58" s="129"/>
      <c r="HF58" s="129"/>
      <c r="HG58" s="129"/>
      <c r="HH58" s="129"/>
      <c r="HI58" s="129"/>
      <c r="HJ58" s="129"/>
      <c r="HK58" s="129"/>
      <c r="HL58" s="129"/>
      <c r="HM58" s="129"/>
      <c r="HN58" s="129"/>
      <c r="HO58" s="129"/>
      <c r="HP58" s="129"/>
      <c r="HQ58" s="129"/>
      <c r="HR58" s="129"/>
      <c r="HS58" s="129"/>
      <c r="HT58" s="129"/>
      <c r="HU58" s="129"/>
      <c r="HV58" s="129"/>
      <c r="HW58" s="129"/>
      <c r="HX58" s="129"/>
      <c r="HY58" s="129"/>
      <c r="HZ58" s="129"/>
      <c r="IA58" s="129"/>
      <c r="IB58" s="129"/>
      <c r="IC58" s="129"/>
      <c r="ID58" s="129"/>
      <c r="IE58" s="129"/>
      <c r="IF58" s="129"/>
      <c r="IG58" s="129"/>
      <c r="IH58" s="129"/>
      <c r="II58" s="129"/>
      <c r="IJ58" s="129"/>
      <c r="IK58" s="129"/>
      <c r="IL58" s="129"/>
      <c r="IM58" s="129"/>
      <c r="IN58" s="129"/>
      <c r="IO58" s="129"/>
      <c r="IP58" s="129"/>
      <c r="IQ58" s="129"/>
      <c r="IR58" s="129"/>
      <c r="IS58" s="129"/>
      <c r="IT58" s="129"/>
      <c r="IU58" s="129"/>
      <c r="IV58" s="129"/>
      <c r="IW58" s="129"/>
    </row>
    <row r="59" s="29" customFormat="true" ht="37.5" hidden="false" customHeight="true" outlineLevel="0" collapsed="false">
      <c r="A59" s="17" t="s">
        <v>164</v>
      </c>
      <c r="B59" s="18" t="s">
        <v>209</v>
      </c>
      <c r="C59" s="12"/>
      <c r="D59" s="19"/>
      <c r="E59" s="19"/>
      <c r="F59" s="19" t="n">
        <f aca="false">F60</f>
        <v>30</v>
      </c>
      <c r="G59" s="19" t="n">
        <f aca="false">G60</f>
        <v>22.51</v>
      </c>
      <c r="H59" s="19"/>
      <c r="I59" s="19" t="n">
        <f aca="false">I60</f>
        <v>30</v>
      </c>
      <c r="J59" s="19" t="n">
        <f aca="false">J60</f>
        <v>41.94</v>
      </c>
      <c r="K59" s="19" t="n">
        <f aca="false">K60</f>
        <v>60</v>
      </c>
      <c r="L59" s="19" t="n">
        <f aca="false">L60</f>
        <v>64.45</v>
      </c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8"/>
      <c r="AH59" s="128"/>
      <c r="AI59" s="128"/>
      <c r="AJ59" s="128"/>
      <c r="AK59" s="128"/>
      <c r="AL59" s="128"/>
      <c r="AM59" s="128"/>
      <c r="AN59" s="128"/>
      <c r="AO59" s="128"/>
      <c r="AP59" s="128"/>
      <c r="AQ59" s="128"/>
      <c r="AR59" s="128"/>
      <c r="AS59" s="128"/>
      <c r="AT59" s="128"/>
      <c r="AU59" s="128"/>
      <c r="AV59" s="128"/>
      <c r="AW59" s="128"/>
      <c r="AX59" s="128"/>
      <c r="AY59" s="128"/>
      <c r="AZ59" s="128"/>
      <c r="BA59" s="128"/>
      <c r="BB59" s="128"/>
      <c r="BC59" s="128"/>
      <c r="BD59" s="128"/>
      <c r="BE59" s="128"/>
      <c r="BF59" s="128"/>
      <c r="BG59" s="128"/>
      <c r="BH59" s="128"/>
      <c r="BI59" s="128"/>
      <c r="BJ59" s="128"/>
      <c r="BK59" s="128"/>
      <c r="BL59" s="128"/>
      <c r="BM59" s="128"/>
      <c r="BN59" s="128"/>
      <c r="BO59" s="128"/>
      <c r="BP59" s="128"/>
      <c r="BQ59" s="128"/>
      <c r="BR59" s="128"/>
      <c r="BS59" s="128"/>
      <c r="BT59" s="128"/>
      <c r="BU59" s="128"/>
      <c r="BV59" s="128"/>
      <c r="BW59" s="128"/>
      <c r="BX59" s="128"/>
      <c r="BY59" s="128"/>
      <c r="BZ59" s="128"/>
      <c r="CA59" s="128"/>
      <c r="CB59" s="128"/>
      <c r="CC59" s="128"/>
      <c r="CD59" s="128"/>
      <c r="CE59" s="128"/>
      <c r="CF59" s="128"/>
      <c r="CG59" s="128"/>
      <c r="CH59" s="128"/>
      <c r="CI59" s="128"/>
      <c r="CJ59" s="128"/>
      <c r="CK59" s="128"/>
      <c r="CL59" s="128"/>
      <c r="CM59" s="128"/>
      <c r="CN59" s="128"/>
      <c r="CO59" s="128"/>
      <c r="CP59" s="128"/>
      <c r="CQ59" s="128"/>
      <c r="CR59" s="128"/>
      <c r="CS59" s="128"/>
      <c r="CT59" s="128"/>
      <c r="CU59" s="128"/>
      <c r="CV59" s="128"/>
      <c r="CW59" s="128"/>
      <c r="CX59" s="128"/>
      <c r="CY59" s="128"/>
      <c r="CZ59" s="128"/>
      <c r="DA59" s="128"/>
      <c r="DB59" s="128"/>
      <c r="DC59" s="128"/>
      <c r="DD59" s="128"/>
      <c r="DE59" s="128"/>
      <c r="DF59" s="128"/>
      <c r="DG59" s="128"/>
      <c r="DH59" s="128"/>
      <c r="DI59" s="128"/>
      <c r="DJ59" s="128"/>
      <c r="DK59" s="128"/>
      <c r="DL59" s="128"/>
      <c r="DM59" s="128"/>
      <c r="DN59" s="128"/>
      <c r="DO59" s="128"/>
      <c r="DP59" s="128"/>
      <c r="DQ59" s="128"/>
      <c r="DR59" s="128"/>
      <c r="DS59" s="128"/>
      <c r="DT59" s="128"/>
      <c r="DU59" s="128"/>
      <c r="DV59" s="128"/>
      <c r="DW59" s="128"/>
      <c r="DX59" s="128"/>
      <c r="DY59" s="128"/>
      <c r="DZ59" s="128"/>
      <c r="EA59" s="128"/>
      <c r="EB59" s="128"/>
      <c r="EC59" s="128"/>
      <c r="ED59" s="128"/>
      <c r="EE59" s="128"/>
      <c r="EF59" s="128"/>
      <c r="EG59" s="128"/>
      <c r="EH59" s="128"/>
      <c r="EI59" s="128"/>
      <c r="EJ59" s="128"/>
      <c r="EK59" s="128"/>
      <c r="EL59" s="128"/>
      <c r="EM59" s="128"/>
      <c r="EN59" s="128"/>
      <c r="EO59" s="128"/>
      <c r="EP59" s="128"/>
      <c r="EQ59" s="128"/>
      <c r="ER59" s="128"/>
      <c r="ES59" s="128"/>
      <c r="ET59" s="128"/>
      <c r="EU59" s="128"/>
      <c r="EV59" s="128"/>
      <c r="EW59" s="128"/>
      <c r="EX59" s="128"/>
      <c r="EY59" s="128"/>
      <c r="EZ59" s="128"/>
      <c r="FA59" s="128"/>
      <c r="FB59" s="128"/>
      <c r="FC59" s="128"/>
      <c r="FD59" s="128"/>
      <c r="FE59" s="128"/>
      <c r="FF59" s="128"/>
      <c r="FG59" s="128"/>
      <c r="FH59" s="128"/>
      <c r="FI59" s="128"/>
      <c r="FJ59" s="128"/>
      <c r="FK59" s="128"/>
      <c r="FL59" s="128"/>
      <c r="FM59" s="128"/>
      <c r="FN59" s="128"/>
      <c r="FO59" s="128"/>
      <c r="FP59" s="128"/>
      <c r="FQ59" s="128"/>
      <c r="FR59" s="128"/>
      <c r="FS59" s="128"/>
      <c r="FT59" s="128"/>
      <c r="FU59" s="128"/>
      <c r="FV59" s="128"/>
      <c r="FW59" s="128"/>
      <c r="FX59" s="128"/>
      <c r="FY59" s="128"/>
      <c r="FZ59" s="128"/>
      <c r="GA59" s="128"/>
      <c r="GB59" s="128"/>
      <c r="GC59" s="128"/>
      <c r="GD59" s="128"/>
      <c r="GE59" s="128"/>
      <c r="GF59" s="128"/>
      <c r="GG59" s="128"/>
      <c r="GH59" s="128"/>
      <c r="GI59" s="128"/>
      <c r="GJ59" s="128"/>
      <c r="GK59" s="128"/>
      <c r="GL59" s="128"/>
      <c r="GM59" s="128"/>
      <c r="GN59" s="128"/>
      <c r="GO59" s="128"/>
      <c r="GP59" s="128"/>
      <c r="GQ59" s="128"/>
      <c r="GR59" s="128"/>
      <c r="GS59" s="128"/>
      <c r="GT59" s="128"/>
      <c r="GU59" s="128"/>
      <c r="GV59" s="128"/>
      <c r="GW59" s="128"/>
      <c r="GX59" s="128"/>
      <c r="GY59" s="128"/>
      <c r="GZ59" s="128"/>
      <c r="HA59" s="128"/>
      <c r="HB59" s="128"/>
      <c r="HC59" s="128"/>
      <c r="HD59" s="128"/>
      <c r="HE59" s="128"/>
      <c r="HF59" s="128"/>
      <c r="HG59" s="128"/>
      <c r="HH59" s="128"/>
      <c r="HI59" s="128"/>
      <c r="HJ59" s="128"/>
      <c r="HK59" s="128"/>
      <c r="HL59" s="128"/>
      <c r="HM59" s="128"/>
      <c r="HN59" s="128"/>
      <c r="HO59" s="128"/>
      <c r="HP59" s="128"/>
      <c r="HQ59" s="128"/>
      <c r="HR59" s="128"/>
      <c r="HS59" s="128"/>
      <c r="HT59" s="128"/>
      <c r="HU59" s="128"/>
      <c r="HV59" s="128"/>
      <c r="HW59" s="128"/>
      <c r="HX59" s="128"/>
      <c r="HY59" s="128"/>
      <c r="HZ59" s="128"/>
      <c r="IA59" s="128"/>
      <c r="IB59" s="128"/>
      <c r="IC59" s="128"/>
      <c r="ID59" s="128"/>
      <c r="IE59" s="128"/>
      <c r="IF59" s="128"/>
      <c r="IG59" s="128"/>
      <c r="IH59" s="128"/>
      <c r="II59" s="128"/>
      <c r="IJ59" s="128"/>
      <c r="IK59" s="128"/>
      <c r="IL59" s="128"/>
      <c r="IM59" s="128"/>
      <c r="IN59" s="128"/>
      <c r="IO59" s="128"/>
      <c r="IP59" s="128"/>
      <c r="IQ59" s="128"/>
      <c r="IR59" s="128"/>
      <c r="IS59" s="128"/>
      <c r="IT59" s="128"/>
      <c r="IU59" s="128"/>
      <c r="IV59" s="128"/>
      <c r="IW59" s="128"/>
    </row>
    <row r="60" s="29" customFormat="true" ht="30.65" hidden="false" customHeight="true" outlineLevel="0" collapsed="false">
      <c r="A60" s="38" t="s">
        <v>166</v>
      </c>
      <c r="B60" s="39" t="s">
        <v>163</v>
      </c>
      <c r="C60" s="23" t="s">
        <v>36</v>
      </c>
      <c r="D60" s="130" t="s">
        <v>326</v>
      </c>
      <c r="E60" s="24" t="n">
        <v>750.45</v>
      </c>
      <c r="F60" s="24" t="n">
        <f aca="false">ROUND(K60/2,2)</f>
        <v>30</v>
      </c>
      <c r="G60" s="24" t="n">
        <f aca="false">ROUND(F60*E60/1000,2)</f>
        <v>22.51</v>
      </c>
      <c r="H60" s="54" t="n">
        <v>1398.02</v>
      </c>
      <c r="I60" s="24" t="n">
        <f aca="false">K60-F60</f>
        <v>30</v>
      </c>
      <c r="J60" s="24" t="n">
        <f aca="false">ROUND(H60*I60/1000,2)</f>
        <v>41.94</v>
      </c>
      <c r="K60" s="25" t="n">
        <v>60</v>
      </c>
      <c r="L60" s="24" t="n">
        <f aca="false">G60+J60</f>
        <v>64.45</v>
      </c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29"/>
      <c r="AM60" s="129"/>
      <c r="AN60" s="129"/>
      <c r="AO60" s="129"/>
      <c r="AP60" s="129"/>
      <c r="AQ60" s="129"/>
      <c r="AR60" s="129"/>
      <c r="AS60" s="129"/>
      <c r="AT60" s="129"/>
      <c r="AU60" s="129"/>
      <c r="AV60" s="129"/>
      <c r="AW60" s="129"/>
      <c r="AX60" s="129"/>
      <c r="AY60" s="129"/>
      <c r="AZ60" s="129"/>
      <c r="BA60" s="129"/>
      <c r="BB60" s="129"/>
      <c r="BC60" s="129"/>
      <c r="BD60" s="129"/>
      <c r="BE60" s="129"/>
      <c r="BF60" s="129"/>
      <c r="BG60" s="129"/>
      <c r="BH60" s="129"/>
      <c r="BI60" s="129"/>
      <c r="BJ60" s="129"/>
      <c r="BK60" s="129"/>
      <c r="BL60" s="129"/>
      <c r="BM60" s="129"/>
      <c r="BN60" s="129"/>
      <c r="BO60" s="129"/>
      <c r="BP60" s="129"/>
      <c r="BQ60" s="129"/>
      <c r="BR60" s="129"/>
      <c r="BS60" s="129"/>
      <c r="BT60" s="129"/>
      <c r="BU60" s="129"/>
      <c r="BV60" s="129"/>
      <c r="BW60" s="129"/>
      <c r="BX60" s="129"/>
      <c r="BY60" s="129"/>
      <c r="BZ60" s="129"/>
      <c r="CA60" s="129"/>
      <c r="CB60" s="129"/>
      <c r="CC60" s="129"/>
      <c r="CD60" s="129"/>
      <c r="CE60" s="129"/>
      <c r="CF60" s="129"/>
      <c r="CG60" s="129"/>
      <c r="CH60" s="129"/>
      <c r="CI60" s="129"/>
      <c r="CJ60" s="129"/>
      <c r="CK60" s="129"/>
      <c r="CL60" s="129"/>
      <c r="CM60" s="129"/>
      <c r="CN60" s="129"/>
      <c r="CO60" s="129"/>
      <c r="CP60" s="129"/>
      <c r="CQ60" s="129"/>
      <c r="CR60" s="129"/>
      <c r="CS60" s="129"/>
      <c r="CT60" s="129"/>
      <c r="CU60" s="129"/>
      <c r="CV60" s="129"/>
      <c r="CW60" s="129"/>
      <c r="CX60" s="129"/>
      <c r="CY60" s="129"/>
      <c r="CZ60" s="129"/>
      <c r="DA60" s="129"/>
      <c r="DB60" s="129"/>
      <c r="DC60" s="129"/>
      <c r="DD60" s="129"/>
      <c r="DE60" s="129"/>
      <c r="DF60" s="129"/>
      <c r="DG60" s="129"/>
      <c r="DH60" s="129"/>
      <c r="DI60" s="129"/>
      <c r="DJ60" s="129"/>
      <c r="DK60" s="129"/>
      <c r="DL60" s="129"/>
      <c r="DM60" s="129"/>
      <c r="DN60" s="129"/>
      <c r="DO60" s="129"/>
      <c r="DP60" s="129"/>
      <c r="DQ60" s="129"/>
      <c r="DR60" s="129"/>
      <c r="DS60" s="129"/>
      <c r="DT60" s="129"/>
      <c r="DU60" s="129"/>
      <c r="DV60" s="129"/>
      <c r="DW60" s="129"/>
      <c r="DX60" s="129"/>
      <c r="DY60" s="129"/>
      <c r="DZ60" s="129"/>
      <c r="EA60" s="129"/>
      <c r="EB60" s="129"/>
      <c r="EC60" s="129"/>
      <c r="ED60" s="129"/>
      <c r="EE60" s="129"/>
      <c r="EF60" s="129"/>
      <c r="EG60" s="129"/>
      <c r="EH60" s="129"/>
      <c r="EI60" s="129"/>
      <c r="EJ60" s="129"/>
      <c r="EK60" s="129"/>
      <c r="EL60" s="129"/>
      <c r="EM60" s="129"/>
      <c r="EN60" s="129"/>
      <c r="EO60" s="129"/>
      <c r="EP60" s="129"/>
      <c r="EQ60" s="129"/>
      <c r="ER60" s="129"/>
      <c r="ES60" s="129"/>
      <c r="ET60" s="129"/>
      <c r="EU60" s="129"/>
      <c r="EV60" s="129"/>
      <c r="EW60" s="129"/>
      <c r="EX60" s="129"/>
      <c r="EY60" s="129"/>
      <c r="EZ60" s="129"/>
      <c r="FA60" s="129"/>
      <c r="FB60" s="129"/>
      <c r="FC60" s="129"/>
      <c r="FD60" s="129"/>
      <c r="FE60" s="129"/>
      <c r="FF60" s="129"/>
      <c r="FG60" s="129"/>
      <c r="FH60" s="129"/>
      <c r="FI60" s="129"/>
      <c r="FJ60" s="129"/>
      <c r="FK60" s="129"/>
      <c r="FL60" s="129"/>
      <c r="FM60" s="129"/>
      <c r="FN60" s="129"/>
      <c r="FO60" s="129"/>
      <c r="FP60" s="129"/>
      <c r="FQ60" s="129"/>
      <c r="FR60" s="129"/>
      <c r="FS60" s="129"/>
      <c r="FT60" s="129"/>
      <c r="FU60" s="129"/>
      <c r="FV60" s="129"/>
      <c r="FW60" s="129"/>
      <c r="FX60" s="129"/>
      <c r="FY60" s="129"/>
      <c r="FZ60" s="129"/>
      <c r="GA60" s="129"/>
      <c r="GB60" s="129"/>
      <c r="GC60" s="129"/>
      <c r="GD60" s="129"/>
      <c r="GE60" s="129"/>
      <c r="GF60" s="129"/>
      <c r="GG60" s="129"/>
      <c r="GH60" s="129"/>
      <c r="GI60" s="129"/>
      <c r="GJ60" s="129"/>
      <c r="GK60" s="129"/>
      <c r="GL60" s="129"/>
      <c r="GM60" s="129"/>
      <c r="GN60" s="129"/>
      <c r="GO60" s="129"/>
      <c r="GP60" s="129"/>
      <c r="GQ60" s="129"/>
      <c r="GR60" s="129"/>
      <c r="GS60" s="129"/>
      <c r="GT60" s="129"/>
      <c r="GU60" s="129"/>
      <c r="GV60" s="129"/>
      <c r="GW60" s="129"/>
      <c r="GX60" s="129"/>
      <c r="GY60" s="129"/>
      <c r="GZ60" s="129"/>
      <c r="HA60" s="129"/>
      <c r="HB60" s="129"/>
      <c r="HC60" s="129"/>
      <c r="HD60" s="129"/>
      <c r="HE60" s="129"/>
      <c r="HF60" s="129"/>
      <c r="HG60" s="129"/>
      <c r="HH60" s="129"/>
      <c r="HI60" s="129"/>
      <c r="HJ60" s="129"/>
      <c r="HK60" s="129"/>
      <c r="HL60" s="129"/>
      <c r="HM60" s="129"/>
      <c r="HN60" s="129"/>
      <c r="HO60" s="129"/>
      <c r="HP60" s="129"/>
      <c r="HQ60" s="129"/>
      <c r="HR60" s="129"/>
      <c r="HS60" s="129"/>
      <c r="HT60" s="129"/>
      <c r="HU60" s="129"/>
      <c r="HV60" s="129"/>
      <c r="HW60" s="129"/>
      <c r="HX60" s="129"/>
      <c r="HY60" s="129"/>
      <c r="HZ60" s="129"/>
      <c r="IA60" s="129"/>
      <c r="IB60" s="129"/>
      <c r="IC60" s="129"/>
      <c r="ID60" s="129"/>
      <c r="IE60" s="129"/>
      <c r="IF60" s="129"/>
      <c r="IG60" s="129"/>
      <c r="IH60" s="129"/>
      <c r="II60" s="129"/>
      <c r="IJ60" s="129"/>
      <c r="IK60" s="129"/>
      <c r="IL60" s="129"/>
      <c r="IM60" s="129"/>
      <c r="IN60" s="129"/>
      <c r="IO60" s="129"/>
      <c r="IP60" s="129"/>
      <c r="IQ60" s="129"/>
      <c r="IR60" s="129"/>
      <c r="IS60" s="129"/>
      <c r="IT60" s="129"/>
      <c r="IU60" s="129"/>
      <c r="IV60" s="129"/>
      <c r="IW60" s="129"/>
    </row>
    <row r="61" s="115" customFormat="true" ht="19.5" hidden="false" customHeight="true" outlineLevel="0" collapsed="false">
      <c r="A61" s="19"/>
      <c r="B61" s="18" t="s">
        <v>167</v>
      </c>
      <c r="C61" s="12"/>
      <c r="D61" s="19"/>
      <c r="E61" s="19"/>
      <c r="F61" s="19" t="n">
        <f aca="false">F11+F20+F36+F39+F55+F57+F50+F59</f>
        <v>4570.69</v>
      </c>
      <c r="G61" s="19" t="n">
        <f aca="false">G11+G20+G36+G39+G55+G57+G50+G59</f>
        <v>3430.08</v>
      </c>
      <c r="H61" s="19"/>
      <c r="I61" s="19" t="n">
        <f aca="false">I11+I20+I36+I39+I55+I57+I50+I59</f>
        <v>4570.652</v>
      </c>
      <c r="J61" s="19" t="n">
        <f aca="false">J11+J20+J36+J39+J55+J57+J50+J59</f>
        <v>6389.85</v>
      </c>
      <c r="K61" s="19" t="n">
        <f aca="false">K11+K20+K36+K39+K55+K57+K50+K59</f>
        <v>9141.342</v>
      </c>
      <c r="L61" s="19" t="n">
        <f aca="false">L11+L20+L36+L39+L55+L57+L50+L59</f>
        <v>9819.93</v>
      </c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8"/>
      <c r="AH61" s="128"/>
      <c r="AI61" s="128"/>
      <c r="AJ61" s="128"/>
      <c r="AK61" s="128"/>
      <c r="AL61" s="128"/>
      <c r="AM61" s="128"/>
      <c r="AN61" s="128"/>
      <c r="AO61" s="128"/>
      <c r="AP61" s="128"/>
      <c r="AQ61" s="128"/>
      <c r="AR61" s="128"/>
      <c r="AS61" s="128"/>
      <c r="AT61" s="128"/>
      <c r="AU61" s="128"/>
      <c r="AV61" s="128"/>
      <c r="AW61" s="128"/>
      <c r="AX61" s="128"/>
      <c r="AY61" s="128"/>
      <c r="AZ61" s="128"/>
      <c r="BA61" s="128"/>
      <c r="BB61" s="128"/>
      <c r="BC61" s="128"/>
      <c r="BD61" s="128"/>
      <c r="BE61" s="128"/>
      <c r="BF61" s="128"/>
      <c r="BG61" s="128"/>
      <c r="BH61" s="128"/>
      <c r="BI61" s="128"/>
      <c r="BJ61" s="128"/>
      <c r="BK61" s="128"/>
      <c r="BL61" s="128"/>
      <c r="BM61" s="128"/>
      <c r="BN61" s="128"/>
      <c r="BO61" s="128"/>
      <c r="BP61" s="128"/>
      <c r="BQ61" s="128"/>
      <c r="BR61" s="128"/>
      <c r="BS61" s="128"/>
      <c r="BT61" s="128"/>
      <c r="BU61" s="128"/>
      <c r="BV61" s="128"/>
      <c r="BW61" s="128"/>
      <c r="BX61" s="128"/>
      <c r="BY61" s="128"/>
      <c r="BZ61" s="128"/>
      <c r="CA61" s="128"/>
      <c r="CB61" s="128"/>
      <c r="CC61" s="128"/>
      <c r="CD61" s="128"/>
      <c r="CE61" s="128"/>
      <c r="CF61" s="128"/>
      <c r="CG61" s="128"/>
      <c r="CH61" s="128"/>
      <c r="CI61" s="128"/>
      <c r="CJ61" s="128"/>
      <c r="CK61" s="128"/>
      <c r="CL61" s="128"/>
      <c r="CM61" s="128"/>
      <c r="CN61" s="128"/>
      <c r="CO61" s="128"/>
      <c r="CP61" s="128"/>
      <c r="CQ61" s="128"/>
      <c r="CR61" s="128"/>
      <c r="CS61" s="128"/>
      <c r="CT61" s="128"/>
      <c r="CU61" s="128"/>
      <c r="CV61" s="128"/>
      <c r="CW61" s="128"/>
      <c r="CX61" s="128"/>
      <c r="CY61" s="128"/>
      <c r="CZ61" s="128"/>
      <c r="DA61" s="128"/>
      <c r="DB61" s="128"/>
      <c r="DC61" s="128"/>
      <c r="DD61" s="128"/>
      <c r="DE61" s="128"/>
      <c r="DF61" s="128"/>
      <c r="DG61" s="128"/>
      <c r="DH61" s="128"/>
      <c r="DI61" s="128"/>
      <c r="DJ61" s="128"/>
      <c r="DK61" s="128"/>
      <c r="DL61" s="128"/>
      <c r="DM61" s="128"/>
      <c r="DN61" s="128"/>
      <c r="DO61" s="128"/>
      <c r="DP61" s="128"/>
      <c r="DQ61" s="128"/>
      <c r="DR61" s="128"/>
      <c r="DS61" s="128"/>
      <c r="DT61" s="128"/>
      <c r="DU61" s="128"/>
      <c r="DV61" s="128"/>
      <c r="DW61" s="128"/>
      <c r="DX61" s="128"/>
      <c r="DY61" s="128"/>
      <c r="DZ61" s="128"/>
      <c r="EA61" s="128"/>
      <c r="EB61" s="128"/>
      <c r="EC61" s="128"/>
      <c r="ED61" s="128"/>
      <c r="EE61" s="128"/>
      <c r="EF61" s="128"/>
      <c r="EG61" s="128"/>
      <c r="EH61" s="128"/>
      <c r="EI61" s="128"/>
      <c r="EJ61" s="128"/>
      <c r="EK61" s="128"/>
      <c r="EL61" s="128"/>
      <c r="EM61" s="128"/>
      <c r="EN61" s="128"/>
      <c r="EO61" s="128"/>
      <c r="EP61" s="128"/>
      <c r="EQ61" s="128"/>
      <c r="ER61" s="128"/>
      <c r="ES61" s="128"/>
      <c r="ET61" s="128"/>
      <c r="EU61" s="128"/>
      <c r="EV61" s="128"/>
      <c r="EW61" s="128"/>
      <c r="EX61" s="128"/>
      <c r="EY61" s="128"/>
      <c r="EZ61" s="128"/>
      <c r="FA61" s="128"/>
      <c r="FB61" s="128"/>
      <c r="FC61" s="128"/>
      <c r="FD61" s="128"/>
      <c r="FE61" s="128"/>
      <c r="FF61" s="128"/>
      <c r="FG61" s="128"/>
      <c r="FH61" s="128"/>
      <c r="FI61" s="128"/>
      <c r="FJ61" s="128"/>
      <c r="FK61" s="128"/>
      <c r="FL61" s="128"/>
      <c r="FM61" s="128"/>
      <c r="FN61" s="128"/>
      <c r="FO61" s="128"/>
      <c r="FP61" s="128"/>
      <c r="FQ61" s="128"/>
      <c r="FR61" s="128"/>
      <c r="FS61" s="128"/>
      <c r="FT61" s="128"/>
      <c r="FU61" s="128"/>
      <c r="FV61" s="128"/>
      <c r="FW61" s="128"/>
      <c r="FX61" s="128"/>
      <c r="FY61" s="128"/>
      <c r="FZ61" s="128"/>
      <c r="GA61" s="128"/>
      <c r="GB61" s="128"/>
      <c r="GC61" s="128"/>
      <c r="GD61" s="128"/>
      <c r="GE61" s="128"/>
      <c r="GF61" s="128"/>
      <c r="GG61" s="128"/>
      <c r="GH61" s="128"/>
      <c r="GI61" s="128"/>
      <c r="GJ61" s="128"/>
      <c r="GK61" s="128"/>
      <c r="GL61" s="128"/>
      <c r="GM61" s="128"/>
      <c r="GN61" s="128"/>
      <c r="GO61" s="128"/>
      <c r="GP61" s="128"/>
      <c r="GQ61" s="128"/>
      <c r="GR61" s="128"/>
      <c r="GS61" s="128"/>
      <c r="GT61" s="128"/>
      <c r="GU61" s="128"/>
      <c r="GV61" s="128"/>
      <c r="GW61" s="128"/>
      <c r="GX61" s="128"/>
      <c r="GY61" s="128"/>
      <c r="GZ61" s="128"/>
      <c r="HA61" s="128"/>
      <c r="HB61" s="128"/>
      <c r="HC61" s="128"/>
      <c r="HD61" s="128"/>
      <c r="HE61" s="128"/>
      <c r="HF61" s="128"/>
      <c r="HG61" s="128"/>
      <c r="HH61" s="128"/>
      <c r="HI61" s="128"/>
      <c r="HJ61" s="128"/>
      <c r="HK61" s="128"/>
      <c r="HL61" s="128"/>
      <c r="HM61" s="128"/>
      <c r="HN61" s="128"/>
      <c r="HO61" s="128"/>
      <c r="HP61" s="128"/>
      <c r="HQ61" s="128"/>
      <c r="HR61" s="128"/>
      <c r="HS61" s="128"/>
      <c r="HT61" s="128"/>
      <c r="HU61" s="128"/>
      <c r="HV61" s="128"/>
      <c r="HW61" s="128"/>
      <c r="HX61" s="128"/>
      <c r="HY61" s="128"/>
      <c r="HZ61" s="128"/>
      <c r="IA61" s="128"/>
      <c r="IB61" s="128"/>
      <c r="IC61" s="128"/>
      <c r="ID61" s="128"/>
      <c r="IE61" s="128"/>
      <c r="IF61" s="128"/>
      <c r="IG61" s="128"/>
      <c r="IH61" s="128"/>
      <c r="II61" s="128"/>
      <c r="IJ61" s="128"/>
      <c r="IK61" s="128"/>
      <c r="IL61" s="128"/>
      <c r="IM61" s="128"/>
      <c r="IN61" s="128"/>
      <c r="IO61" s="128"/>
      <c r="IP61" s="128"/>
      <c r="IQ61" s="128"/>
      <c r="IR61" s="128"/>
      <c r="IS61" s="128"/>
      <c r="IT61" s="128"/>
      <c r="IU61" s="128"/>
      <c r="IV61" s="128"/>
      <c r="IW61" s="128"/>
    </row>
    <row r="62" s="133" customFormat="true" ht="14.25" hidden="false" customHeight="true" outlineLevel="0" collapsed="false">
      <c r="A62" s="113"/>
      <c r="B62" s="114"/>
      <c r="C62" s="115"/>
      <c r="D62" s="115"/>
      <c r="E62" s="115"/>
      <c r="F62" s="115"/>
      <c r="G62" s="138"/>
      <c r="H62" s="42"/>
      <c r="I62" s="138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  <c r="AX62" s="115"/>
      <c r="AY62" s="115"/>
      <c r="AZ62" s="115"/>
      <c r="BA62" s="115"/>
      <c r="BB62" s="115"/>
      <c r="BC62" s="115"/>
      <c r="BD62" s="115"/>
      <c r="BE62" s="115"/>
      <c r="BF62" s="115"/>
      <c r="BG62" s="115"/>
      <c r="BH62" s="115"/>
      <c r="BI62" s="115"/>
      <c r="BJ62" s="115"/>
      <c r="BK62" s="115"/>
      <c r="BL62" s="115"/>
      <c r="BM62" s="115"/>
      <c r="BN62" s="115"/>
      <c r="BO62" s="115"/>
      <c r="BP62" s="115"/>
      <c r="BQ62" s="115"/>
      <c r="BR62" s="115"/>
      <c r="BS62" s="115"/>
      <c r="BT62" s="115"/>
      <c r="BU62" s="115"/>
      <c r="BV62" s="115"/>
      <c r="BW62" s="115"/>
      <c r="BX62" s="115"/>
      <c r="BY62" s="115"/>
      <c r="BZ62" s="115"/>
      <c r="CA62" s="115"/>
      <c r="CB62" s="115"/>
      <c r="CC62" s="115"/>
      <c r="CD62" s="115"/>
      <c r="CE62" s="115"/>
      <c r="CF62" s="115"/>
      <c r="CG62" s="115"/>
      <c r="CH62" s="115"/>
      <c r="CI62" s="115"/>
      <c r="CJ62" s="115"/>
      <c r="CK62" s="115"/>
      <c r="CL62" s="115"/>
      <c r="CM62" s="115"/>
      <c r="CN62" s="115"/>
      <c r="CO62" s="115"/>
      <c r="CP62" s="115"/>
      <c r="CQ62" s="115"/>
      <c r="CR62" s="115"/>
      <c r="CS62" s="115"/>
      <c r="CT62" s="115"/>
      <c r="CU62" s="115"/>
      <c r="CV62" s="115"/>
      <c r="CW62" s="115"/>
      <c r="CX62" s="115"/>
      <c r="CY62" s="115"/>
      <c r="CZ62" s="115"/>
      <c r="DA62" s="115"/>
      <c r="DB62" s="115"/>
      <c r="DC62" s="115"/>
      <c r="DD62" s="115"/>
      <c r="DE62" s="115"/>
      <c r="DF62" s="115"/>
      <c r="DG62" s="115"/>
      <c r="DH62" s="115"/>
      <c r="DI62" s="115"/>
      <c r="DJ62" s="115"/>
      <c r="DK62" s="115"/>
      <c r="DL62" s="115"/>
      <c r="DM62" s="115"/>
      <c r="DN62" s="115"/>
      <c r="DO62" s="115"/>
      <c r="DP62" s="115"/>
      <c r="DQ62" s="115"/>
      <c r="DR62" s="115"/>
      <c r="DS62" s="115"/>
      <c r="DT62" s="115"/>
      <c r="DU62" s="115"/>
      <c r="DV62" s="115"/>
      <c r="DW62" s="115"/>
      <c r="DX62" s="115"/>
      <c r="DY62" s="115"/>
      <c r="DZ62" s="115"/>
      <c r="EA62" s="115"/>
      <c r="EB62" s="115"/>
      <c r="EC62" s="115"/>
      <c r="ED62" s="115"/>
      <c r="EE62" s="115"/>
      <c r="EF62" s="115"/>
      <c r="EG62" s="115"/>
      <c r="EH62" s="115"/>
      <c r="EI62" s="115"/>
      <c r="EJ62" s="115"/>
      <c r="EK62" s="115"/>
      <c r="EL62" s="115"/>
      <c r="EM62" s="115"/>
      <c r="EN62" s="115"/>
      <c r="EO62" s="115"/>
      <c r="EP62" s="115"/>
      <c r="EQ62" s="115"/>
      <c r="ER62" s="115"/>
      <c r="ES62" s="115"/>
      <c r="ET62" s="115"/>
      <c r="EU62" s="115"/>
      <c r="EV62" s="115"/>
      <c r="EW62" s="115"/>
      <c r="EX62" s="115"/>
      <c r="EY62" s="115"/>
      <c r="EZ62" s="115"/>
      <c r="FA62" s="115"/>
      <c r="FB62" s="115"/>
      <c r="FC62" s="115"/>
      <c r="FD62" s="115"/>
      <c r="FE62" s="115"/>
      <c r="FF62" s="115"/>
      <c r="FG62" s="115"/>
      <c r="FH62" s="115"/>
      <c r="FI62" s="115"/>
      <c r="FJ62" s="115"/>
      <c r="FK62" s="115"/>
      <c r="FL62" s="115"/>
      <c r="FM62" s="115"/>
      <c r="FN62" s="115"/>
      <c r="FO62" s="115"/>
      <c r="FP62" s="115"/>
      <c r="FQ62" s="115"/>
      <c r="FR62" s="115"/>
      <c r="FS62" s="115"/>
      <c r="FT62" s="115"/>
      <c r="FU62" s="115"/>
      <c r="FV62" s="115"/>
      <c r="FW62" s="115"/>
      <c r="FX62" s="115"/>
      <c r="FY62" s="115"/>
      <c r="FZ62" s="115"/>
      <c r="GA62" s="115"/>
      <c r="GB62" s="115"/>
      <c r="GC62" s="115"/>
      <c r="GD62" s="115"/>
      <c r="GE62" s="115"/>
      <c r="GF62" s="115"/>
      <c r="GG62" s="115"/>
      <c r="GH62" s="115"/>
      <c r="GI62" s="115"/>
      <c r="GJ62" s="115"/>
      <c r="GK62" s="115"/>
      <c r="GL62" s="115"/>
      <c r="GM62" s="115"/>
      <c r="GN62" s="115"/>
      <c r="GO62" s="115"/>
      <c r="GP62" s="115"/>
      <c r="GQ62" s="115"/>
      <c r="GR62" s="115"/>
      <c r="GS62" s="115"/>
      <c r="GT62" s="115"/>
      <c r="GU62" s="115"/>
      <c r="GV62" s="115"/>
      <c r="GW62" s="115"/>
      <c r="GX62" s="115"/>
      <c r="GY62" s="115"/>
      <c r="GZ62" s="115"/>
      <c r="HA62" s="115"/>
      <c r="HB62" s="115"/>
      <c r="HC62" s="115"/>
      <c r="HD62" s="115"/>
      <c r="HE62" s="115"/>
      <c r="HF62" s="115"/>
      <c r="HG62" s="115"/>
      <c r="HH62" s="115"/>
      <c r="HI62" s="115"/>
      <c r="HJ62" s="115"/>
      <c r="HK62" s="115"/>
      <c r="HL62" s="115"/>
      <c r="HM62" s="115"/>
      <c r="HN62" s="115"/>
      <c r="HO62" s="115"/>
      <c r="HP62" s="115"/>
      <c r="HQ62" s="115"/>
      <c r="HR62" s="115"/>
      <c r="HS62" s="115"/>
      <c r="HT62" s="115"/>
      <c r="HU62" s="115"/>
      <c r="HV62" s="115"/>
      <c r="HW62" s="115"/>
      <c r="HX62" s="115"/>
      <c r="HY62" s="115"/>
      <c r="HZ62" s="115"/>
      <c r="IA62" s="115"/>
      <c r="IB62" s="115"/>
      <c r="IC62" s="115"/>
      <c r="ID62" s="115"/>
      <c r="IE62" s="115"/>
      <c r="IF62" s="115"/>
      <c r="IG62" s="115"/>
      <c r="IH62" s="115"/>
      <c r="II62" s="115"/>
      <c r="IJ62" s="115"/>
      <c r="IK62" s="115"/>
      <c r="IL62" s="115"/>
      <c r="IM62" s="115"/>
      <c r="IN62" s="115"/>
      <c r="IO62" s="115"/>
      <c r="IP62" s="115"/>
      <c r="IQ62" s="115"/>
      <c r="IR62" s="115"/>
      <c r="IS62" s="115"/>
      <c r="IT62" s="115"/>
      <c r="IU62" s="115"/>
      <c r="IV62" s="115"/>
      <c r="IW62" s="115"/>
    </row>
    <row r="63" s="133" customFormat="true" ht="14.25" hidden="false" customHeight="true" outlineLevel="0" collapsed="false">
      <c r="A63" s="113"/>
      <c r="B63" s="114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  <c r="AX63" s="115"/>
      <c r="AY63" s="115"/>
      <c r="AZ63" s="115"/>
      <c r="BA63" s="115"/>
      <c r="BB63" s="115"/>
      <c r="BC63" s="115"/>
      <c r="BD63" s="115"/>
      <c r="BE63" s="115"/>
      <c r="BF63" s="115"/>
      <c r="BG63" s="115"/>
      <c r="BH63" s="115"/>
      <c r="BI63" s="115"/>
      <c r="BJ63" s="115"/>
      <c r="BK63" s="115"/>
      <c r="BL63" s="115"/>
      <c r="BM63" s="115"/>
      <c r="BN63" s="115"/>
      <c r="BO63" s="115"/>
      <c r="BP63" s="115"/>
      <c r="BQ63" s="115"/>
      <c r="BR63" s="115"/>
      <c r="BS63" s="115"/>
      <c r="BT63" s="115"/>
      <c r="BU63" s="115"/>
      <c r="BV63" s="115"/>
      <c r="BW63" s="115"/>
      <c r="BX63" s="115"/>
      <c r="BY63" s="115"/>
      <c r="BZ63" s="115"/>
      <c r="CA63" s="115"/>
      <c r="CB63" s="115"/>
      <c r="CC63" s="115"/>
      <c r="CD63" s="115"/>
      <c r="CE63" s="115"/>
      <c r="CF63" s="115"/>
      <c r="CG63" s="115"/>
      <c r="CH63" s="115"/>
      <c r="CI63" s="115"/>
      <c r="CJ63" s="115"/>
      <c r="CK63" s="115"/>
      <c r="CL63" s="115"/>
      <c r="CM63" s="115"/>
      <c r="CN63" s="115"/>
      <c r="CO63" s="115"/>
      <c r="CP63" s="115"/>
      <c r="CQ63" s="115"/>
      <c r="CR63" s="115"/>
      <c r="CS63" s="115"/>
      <c r="CT63" s="115"/>
      <c r="CU63" s="115"/>
      <c r="CV63" s="115"/>
      <c r="CW63" s="115"/>
      <c r="CX63" s="115"/>
      <c r="CY63" s="115"/>
      <c r="CZ63" s="115"/>
      <c r="DA63" s="115"/>
      <c r="DB63" s="115"/>
      <c r="DC63" s="115"/>
      <c r="DD63" s="115"/>
      <c r="DE63" s="115"/>
      <c r="DF63" s="115"/>
      <c r="DG63" s="115"/>
      <c r="DH63" s="115"/>
      <c r="DI63" s="115"/>
      <c r="DJ63" s="115"/>
      <c r="DK63" s="115"/>
      <c r="DL63" s="115"/>
      <c r="DM63" s="115"/>
      <c r="DN63" s="115"/>
      <c r="DO63" s="115"/>
      <c r="DP63" s="115"/>
      <c r="DQ63" s="115"/>
      <c r="DR63" s="115"/>
      <c r="DS63" s="115"/>
      <c r="DT63" s="115"/>
      <c r="DU63" s="115"/>
      <c r="DV63" s="115"/>
      <c r="DW63" s="115"/>
      <c r="DX63" s="115"/>
      <c r="DY63" s="115"/>
      <c r="DZ63" s="115"/>
      <c r="EA63" s="115"/>
      <c r="EB63" s="115"/>
      <c r="EC63" s="115"/>
      <c r="ED63" s="115"/>
      <c r="EE63" s="115"/>
      <c r="EF63" s="115"/>
      <c r="EG63" s="115"/>
      <c r="EH63" s="115"/>
      <c r="EI63" s="115"/>
      <c r="EJ63" s="115"/>
      <c r="EK63" s="115"/>
      <c r="EL63" s="115"/>
      <c r="EM63" s="115"/>
      <c r="EN63" s="115"/>
      <c r="EO63" s="115"/>
      <c r="EP63" s="115"/>
      <c r="EQ63" s="115"/>
      <c r="ER63" s="115"/>
      <c r="ES63" s="115"/>
      <c r="ET63" s="115"/>
      <c r="EU63" s="115"/>
      <c r="EV63" s="115"/>
      <c r="EW63" s="115"/>
      <c r="EX63" s="115"/>
      <c r="EY63" s="115"/>
      <c r="EZ63" s="115"/>
      <c r="FA63" s="115"/>
      <c r="FB63" s="115"/>
      <c r="FC63" s="115"/>
      <c r="FD63" s="115"/>
      <c r="FE63" s="115"/>
      <c r="FF63" s="115"/>
      <c r="FG63" s="115"/>
      <c r="FH63" s="115"/>
      <c r="FI63" s="115"/>
      <c r="FJ63" s="115"/>
      <c r="FK63" s="115"/>
      <c r="FL63" s="115"/>
      <c r="FM63" s="115"/>
      <c r="FN63" s="115"/>
      <c r="FO63" s="115"/>
      <c r="FP63" s="115"/>
      <c r="FQ63" s="115"/>
      <c r="FR63" s="115"/>
      <c r="FS63" s="115"/>
      <c r="FT63" s="115"/>
      <c r="FU63" s="115"/>
      <c r="FV63" s="115"/>
      <c r="FW63" s="115"/>
      <c r="FX63" s="115"/>
      <c r="FY63" s="115"/>
      <c r="FZ63" s="115"/>
      <c r="GA63" s="115"/>
      <c r="GB63" s="115"/>
      <c r="GC63" s="115"/>
      <c r="GD63" s="115"/>
      <c r="GE63" s="115"/>
      <c r="GF63" s="115"/>
      <c r="GG63" s="115"/>
      <c r="GH63" s="115"/>
      <c r="GI63" s="115"/>
      <c r="GJ63" s="115"/>
      <c r="GK63" s="115"/>
      <c r="GL63" s="115"/>
      <c r="GM63" s="115"/>
      <c r="GN63" s="115"/>
      <c r="GO63" s="115"/>
      <c r="GP63" s="115"/>
      <c r="GQ63" s="115"/>
      <c r="GR63" s="115"/>
      <c r="GS63" s="115"/>
      <c r="GT63" s="115"/>
      <c r="GU63" s="115"/>
      <c r="GV63" s="115"/>
      <c r="GW63" s="115"/>
      <c r="GX63" s="115"/>
      <c r="GY63" s="115"/>
      <c r="GZ63" s="115"/>
      <c r="HA63" s="115"/>
      <c r="HB63" s="115"/>
      <c r="HC63" s="115"/>
      <c r="HD63" s="115"/>
      <c r="HE63" s="115"/>
      <c r="HF63" s="115"/>
      <c r="HG63" s="115"/>
      <c r="HH63" s="115"/>
      <c r="HI63" s="115"/>
      <c r="HJ63" s="115"/>
      <c r="HK63" s="115"/>
      <c r="HL63" s="115"/>
      <c r="HM63" s="115"/>
      <c r="HN63" s="115"/>
      <c r="HO63" s="115"/>
      <c r="HP63" s="115"/>
      <c r="HQ63" s="115"/>
      <c r="HR63" s="115"/>
      <c r="HS63" s="115"/>
      <c r="HT63" s="115"/>
      <c r="HU63" s="115"/>
      <c r="HV63" s="115"/>
      <c r="HW63" s="115"/>
      <c r="HX63" s="115"/>
      <c r="HY63" s="115"/>
      <c r="HZ63" s="115"/>
      <c r="IA63" s="115"/>
      <c r="IB63" s="115"/>
      <c r="IC63" s="115"/>
      <c r="ID63" s="115"/>
      <c r="IE63" s="115"/>
      <c r="IF63" s="115"/>
      <c r="IG63" s="115"/>
      <c r="IH63" s="115"/>
      <c r="II63" s="115"/>
      <c r="IJ63" s="115"/>
      <c r="IK63" s="115"/>
      <c r="IL63" s="115"/>
      <c r="IM63" s="115"/>
      <c r="IN63" s="115"/>
      <c r="IO63" s="115"/>
      <c r="IP63" s="115"/>
      <c r="IQ63" s="115"/>
      <c r="IR63" s="115"/>
      <c r="IS63" s="115"/>
      <c r="IT63" s="115"/>
      <c r="IU63" s="115"/>
      <c r="IV63" s="115"/>
      <c r="IW63" s="115"/>
    </row>
    <row r="64" customFormat="false" ht="14.25" hidden="false" customHeight="true" outlineLevel="0" collapsed="false">
      <c r="A64" s="115"/>
    </row>
    <row r="65" customFormat="false" ht="14.25" hidden="false" customHeight="true" outlineLevel="0" collapsed="false"/>
    <row r="66" customFormat="false" ht="14.25" hidden="false" customHeight="true" outlineLevel="0" collapsed="false"/>
    <row r="67" customFormat="false" ht="14.25" hidden="false" customHeight="true" outlineLevel="0" collapsed="false"/>
    <row r="68" customFormat="false" ht="14.25" hidden="false" customHeight="true" outlineLevel="0" collapsed="false">
      <c r="A68" s="139"/>
      <c r="B68" s="140"/>
      <c r="C68" s="133"/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3"/>
      <c r="AF68" s="133"/>
      <c r="AG68" s="133"/>
      <c r="AH68" s="133"/>
      <c r="AI68" s="133"/>
      <c r="AJ68" s="133"/>
      <c r="AK68" s="133"/>
      <c r="AL68" s="133"/>
      <c r="AM68" s="133"/>
      <c r="AN68" s="133"/>
      <c r="AO68" s="133"/>
      <c r="AP68" s="133"/>
      <c r="AQ68" s="133"/>
      <c r="AR68" s="133"/>
      <c r="AS68" s="133"/>
      <c r="AT68" s="133"/>
      <c r="AU68" s="133"/>
      <c r="AV68" s="133"/>
      <c r="AW68" s="133"/>
      <c r="AX68" s="133"/>
      <c r="AY68" s="133"/>
      <c r="AZ68" s="133"/>
      <c r="BA68" s="133"/>
      <c r="BB68" s="133"/>
      <c r="BC68" s="133"/>
      <c r="BD68" s="133"/>
      <c r="BE68" s="133"/>
      <c r="BF68" s="133"/>
      <c r="BG68" s="133"/>
      <c r="BH68" s="133"/>
      <c r="BI68" s="133"/>
      <c r="BJ68" s="133"/>
      <c r="BK68" s="133"/>
      <c r="BL68" s="133"/>
      <c r="BM68" s="133"/>
      <c r="BN68" s="133"/>
      <c r="BO68" s="133"/>
      <c r="BP68" s="133"/>
      <c r="BQ68" s="133"/>
      <c r="BR68" s="133"/>
      <c r="BS68" s="133"/>
      <c r="BT68" s="133"/>
      <c r="BU68" s="133"/>
      <c r="BV68" s="133"/>
      <c r="BW68" s="133"/>
      <c r="BX68" s="133"/>
      <c r="BY68" s="133"/>
      <c r="BZ68" s="133"/>
      <c r="CA68" s="133"/>
      <c r="CB68" s="133"/>
      <c r="CC68" s="133"/>
      <c r="CD68" s="133"/>
      <c r="CE68" s="133"/>
      <c r="CF68" s="133"/>
      <c r="CG68" s="133"/>
      <c r="CH68" s="133"/>
      <c r="CI68" s="133"/>
      <c r="CJ68" s="133"/>
      <c r="CK68" s="133"/>
      <c r="CL68" s="133"/>
      <c r="CM68" s="133"/>
      <c r="CN68" s="133"/>
      <c r="CO68" s="133"/>
      <c r="CP68" s="133"/>
      <c r="CQ68" s="133"/>
      <c r="CR68" s="133"/>
      <c r="CS68" s="133"/>
      <c r="CT68" s="133"/>
      <c r="CU68" s="133"/>
      <c r="CV68" s="133"/>
      <c r="CW68" s="133"/>
      <c r="CX68" s="133"/>
      <c r="CY68" s="133"/>
      <c r="CZ68" s="133"/>
      <c r="DA68" s="133"/>
      <c r="DB68" s="133"/>
      <c r="DC68" s="133"/>
      <c r="DD68" s="133"/>
      <c r="DE68" s="133"/>
      <c r="DF68" s="133"/>
      <c r="DG68" s="133"/>
      <c r="DH68" s="133"/>
      <c r="DI68" s="133"/>
      <c r="DJ68" s="133"/>
      <c r="DK68" s="133"/>
      <c r="DL68" s="133"/>
      <c r="DM68" s="133"/>
      <c r="DN68" s="133"/>
      <c r="DO68" s="133"/>
      <c r="DP68" s="133"/>
      <c r="DQ68" s="133"/>
      <c r="DR68" s="133"/>
      <c r="DS68" s="133"/>
      <c r="DT68" s="133"/>
      <c r="DU68" s="133"/>
      <c r="DV68" s="133"/>
      <c r="DW68" s="133"/>
      <c r="DX68" s="133"/>
      <c r="DY68" s="133"/>
      <c r="DZ68" s="133"/>
      <c r="EA68" s="133"/>
      <c r="EB68" s="133"/>
      <c r="EC68" s="133"/>
      <c r="ED68" s="133"/>
      <c r="EE68" s="133"/>
      <c r="EF68" s="133"/>
      <c r="EG68" s="133"/>
      <c r="EH68" s="133"/>
      <c r="EI68" s="133"/>
      <c r="EJ68" s="133"/>
      <c r="EK68" s="133"/>
      <c r="EL68" s="133"/>
      <c r="EM68" s="133"/>
      <c r="EN68" s="133"/>
      <c r="EO68" s="133"/>
      <c r="EP68" s="133"/>
      <c r="EQ68" s="133"/>
      <c r="ER68" s="133"/>
      <c r="ES68" s="133"/>
      <c r="ET68" s="133"/>
      <c r="EU68" s="133"/>
      <c r="EV68" s="133"/>
      <c r="EW68" s="133"/>
      <c r="EX68" s="133"/>
      <c r="EY68" s="133"/>
      <c r="EZ68" s="133"/>
      <c r="FA68" s="133"/>
      <c r="FB68" s="133"/>
      <c r="FC68" s="133"/>
      <c r="FD68" s="133"/>
      <c r="FE68" s="133"/>
      <c r="FF68" s="133"/>
      <c r="FG68" s="133"/>
      <c r="FH68" s="133"/>
      <c r="FI68" s="133"/>
      <c r="FJ68" s="133"/>
      <c r="FK68" s="133"/>
      <c r="FL68" s="133"/>
      <c r="FM68" s="133"/>
      <c r="FN68" s="133"/>
      <c r="FO68" s="133"/>
      <c r="FP68" s="133"/>
      <c r="FQ68" s="133"/>
      <c r="FR68" s="133"/>
      <c r="FS68" s="133"/>
      <c r="FT68" s="133"/>
      <c r="FU68" s="133"/>
      <c r="FV68" s="133"/>
      <c r="FW68" s="133"/>
      <c r="FX68" s="133"/>
      <c r="FY68" s="133"/>
      <c r="FZ68" s="133"/>
      <c r="GA68" s="133"/>
      <c r="GB68" s="133"/>
      <c r="GC68" s="133"/>
      <c r="GD68" s="133"/>
      <c r="GE68" s="133"/>
      <c r="GF68" s="133"/>
      <c r="GG68" s="133"/>
      <c r="GH68" s="133"/>
      <c r="GI68" s="133"/>
      <c r="GJ68" s="133"/>
      <c r="GK68" s="133"/>
      <c r="GL68" s="133"/>
      <c r="GM68" s="133"/>
      <c r="GN68" s="133"/>
      <c r="GO68" s="133"/>
      <c r="GP68" s="133"/>
      <c r="GQ68" s="133"/>
      <c r="GR68" s="133"/>
      <c r="GS68" s="133"/>
      <c r="GT68" s="133"/>
      <c r="GU68" s="133"/>
      <c r="GV68" s="133"/>
      <c r="GW68" s="133"/>
      <c r="GX68" s="133"/>
      <c r="GY68" s="133"/>
      <c r="GZ68" s="133"/>
      <c r="HA68" s="133"/>
      <c r="HB68" s="133"/>
      <c r="HC68" s="133"/>
      <c r="HD68" s="133"/>
      <c r="HE68" s="133"/>
      <c r="HF68" s="133"/>
      <c r="HG68" s="133"/>
      <c r="HH68" s="133"/>
      <c r="HI68" s="133"/>
      <c r="HJ68" s="133"/>
      <c r="HK68" s="133"/>
      <c r="HL68" s="133"/>
      <c r="HM68" s="133"/>
      <c r="HN68" s="133"/>
      <c r="HO68" s="133"/>
      <c r="HP68" s="133"/>
      <c r="HQ68" s="133"/>
      <c r="HR68" s="133"/>
      <c r="HS68" s="133"/>
      <c r="HT68" s="133"/>
      <c r="HU68" s="133"/>
      <c r="HV68" s="133"/>
      <c r="HW68" s="133"/>
      <c r="HX68" s="133"/>
      <c r="HY68" s="133"/>
      <c r="HZ68" s="133"/>
      <c r="IA68" s="133"/>
      <c r="IB68" s="133"/>
      <c r="IC68" s="133"/>
      <c r="ID68" s="133"/>
      <c r="IE68" s="133"/>
      <c r="IF68" s="133"/>
      <c r="IG68" s="133"/>
      <c r="IH68" s="133"/>
      <c r="II68" s="133"/>
      <c r="IJ68" s="133"/>
      <c r="IK68" s="133"/>
      <c r="IL68" s="133"/>
      <c r="IM68" s="133"/>
      <c r="IN68" s="133"/>
      <c r="IO68" s="133"/>
      <c r="IP68" s="133"/>
      <c r="IQ68" s="133"/>
      <c r="IR68" s="133"/>
      <c r="IS68" s="133"/>
      <c r="IT68" s="133"/>
      <c r="IU68" s="133"/>
      <c r="IV68" s="133"/>
      <c r="IW68" s="133"/>
    </row>
    <row r="69" customFormat="false" ht="14.25" hidden="false" customHeight="true" outlineLevel="0" collapsed="false">
      <c r="A69" s="139"/>
      <c r="B69" s="140"/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3"/>
      <c r="AF69" s="133"/>
      <c r="AG69" s="133"/>
      <c r="AH69" s="133"/>
      <c r="AI69" s="133"/>
      <c r="AJ69" s="133"/>
      <c r="AK69" s="133"/>
      <c r="AL69" s="133"/>
      <c r="AM69" s="133"/>
      <c r="AN69" s="133"/>
      <c r="AO69" s="133"/>
      <c r="AP69" s="133"/>
      <c r="AQ69" s="133"/>
      <c r="AR69" s="133"/>
      <c r="AS69" s="133"/>
      <c r="AT69" s="133"/>
      <c r="AU69" s="133"/>
      <c r="AV69" s="133"/>
      <c r="AW69" s="133"/>
      <c r="AX69" s="133"/>
      <c r="AY69" s="133"/>
      <c r="AZ69" s="133"/>
      <c r="BA69" s="133"/>
      <c r="BB69" s="133"/>
      <c r="BC69" s="133"/>
      <c r="BD69" s="133"/>
      <c r="BE69" s="133"/>
      <c r="BF69" s="133"/>
      <c r="BG69" s="133"/>
      <c r="BH69" s="133"/>
      <c r="BI69" s="133"/>
      <c r="BJ69" s="133"/>
      <c r="BK69" s="133"/>
      <c r="BL69" s="133"/>
      <c r="BM69" s="133"/>
      <c r="BN69" s="133"/>
      <c r="BO69" s="133"/>
      <c r="BP69" s="133"/>
      <c r="BQ69" s="133"/>
      <c r="BR69" s="133"/>
      <c r="BS69" s="133"/>
      <c r="BT69" s="133"/>
      <c r="BU69" s="133"/>
      <c r="BV69" s="133"/>
      <c r="BW69" s="133"/>
      <c r="BX69" s="133"/>
      <c r="BY69" s="133"/>
      <c r="BZ69" s="133"/>
      <c r="CA69" s="133"/>
      <c r="CB69" s="133"/>
      <c r="CC69" s="133"/>
      <c r="CD69" s="133"/>
      <c r="CE69" s="133"/>
      <c r="CF69" s="133"/>
      <c r="CG69" s="133"/>
      <c r="CH69" s="133"/>
      <c r="CI69" s="133"/>
      <c r="CJ69" s="133"/>
      <c r="CK69" s="133"/>
      <c r="CL69" s="133"/>
      <c r="CM69" s="133"/>
      <c r="CN69" s="133"/>
      <c r="CO69" s="133"/>
      <c r="CP69" s="133"/>
      <c r="CQ69" s="133"/>
      <c r="CR69" s="133"/>
      <c r="CS69" s="133"/>
      <c r="CT69" s="133"/>
      <c r="CU69" s="133"/>
      <c r="CV69" s="133"/>
      <c r="CW69" s="133"/>
      <c r="CX69" s="133"/>
      <c r="CY69" s="133"/>
      <c r="CZ69" s="133"/>
      <c r="DA69" s="133"/>
      <c r="DB69" s="133"/>
      <c r="DC69" s="133"/>
      <c r="DD69" s="133"/>
      <c r="DE69" s="133"/>
      <c r="DF69" s="133"/>
      <c r="DG69" s="133"/>
      <c r="DH69" s="133"/>
      <c r="DI69" s="133"/>
      <c r="DJ69" s="133"/>
      <c r="DK69" s="133"/>
      <c r="DL69" s="133"/>
      <c r="DM69" s="133"/>
      <c r="DN69" s="133"/>
      <c r="DO69" s="133"/>
      <c r="DP69" s="133"/>
      <c r="DQ69" s="133"/>
      <c r="DR69" s="133"/>
      <c r="DS69" s="133"/>
      <c r="DT69" s="133"/>
      <c r="DU69" s="133"/>
      <c r="DV69" s="133"/>
      <c r="DW69" s="133"/>
      <c r="DX69" s="133"/>
      <c r="DY69" s="133"/>
      <c r="DZ69" s="133"/>
      <c r="EA69" s="133"/>
      <c r="EB69" s="133"/>
      <c r="EC69" s="133"/>
      <c r="ED69" s="133"/>
      <c r="EE69" s="133"/>
      <c r="EF69" s="133"/>
      <c r="EG69" s="133"/>
      <c r="EH69" s="133"/>
      <c r="EI69" s="133"/>
      <c r="EJ69" s="133"/>
      <c r="EK69" s="133"/>
      <c r="EL69" s="133"/>
      <c r="EM69" s="133"/>
      <c r="EN69" s="133"/>
      <c r="EO69" s="133"/>
      <c r="EP69" s="133"/>
      <c r="EQ69" s="133"/>
      <c r="ER69" s="133"/>
      <c r="ES69" s="133"/>
      <c r="ET69" s="133"/>
      <c r="EU69" s="133"/>
      <c r="EV69" s="133"/>
      <c r="EW69" s="133"/>
      <c r="EX69" s="133"/>
      <c r="EY69" s="133"/>
      <c r="EZ69" s="133"/>
      <c r="FA69" s="133"/>
      <c r="FB69" s="133"/>
      <c r="FC69" s="133"/>
      <c r="FD69" s="133"/>
      <c r="FE69" s="133"/>
      <c r="FF69" s="133"/>
      <c r="FG69" s="133"/>
      <c r="FH69" s="133"/>
      <c r="FI69" s="133"/>
      <c r="FJ69" s="133"/>
      <c r="FK69" s="133"/>
      <c r="FL69" s="133"/>
      <c r="FM69" s="133"/>
      <c r="FN69" s="133"/>
      <c r="FO69" s="133"/>
      <c r="FP69" s="133"/>
      <c r="FQ69" s="133"/>
      <c r="FR69" s="133"/>
      <c r="FS69" s="133"/>
      <c r="FT69" s="133"/>
      <c r="FU69" s="133"/>
      <c r="FV69" s="133"/>
      <c r="FW69" s="133"/>
      <c r="FX69" s="133"/>
      <c r="FY69" s="133"/>
      <c r="FZ69" s="133"/>
      <c r="GA69" s="133"/>
      <c r="GB69" s="133"/>
      <c r="GC69" s="133"/>
      <c r="GD69" s="133"/>
      <c r="GE69" s="133"/>
      <c r="GF69" s="133"/>
      <c r="GG69" s="133"/>
      <c r="GH69" s="133"/>
      <c r="GI69" s="133"/>
      <c r="GJ69" s="133"/>
      <c r="GK69" s="133"/>
      <c r="GL69" s="133"/>
      <c r="GM69" s="133"/>
      <c r="GN69" s="133"/>
      <c r="GO69" s="133"/>
      <c r="GP69" s="133"/>
      <c r="GQ69" s="133"/>
      <c r="GR69" s="133"/>
      <c r="GS69" s="133"/>
      <c r="GT69" s="133"/>
      <c r="GU69" s="133"/>
      <c r="GV69" s="133"/>
      <c r="GW69" s="133"/>
      <c r="GX69" s="133"/>
      <c r="GY69" s="133"/>
      <c r="GZ69" s="133"/>
      <c r="HA69" s="133"/>
      <c r="HB69" s="133"/>
      <c r="HC69" s="133"/>
      <c r="HD69" s="133"/>
      <c r="HE69" s="133"/>
      <c r="HF69" s="133"/>
      <c r="HG69" s="133"/>
      <c r="HH69" s="133"/>
      <c r="HI69" s="133"/>
      <c r="HJ69" s="133"/>
      <c r="HK69" s="133"/>
      <c r="HL69" s="133"/>
      <c r="HM69" s="133"/>
      <c r="HN69" s="133"/>
      <c r="HO69" s="133"/>
      <c r="HP69" s="133"/>
      <c r="HQ69" s="133"/>
      <c r="HR69" s="133"/>
      <c r="HS69" s="133"/>
      <c r="HT69" s="133"/>
      <c r="HU69" s="133"/>
      <c r="HV69" s="133"/>
      <c r="HW69" s="133"/>
      <c r="HX69" s="133"/>
      <c r="HY69" s="133"/>
      <c r="HZ69" s="133"/>
      <c r="IA69" s="133"/>
      <c r="IB69" s="133"/>
      <c r="IC69" s="133"/>
      <c r="ID69" s="133"/>
      <c r="IE69" s="133"/>
      <c r="IF69" s="133"/>
      <c r="IG69" s="133"/>
      <c r="IH69" s="133"/>
      <c r="II69" s="133"/>
      <c r="IJ69" s="133"/>
      <c r="IK69" s="133"/>
      <c r="IL69" s="133"/>
      <c r="IM69" s="133"/>
      <c r="IN69" s="133"/>
      <c r="IO69" s="133"/>
      <c r="IP69" s="133"/>
      <c r="IQ69" s="133"/>
      <c r="IR69" s="133"/>
      <c r="IS69" s="133"/>
      <c r="IT69" s="133"/>
      <c r="IU69" s="133"/>
      <c r="IV69" s="133"/>
      <c r="IW69" s="133"/>
    </row>
    <row r="70" customFormat="false" ht="14.25" hidden="false" customHeight="true" outlineLevel="0" collapsed="false">
      <c r="A70" s="139"/>
      <c r="B70" s="140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3"/>
      <c r="AF70" s="133"/>
      <c r="AG70" s="133"/>
      <c r="AH70" s="133"/>
      <c r="AI70" s="133"/>
      <c r="AJ70" s="133"/>
      <c r="AK70" s="133"/>
      <c r="AL70" s="133"/>
      <c r="AM70" s="133"/>
      <c r="AN70" s="133"/>
      <c r="AO70" s="133"/>
      <c r="AP70" s="133"/>
      <c r="AQ70" s="133"/>
      <c r="AR70" s="133"/>
      <c r="AS70" s="133"/>
      <c r="AT70" s="133"/>
      <c r="AU70" s="133"/>
      <c r="AV70" s="133"/>
      <c r="AW70" s="133"/>
      <c r="AX70" s="133"/>
      <c r="AY70" s="133"/>
      <c r="AZ70" s="133"/>
      <c r="BA70" s="133"/>
      <c r="BB70" s="133"/>
      <c r="BC70" s="133"/>
      <c r="BD70" s="133"/>
      <c r="BE70" s="133"/>
      <c r="BF70" s="133"/>
      <c r="BG70" s="133"/>
      <c r="BH70" s="133"/>
      <c r="BI70" s="133"/>
      <c r="BJ70" s="133"/>
      <c r="BK70" s="133"/>
      <c r="BL70" s="133"/>
      <c r="BM70" s="133"/>
      <c r="BN70" s="133"/>
      <c r="BO70" s="133"/>
      <c r="BP70" s="133"/>
      <c r="BQ70" s="133"/>
      <c r="BR70" s="133"/>
      <c r="BS70" s="133"/>
      <c r="BT70" s="133"/>
      <c r="BU70" s="133"/>
      <c r="BV70" s="133"/>
      <c r="BW70" s="133"/>
      <c r="BX70" s="133"/>
      <c r="BY70" s="133"/>
      <c r="BZ70" s="133"/>
      <c r="CA70" s="133"/>
      <c r="CB70" s="133"/>
      <c r="CC70" s="133"/>
      <c r="CD70" s="133"/>
      <c r="CE70" s="133"/>
      <c r="CF70" s="133"/>
      <c r="CG70" s="133"/>
      <c r="CH70" s="133"/>
      <c r="CI70" s="133"/>
      <c r="CJ70" s="133"/>
      <c r="CK70" s="133"/>
      <c r="CL70" s="133"/>
      <c r="CM70" s="133"/>
      <c r="CN70" s="133"/>
      <c r="CO70" s="133"/>
      <c r="CP70" s="133"/>
      <c r="CQ70" s="133"/>
      <c r="CR70" s="133"/>
      <c r="CS70" s="133"/>
      <c r="CT70" s="133"/>
      <c r="CU70" s="133"/>
      <c r="CV70" s="133"/>
      <c r="CW70" s="133"/>
      <c r="CX70" s="133"/>
      <c r="CY70" s="133"/>
      <c r="CZ70" s="133"/>
      <c r="DA70" s="133"/>
      <c r="DB70" s="133"/>
      <c r="DC70" s="133"/>
      <c r="DD70" s="133"/>
      <c r="DE70" s="133"/>
      <c r="DF70" s="133"/>
      <c r="DG70" s="133"/>
      <c r="DH70" s="133"/>
      <c r="DI70" s="133"/>
      <c r="DJ70" s="133"/>
      <c r="DK70" s="133"/>
      <c r="DL70" s="133"/>
      <c r="DM70" s="133"/>
      <c r="DN70" s="133"/>
      <c r="DO70" s="133"/>
      <c r="DP70" s="133"/>
      <c r="DQ70" s="133"/>
      <c r="DR70" s="133"/>
      <c r="DS70" s="133"/>
      <c r="DT70" s="133"/>
      <c r="DU70" s="133"/>
      <c r="DV70" s="133"/>
      <c r="DW70" s="133"/>
      <c r="DX70" s="133"/>
      <c r="DY70" s="133"/>
      <c r="DZ70" s="133"/>
      <c r="EA70" s="133"/>
      <c r="EB70" s="133"/>
      <c r="EC70" s="133"/>
      <c r="ED70" s="133"/>
      <c r="EE70" s="133"/>
      <c r="EF70" s="133"/>
      <c r="EG70" s="133"/>
      <c r="EH70" s="133"/>
      <c r="EI70" s="133"/>
      <c r="EJ70" s="133"/>
      <c r="EK70" s="133"/>
      <c r="EL70" s="133"/>
      <c r="EM70" s="133"/>
      <c r="EN70" s="133"/>
      <c r="EO70" s="133"/>
      <c r="EP70" s="133"/>
      <c r="EQ70" s="133"/>
      <c r="ER70" s="133"/>
      <c r="ES70" s="133"/>
      <c r="ET70" s="133"/>
      <c r="EU70" s="133"/>
      <c r="EV70" s="133"/>
      <c r="EW70" s="133"/>
      <c r="EX70" s="133"/>
      <c r="EY70" s="133"/>
      <c r="EZ70" s="133"/>
      <c r="FA70" s="133"/>
      <c r="FB70" s="133"/>
      <c r="FC70" s="133"/>
      <c r="FD70" s="133"/>
      <c r="FE70" s="133"/>
      <c r="FF70" s="133"/>
      <c r="FG70" s="133"/>
      <c r="FH70" s="133"/>
      <c r="FI70" s="133"/>
      <c r="FJ70" s="133"/>
      <c r="FK70" s="133"/>
      <c r="FL70" s="133"/>
      <c r="FM70" s="133"/>
      <c r="FN70" s="133"/>
      <c r="FO70" s="133"/>
      <c r="FP70" s="133"/>
      <c r="FQ70" s="133"/>
      <c r="FR70" s="133"/>
      <c r="FS70" s="133"/>
      <c r="FT70" s="133"/>
      <c r="FU70" s="133"/>
      <c r="FV70" s="133"/>
      <c r="FW70" s="133"/>
      <c r="FX70" s="133"/>
      <c r="FY70" s="133"/>
      <c r="FZ70" s="133"/>
      <c r="GA70" s="133"/>
      <c r="GB70" s="133"/>
      <c r="GC70" s="133"/>
      <c r="GD70" s="133"/>
      <c r="GE70" s="133"/>
      <c r="GF70" s="133"/>
      <c r="GG70" s="133"/>
      <c r="GH70" s="133"/>
      <c r="GI70" s="133"/>
      <c r="GJ70" s="133"/>
      <c r="GK70" s="133"/>
      <c r="GL70" s="133"/>
      <c r="GM70" s="133"/>
      <c r="GN70" s="133"/>
      <c r="GO70" s="133"/>
      <c r="GP70" s="133"/>
      <c r="GQ70" s="133"/>
      <c r="GR70" s="133"/>
      <c r="GS70" s="133"/>
      <c r="GT70" s="133"/>
      <c r="GU70" s="133"/>
      <c r="GV70" s="133"/>
      <c r="GW70" s="133"/>
      <c r="GX70" s="133"/>
      <c r="GY70" s="133"/>
      <c r="GZ70" s="133"/>
      <c r="HA70" s="133"/>
      <c r="HB70" s="133"/>
      <c r="HC70" s="133"/>
      <c r="HD70" s="133"/>
      <c r="HE70" s="133"/>
      <c r="HF70" s="133"/>
      <c r="HG70" s="133"/>
      <c r="HH70" s="133"/>
      <c r="HI70" s="133"/>
      <c r="HJ70" s="133"/>
      <c r="HK70" s="133"/>
      <c r="HL70" s="133"/>
      <c r="HM70" s="133"/>
      <c r="HN70" s="133"/>
      <c r="HO70" s="133"/>
      <c r="HP70" s="133"/>
      <c r="HQ70" s="133"/>
      <c r="HR70" s="133"/>
      <c r="HS70" s="133"/>
      <c r="HT70" s="133"/>
      <c r="HU70" s="133"/>
      <c r="HV70" s="133"/>
      <c r="HW70" s="133"/>
      <c r="HX70" s="133"/>
      <c r="HY70" s="133"/>
      <c r="HZ70" s="133"/>
      <c r="IA70" s="133"/>
      <c r="IB70" s="133"/>
      <c r="IC70" s="133"/>
      <c r="ID70" s="133"/>
      <c r="IE70" s="133"/>
      <c r="IF70" s="133"/>
      <c r="IG70" s="133"/>
      <c r="IH70" s="133"/>
      <c r="II70" s="133"/>
      <c r="IJ70" s="133"/>
      <c r="IK70" s="133"/>
      <c r="IL70" s="133"/>
      <c r="IM70" s="133"/>
      <c r="IN70" s="133"/>
      <c r="IO70" s="133"/>
      <c r="IP70" s="133"/>
      <c r="IQ70" s="133"/>
      <c r="IR70" s="133"/>
      <c r="IS70" s="133"/>
      <c r="IT70" s="133"/>
      <c r="IU70" s="133"/>
      <c r="IV70" s="133"/>
      <c r="IW70" s="133"/>
    </row>
    <row r="71" customFormat="false" ht="14.25" hidden="false" customHeight="true" outlineLevel="0" collapsed="false"/>
    <row r="72" customFormat="false" ht="14.25" hidden="false" customHeight="true" outlineLevel="0" collapsed="false"/>
    <row r="73" customFormat="false" ht="14.25" hidden="false" customHeight="true" outlineLevel="0" collapsed="false"/>
    <row r="74" customFormat="false" ht="14.25" hidden="false" customHeight="true" outlineLevel="0" collapsed="false"/>
    <row r="75" customFormat="false" ht="14.25" hidden="false" customHeight="true" outlineLevel="0" collapsed="false"/>
    <row r="76" customFormat="false" ht="14.25" hidden="false" customHeight="true" outlineLevel="0" collapsed="false"/>
    <row r="77" customFormat="false" ht="14.25" hidden="false" customHeight="true" outlineLevel="0" collapsed="false"/>
    <row r="78" customFormat="false" ht="14.25" hidden="false" customHeight="true" outlineLevel="0" collapsed="false"/>
    <row r="79" customFormat="false" ht="14.25" hidden="false" customHeight="true" outlineLevel="0" collapsed="false"/>
    <row r="80" customFormat="false" ht="14.25" hidden="false" customHeight="true" outlineLevel="0" collapsed="false"/>
    <row r="81" customFormat="false" ht="14.25" hidden="false" customHeight="true" outlineLevel="0" collapsed="false"/>
    <row r="82" customFormat="false" ht="14.25" hidden="false" customHeight="true" outlineLevel="0" collapsed="false"/>
    <row r="83" customFormat="false" ht="14.25" hidden="false" customHeight="true" outlineLevel="0" collapsed="false"/>
    <row r="84" customFormat="false" ht="14.25" hidden="false" customHeight="true" outlineLevel="0" collapsed="false"/>
    <row r="85" customFormat="false" ht="14.25" hidden="false" customHeight="true" outlineLevel="0" collapsed="false"/>
    <row r="86" customFormat="false" ht="14.25" hidden="false" customHeight="true" outlineLevel="0" collapsed="false"/>
    <row r="87" customFormat="false" ht="14.25" hidden="false" customHeight="true" outlineLevel="0" collapsed="false"/>
    <row r="88" customFormat="false" ht="14.25" hidden="false" customHeight="true" outlineLevel="0" collapsed="false"/>
    <row r="89" customFormat="false" ht="14.25" hidden="false" customHeight="true" outlineLevel="0" collapsed="false"/>
    <row r="90" customFormat="false" ht="14.25" hidden="false" customHeight="true" outlineLevel="0" collapsed="false"/>
    <row r="91" customFormat="false" ht="14.25" hidden="false" customHeight="true" outlineLevel="0" collapsed="false"/>
    <row r="92" customFormat="false" ht="14.25" hidden="false" customHeight="true" outlineLevel="0" collapsed="false"/>
    <row r="93" customFormat="false" ht="14.25" hidden="false" customHeight="true" outlineLevel="0" collapsed="false"/>
    <row r="94" customFormat="false" ht="14.25" hidden="false" customHeight="true" outlineLevel="0" collapsed="false"/>
    <row r="95" customFormat="false" ht="14.25" hidden="false" customHeight="true" outlineLevel="0" collapsed="false"/>
    <row r="96" customFormat="false" ht="14.25" hidden="false" customHeight="true" outlineLevel="0" collapsed="false"/>
    <row r="97" customFormat="false" ht="14.25" hidden="false" customHeight="true" outlineLevel="0" collapsed="false"/>
    <row r="98" customFormat="false" ht="14.25" hidden="false" customHeight="true" outlineLevel="0" collapsed="false"/>
    <row r="99" customFormat="false" ht="14.25" hidden="false" customHeight="true" outlineLevel="0" collapsed="false"/>
    <row r="100" customFormat="false" ht="14.25" hidden="false" customHeight="true" outlineLevel="0" collapsed="false"/>
    <row r="101" customFormat="false" ht="14.25" hidden="false" customHeight="true" outlineLevel="0" collapsed="false"/>
    <row r="102" customFormat="false" ht="14.25" hidden="false" customHeight="true" outlineLevel="0" collapsed="false"/>
    <row r="103" customFormat="false" ht="14.25" hidden="false" customHeight="true" outlineLevel="0" collapsed="false"/>
    <row r="104" customFormat="false" ht="14.25" hidden="false" customHeight="true" outlineLevel="0" collapsed="false"/>
    <row r="105" customFormat="false" ht="14.25" hidden="false" customHeight="true" outlineLevel="0" collapsed="false"/>
    <row r="106" customFormat="false" ht="14.25" hidden="false" customHeight="true" outlineLevel="0" collapsed="false"/>
    <row r="107" customFormat="false" ht="14.25" hidden="false" customHeight="true" outlineLevel="0" collapsed="false"/>
    <row r="108" customFormat="false" ht="14.25" hidden="false" customHeight="true" outlineLevel="0" collapsed="false"/>
    <row r="109" customFormat="false" ht="14.25" hidden="false" customHeight="true" outlineLevel="0" collapsed="false"/>
    <row r="110" customFormat="false" ht="14.25" hidden="false" customHeight="true" outlineLevel="0" collapsed="false"/>
    <row r="111" customFormat="false" ht="14.25" hidden="false" customHeight="true" outlineLevel="0" collapsed="false"/>
    <row r="112" customFormat="false" ht="14.25" hidden="false" customHeight="true" outlineLevel="0" collapsed="false"/>
    <row r="113" customFormat="false" ht="14.25" hidden="false" customHeight="true" outlineLevel="0" collapsed="false"/>
    <row r="114" customFormat="false" ht="14.25" hidden="false" customHeight="true" outlineLevel="0" collapsed="false"/>
    <row r="115" customFormat="false" ht="14.25" hidden="false" customHeight="true" outlineLevel="0" collapsed="false"/>
    <row r="116" customFormat="false" ht="14.25" hidden="false" customHeight="true" outlineLevel="0" collapsed="false"/>
    <row r="117" customFormat="false" ht="14.25" hidden="false" customHeight="true" outlineLevel="0" collapsed="false"/>
    <row r="118" customFormat="false" ht="14.25" hidden="false" customHeight="true" outlineLevel="0" collapsed="false"/>
    <row r="119" customFormat="false" ht="14.25" hidden="false" customHeight="true" outlineLevel="0" collapsed="false"/>
    <row r="120" customFormat="false" ht="14.25" hidden="false" customHeight="true" outlineLevel="0" collapsed="false"/>
    <row r="121" customFormat="false" ht="14.25" hidden="false" customHeight="true" outlineLevel="0" collapsed="false"/>
    <row r="122" customFormat="false" ht="14.25" hidden="false" customHeight="true" outlineLevel="0" collapsed="false"/>
    <row r="123" customFormat="false" ht="14.25" hidden="false" customHeight="true" outlineLevel="0" collapsed="false"/>
    <row r="124" customFormat="false" ht="14.25" hidden="false" customHeight="true" outlineLevel="0" collapsed="false"/>
    <row r="125" customFormat="false" ht="14.25" hidden="false" customHeight="true" outlineLevel="0" collapsed="false"/>
    <row r="126" customFormat="false" ht="14.25" hidden="false" customHeight="true" outlineLevel="0" collapsed="false"/>
    <row r="127" customFormat="false" ht="14.25" hidden="false" customHeight="true" outlineLevel="0" collapsed="false"/>
    <row r="128" customFormat="false" ht="14.25" hidden="false" customHeight="true" outlineLevel="0" collapsed="false"/>
    <row r="129" customFormat="false" ht="14.25" hidden="false" customHeight="true" outlineLevel="0" collapsed="false"/>
    <row r="130" customFormat="false" ht="14.25" hidden="false" customHeight="true" outlineLevel="0" collapsed="false"/>
    <row r="131" customFormat="false" ht="14.25" hidden="false" customHeight="true" outlineLevel="0" collapsed="false"/>
    <row r="132" customFormat="false" ht="14.25" hidden="false" customHeight="true" outlineLevel="0" collapsed="false"/>
    <row r="133" customFormat="false" ht="14.25" hidden="false" customHeight="true" outlineLevel="0" collapsed="false"/>
    <row r="134" customFormat="false" ht="14.25" hidden="false" customHeight="true" outlineLevel="0" collapsed="false"/>
    <row r="135" customFormat="false" ht="14.25" hidden="false" customHeight="true" outlineLevel="0" collapsed="false"/>
    <row r="136" customFormat="false" ht="14.25" hidden="false" customHeight="true" outlineLevel="0" collapsed="false"/>
    <row r="137" customFormat="false" ht="14.25" hidden="false" customHeight="true" outlineLevel="0" collapsed="false"/>
    <row r="138" customFormat="false" ht="14.25" hidden="false" customHeight="true" outlineLevel="0" collapsed="false"/>
    <row r="139" customFormat="false" ht="14.25" hidden="false" customHeight="true" outlineLevel="0" collapsed="false"/>
    <row r="140" customFormat="false" ht="14.25" hidden="false" customHeight="true" outlineLevel="0" collapsed="false"/>
    <row r="141" customFormat="false" ht="14.25" hidden="false" customHeight="true" outlineLevel="0" collapsed="false"/>
    <row r="1048576" customFormat="false" ht="12.8" hidden="false" customHeight="false" outlineLevel="0" collapsed="false"/>
  </sheetData>
  <autoFilter ref="A10:L1048576"/>
  <mergeCells count="23">
    <mergeCell ref="J2:L2"/>
    <mergeCell ref="J3:L3"/>
    <mergeCell ref="A5:L5"/>
    <mergeCell ref="A6:L6"/>
    <mergeCell ref="A7:A9"/>
    <mergeCell ref="B7:B9"/>
    <mergeCell ref="C7:C9"/>
    <mergeCell ref="D7:D9"/>
    <mergeCell ref="E7:G7"/>
    <mergeCell ref="H7:J7"/>
    <mergeCell ref="K7:L7"/>
    <mergeCell ref="E8:E9"/>
    <mergeCell ref="F8:F9"/>
    <mergeCell ref="G8:G9"/>
    <mergeCell ref="H8:H9"/>
    <mergeCell ref="I8:I9"/>
    <mergeCell ref="J8:J9"/>
    <mergeCell ref="K8:K9"/>
    <mergeCell ref="L8:L9"/>
    <mergeCell ref="A15:A16"/>
    <mergeCell ref="A47:A49"/>
    <mergeCell ref="A52:A54"/>
    <mergeCell ref="B52:B54"/>
  </mergeCells>
  <printOptions headings="false" gridLines="false" gridLinesSet="true" horizontalCentered="false" verticalCentered="false"/>
  <pageMargins left="0.75" right="0.75" top="1.29513888888889" bottom="1.29513888888889" header="0.511811023622047" footer="0.511811023622047"/>
  <pageSetup paperSize="9" scale="4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9644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1996-10-09T11:32:33Z</dcterms:created>
  <dc:creator>Microsoft Corporation</dc:creator>
  <dc:description/>
  <dc:language>ru-RU</dc:language>
  <cp:lastModifiedBy/>
  <cp:lastPrinted>2024-06-06T14:34:48Z</cp:lastPrinted>
  <dcterms:modified xsi:type="dcterms:W3CDTF">2024-08-10T14:47:37Z</dcterms:modified>
  <cp:revision>178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