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7"/>
  </bookViews>
  <sheets>
    <sheet name="электро" sheetId="1" state="visible" r:id="rId3"/>
    <sheet name="тепло" sheetId="2" state="visible" r:id="rId4"/>
    <sheet name="ЦГВС" sheetId="3" state="visible" r:id="rId5"/>
    <sheet name="водоразбор" sheetId="4" state="visible" r:id="rId6"/>
    <sheet name="ХВС" sheetId="5" state="visible" r:id="rId7"/>
    <sheet name="_водоотведение" sheetId="6" state="visible" r:id="rId8"/>
    <sheet name="ТКО" sheetId="7" state="visible" r:id="rId9"/>
    <sheet name="Приложение_2_к_постановлению" sheetId="8" state="visible" r:id="rId10"/>
  </sheets>
  <definedNames>
    <definedName function="false" hidden="true" localSheetId="5" name="_xlnm._FilterDatabase" vbProcedure="false">_водоотведение!$A$12:$L$1048576</definedName>
    <definedName function="false" hidden="true" localSheetId="3" name="_xlnm._FilterDatabase" vbProcedure="false">водоразбор!$A$10:$U$1048576</definedName>
    <definedName function="false" hidden="false" localSheetId="7" name="_xlnm.Print_Area" vbProcedure="false">Приложение_2_к_постановлению!$A$1:$U$17</definedName>
    <definedName function="false" hidden="true" localSheetId="1" name="_xlnm._FilterDatabase" vbProcedure="false">тепло!$A$9:$L$1048576</definedName>
    <definedName function="false" hidden="true" localSheetId="6" name="_xlnm._FilterDatabase" vbProcedure="false">ТКО!$A$10:$L$1048576</definedName>
    <definedName function="false" hidden="true" localSheetId="4" name="_xlnm._FilterDatabase" vbProcedure="false">ХВС!$A$12:$L$1048576</definedName>
    <definedName function="false" hidden="true" localSheetId="2" name="_xlnm._FilterDatabase" vbProcedure="false">ЦГВС!$A$10:$S$1048576</definedName>
    <definedName function="false" hidden="true" localSheetId="0" name="_xlnm._FilterDatabase" vbProcedure="false">электро!$A$9:$L$1048576</definedName>
    <definedName function="false" hidden="false" localSheetId="0" name="Excel_BuiltIn__FilterDatabase" vbProcedure="false">электро!$A$9:$L$79</definedName>
    <definedName function="false" hidden="false" localSheetId="1" name="Excel_BuiltIn__FilterDatabase" vbProcedure="false">тепло!$A$9:$L$65</definedName>
    <definedName function="false" hidden="false" localSheetId="2" name="Excel_BuiltIn__FilterDatabase" vbProcedure="false">ЦГВС!$A$10:$S$30</definedName>
    <definedName function="false" hidden="false" localSheetId="3" name="Excel_BuiltIn__FilterDatabase" vbProcedure="false">водоразбор!$A$10:$U$34</definedName>
    <definedName function="false" hidden="false" localSheetId="4" name="Excel_BuiltIn__FilterDatabase" vbProcedure="false">ХВС!$A$12:$L$74</definedName>
    <definedName function="false" hidden="false" localSheetId="5" name="Excel_BuiltIn__FilterDatabase" vbProcedure="false">_водоотведение!$A$12:$L$60</definedName>
    <definedName function="false" hidden="false" localSheetId="6" name="Excel_BuiltIn__FilterDatabase" vbProcedure="false">ТКО!$A$10:$L$59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<sst xmlns="http://schemas.openxmlformats.org/spreadsheetml/2006/main" count="1424" uniqueCount="360">
  <si>
    <t xml:space="preserve">Приложение 2.1</t>
  </si>
  <si>
    <t xml:space="preserve">к Приказу Министерства ЖКХ                                                  и энергетики Камчатского края</t>
  </si>
  <si>
    <t xml:space="preserve">от ____________ № ___________</t>
  </si>
  <si>
    <t xml:space="preserve">Расчет</t>
  </si>
  <si>
    <t xml:space="preserve">                                          ассигнований, необходимых для оплаты электрической энергии в 2027 году  краевым государственным автономным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</si>
  <si>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№ п/п</t>
  </si>
  <si>
    <t xml:space="preserve">Наименование потребителей</t>
  </si>
  <si>
    <t xml:space="preserve">Территориальная принадлежность, населенный пункт</t>
  </si>
  <si>
    <t xml:space="preserve">Ресурсоснабжающая организация</t>
  </si>
  <si>
    <t xml:space="preserve">01.01.2027 — 30.06.2027</t>
  </si>
  <si>
    <t xml:space="preserve">01.07.2027 — 31.12.2027</t>
  </si>
  <si>
    <t xml:space="preserve">2027 год (всего)</t>
  </si>
  <si>
    <t xml:space="preserve">Тариф за 1 кВт*ч с НДС, руб.</t>
  </si>
  <si>
    <t xml:space="preserve">Лимит потребления,   тыс.кВт*ч</t>
  </si>
  <si>
    <t xml:space="preserve">Сумма, тыс.руб.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</si>
  <si>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</si>
  <si>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</si>
  <si>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</si>
  <si>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</si>
  <si>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</si>
  <si>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</si>
  <si>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</si>
  <si>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</si>
  <si>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</si>
  <si>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</si>
  <si>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</si>
  <si>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</si>
  <si>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1.</t>
  </si>
  <si>
    <t xml:space="preserve">Министерство образования Камчатского края, в том числе:</t>
  </si>
  <si>
    <t xml:space="preserve">1.1</t>
  </si>
  <si>
    <t xml:space="preserve">Краевое государственное профессиональное образовательное автономное учреждение "Камчатский политехнический техникум"</t>
  </si>
  <si>
    <t xml:space="preserve">г.Петропавловск-Камчатский</t>
  </si>
  <si>
    <t xml:space="preserve">ПАО "Камчатскэнерго"</t>
  </si>
  <si>
    <r>
      <rPr>
        <sz val="10"/>
        <rFont val="Times New Roman"/>
        <family val="0"/>
        <charset val="1"/>
      </rPr>
      <t xml:space="preserve">Краевое государственное профессиональное образовательное автономное учреждение "Камчатский политехнический техникум"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(общежитие по тарифу населения)</t>
    </r>
  </si>
  <si>
    <t xml:space="preserve">1.2</t>
  </si>
  <si>
    <t xml:space="preserve">Краевое государственное автономное образовательное учреждение дополнительного образования детей "Камчатский дом детского и юношеского туризма и экскурсий"</t>
  </si>
  <si>
    <t xml:space="preserve">г. Петропавловск-Камчатский</t>
  </si>
  <si>
    <t xml:space="preserve">1.3</t>
  </si>
  <si>
    <t xml:space="preserve">Краевое государственное профессиональное образовательное автономное  учреждение "Камчатский морской энергетический техникум"</t>
  </si>
  <si>
    <t xml:space="preserve">1.4</t>
  </si>
  <si>
    <t xml:space="preserve">Краевое государственное профессиональное образовательное автономное учреждение "Камчатский колледж технологии и сервиса" (г.Петропавловск-Камчатский)</t>
  </si>
  <si>
    <t xml:space="preserve">Краевое государственное профессиональное образовательное автономное учреждение "Камчатский колледж технологии и сервиса" (г.Елизово)</t>
  </si>
  <si>
    <t xml:space="preserve">г. Елизово</t>
  </si>
  <si>
    <t xml:space="preserve">1.5</t>
  </si>
  <si>
    <t xml:space="preserve">Краевое государственное автономное учреждение дополнительного профессионального образования "Камчатский институт развития образования"</t>
  </si>
  <si>
    <t xml:space="preserve">1.6</t>
  </si>
  <si>
    <t xml:space="preserve">Краевое государственное общеобразовательное автономное учреждение "Центр образования "Эврика" </t>
  </si>
  <si>
    <t xml:space="preserve">Краевое государственное общеобразовательное автономное учреждение "Центр образования "Эврика" (дошкольное отделение, ПКГО, ул. Топоркова)</t>
  </si>
  <si>
    <t xml:space="preserve">1.7</t>
  </si>
  <si>
    <t xml:space="preserve">Краевое государственное автономное учреждение "Камчатский центр информатизации и оценки качества образования"</t>
  </si>
  <si>
    <t xml:space="preserve">1.8</t>
  </si>
  <si>
    <t xml:space="preserve">Краевое государственное автономное учреждение дополнительного образования "Камчатский  психолого-педагогический центр системы образования"                 </t>
  </si>
  <si>
    <t xml:space="preserve">1.9</t>
  </si>
  <si>
    <t xml:space="preserve">Краевое государственное автономное учреждение "Отраслевой функциональный центр системы образования"</t>
  </si>
  <si>
    <t xml:space="preserve">2.0</t>
  </si>
  <si>
    <t xml:space="preserve">Краевое государственное автономное учреждение "Камчатский центр развития детского отдыха"</t>
  </si>
  <si>
    <t xml:space="preserve">Министерство социального благополучия и семейной политики Камчатского края, в том числе:</t>
  </si>
  <si>
    <t xml:space="preserve">2.1</t>
  </si>
  <si>
    <t xml:space="preserve">КГА СУ СЗ "Паратунский дом-интернат для престарелых и инвалидов"</t>
  </si>
  <si>
    <t xml:space="preserve">п. Паратунка</t>
  </si>
  <si>
    <t xml:space="preserve">2.2</t>
  </si>
  <si>
    <t xml:space="preserve">КГА ПСУ СЗ "Камчатский центр социальной реабилитации граждан"</t>
  </si>
  <si>
    <t xml:space="preserve">2.3</t>
  </si>
  <si>
    <t xml:space="preserve">КГАУ СЗ «Елизовский психоневрологический интернат для детей и молодых инвалидов «Ягодка»</t>
  </si>
  <si>
    <t xml:space="preserve">2.4</t>
  </si>
  <si>
    <r>
      <rPr>
        <sz val="10"/>
        <rFont val="Times New Roman"/>
        <family val="0"/>
        <charset val="1"/>
      </rPr>
      <t xml:space="preserve">КГАУ СЗ "Многопрофильный центр реабилитации"                              </t>
    </r>
    <r>
      <rPr>
        <b val="true"/>
        <sz val="10"/>
        <color rgb="FFFF0000"/>
        <rFont val="Times New Roman"/>
        <family val="0"/>
        <charset val="1"/>
      </rPr>
      <t xml:space="preserve">(по тарифу для населения)</t>
    </r>
  </si>
  <si>
    <t xml:space="preserve">КГАУ СЗ "Многопрофильный центр реабилитации"                        (социально-реабилитационный центр для инвалидов)                                                                                                                     </t>
  </si>
  <si>
    <t xml:space="preserve">2.5</t>
  </si>
  <si>
    <t xml:space="preserve">КГАУ СЗ "Камчатский центр социальной помощи семье и детям "Семья"                                                                                            </t>
  </si>
  <si>
    <t xml:space="preserve">КГАУ СЗ "Камчатский центр социальной помощи семье и детям "Семья" (в том числе филиалы в Пенжинском районе)                                                                                                                   </t>
  </si>
  <si>
    <t xml:space="preserve">Пенжинский район: с.Манилы, с.Таловка, с.Аянки, с.Слаутное</t>
  </si>
  <si>
    <t xml:space="preserve">АО "ЮЭСК"</t>
  </si>
  <si>
    <t xml:space="preserve">2.6</t>
  </si>
  <si>
    <t xml:space="preserve">КГА СУ СЗ "Елизовский дом-интернат психоневрологического типа"                                                                            </t>
  </si>
  <si>
    <t xml:space="preserve">2.7</t>
  </si>
  <si>
    <t xml:space="preserve">КГАУ СЗ "Паланский комплексный центр социального обслуживания населения" (Палана)                                                                                                                  </t>
  </si>
  <si>
    <t xml:space="preserve">пгт. Палана</t>
  </si>
  <si>
    <t xml:space="preserve">2.8</t>
  </si>
  <si>
    <t xml:space="preserve">КГА СУ СЗ "Тигильский дом-интернат психоневрологического типа"                                                                                                      </t>
  </si>
  <si>
    <t xml:space="preserve">п. Тигиль</t>
  </si>
  <si>
    <t xml:space="preserve">2.9</t>
  </si>
  <si>
    <t xml:space="preserve">КГАУ СЗ "Камчатский социально-реабилитационный центр для несовершеннолетних" (с.Мильково)</t>
  </si>
  <si>
    <t xml:space="preserve">Мильковский муниципальный округ с.Мильково</t>
  </si>
  <si>
    <t xml:space="preserve">2.10</t>
  </si>
  <si>
    <t xml:space="preserve"> КГАУ СЗ "Мильковский комплексный центр социального обслуживания населения"</t>
  </si>
  <si>
    <t xml:space="preserve">2.11</t>
  </si>
  <si>
    <t xml:space="preserve">КГАУ СЗ "Комплексный центр социального обслуживания населения  Елизовского района"</t>
  </si>
  <si>
    <t xml:space="preserve">КГАУ СЗ "Комплексный центр социального обслуживания населения  Елизовского района" (филиал п. Соболево)</t>
  </si>
  <si>
    <t xml:space="preserve">п. Соболево</t>
  </si>
  <si>
    <t xml:space="preserve">2.12</t>
  </si>
  <si>
    <t xml:space="preserve">КГАУ СЗ "Комплексный центр социального обслуживания населения Вилючинского городского округа"</t>
  </si>
  <si>
    <t xml:space="preserve">г. Вилючинск</t>
  </si>
  <si>
    <t xml:space="preserve">2.13</t>
  </si>
  <si>
    <t xml:space="preserve">КГАУ СЗ "Комплексный центр социального обслуживания населения Усть-Большерецкого района"</t>
  </si>
  <si>
    <t xml:space="preserve">с. Усть-Большерецк</t>
  </si>
  <si>
    <t xml:space="preserve">КГАУ СЗ "Комплексный центр социального обслуживания населения Усть-Большерецкого района" (п. Озерновский)</t>
  </si>
  <si>
    <t xml:space="preserve">п. Озерновский</t>
  </si>
  <si>
    <t xml:space="preserve">2.14</t>
  </si>
  <si>
    <t xml:space="preserve">КГА СУ СЗ "Мильковский дом-интернат малой вместимости для граждан пожилого возраста и инвалидов"</t>
  </si>
  <si>
    <t xml:space="preserve">Мильковский муниципальный округ с.Атласово</t>
  </si>
  <si>
    <t xml:space="preserve">2.15</t>
  </si>
  <si>
    <t xml:space="preserve">КГАУ СЗ "Комплексный центр социального обслуживания населения Петропавловск-Камчатского городского округа"</t>
  </si>
  <si>
    <t xml:space="preserve">КГАУ СЗ "Комплексный центр социального обслуживания населения Петропавловск-Камчатского городского округа" (Оссора)</t>
  </si>
  <si>
    <t xml:space="preserve">п. Оссора</t>
  </si>
  <si>
    <t xml:space="preserve">2.16</t>
  </si>
  <si>
    <t xml:space="preserve">КГАУ СЗ "Тигильский комплексный центр социального обслуживания населения" (с. Тигиль)</t>
  </si>
  <si>
    <t xml:space="preserve">с. Тигиль</t>
  </si>
  <si>
    <t xml:space="preserve">КГАУ СЗ "Тигильский комплексный центр социального обслуживания населения" (с.Усть-Хайрюзово) </t>
  </si>
  <si>
    <t xml:space="preserve">с. Усть-Хайрюзово</t>
  </si>
  <si>
    <t xml:space="preserve">АО "Корякэнерго"</t>
  </si>
  <si>
    <t xml:space="preserve">2.17</t>
  </si>
  <si>
    <t xml:space="preserve">КГАУ СЗ "Быстринский комплексный центр социального обслуживания населения"</t>
  </si>
  <si>
    <t xml:space="preserve">с. Эссо</t>
  </si>
  <si>
    <t xml:space="preserve">2.18</t>
  </si>
  <si>
    <t xml:space="preserve">КГАУ СЗ "Комплексный центр социального обслуживания населения Усть-Камчатского района"  </t>
  </si>
  <si>
    <t xml:space="preserve">п. Усть-Камчатск</t>
  </si>
  <si>
    <t xml:space="preserve">2.19</t>
  </si>
  <si>
    <t xml:space="preserve">КГАУ "Камчатский ресурсный центр содействия развитию семейных форм устройства"</t>
  </si>
  <si>
    <t xml:space="preserve">3.</t>
  </si>
  <si>
    <t xml:space="preserve">Министерство культуры  Камчатского края, в том числе:</t>
  </si>
  <si>
    <t xml:space="preserve">3.1</t>
  </si>
  <si>
    <t xml:space="preserve">Краевое государственное автономное учреждение "Камчатский театр кукол" </t>
  </si>
  <si>
    <t xml:space="preserve">3.2</t>
  </si>
  <si>
    <t xml:space="preserve">Краевое государственное автономное учреждение "Камчатский театр драмы и комедии"</t>
  </si>
  <si>
    <t xml:space="preserve">г. Петропавловск - Камчатский</t>
  </si>
  <si>
    <t xml:space="preserve">4.</t>
  </si>
  <si>
    <t xml:space="preserve">Министерство спорта Камчатского края, в том числе:  </t>
  </si>
  <si>
    <t xml:space="preserve">4.1</t>
  </si>
  <si>
    <t xml:space="preserve">Краевое государственное автономное учреждение  дополнительного образования "Спортивная школа олимпийского резерва по плаванию"</t>
  </si>
  <si>
    <t xml:space="preserve">4.2</t>
  </si>
  <si>
    <t xml:space="preserve">Краевое государственное автономное учреждение дополнительного образования "Спортивная школа олимпийского резерва  "Эдельвейс"                                                                     </t>
  </si>
  <si>
    <t xml:space="preserve">4.3</t>
  </si>
  <si>
    <t xml:space="preserve">Краевое государственное автономное учреждение  дополнительного образования "Спортивная школа олимпийского резерва "Морозная"                                                  </t>
  </si>
  <si>
    <t xml:space="preserve">г.Елизово</t>
  </si>
  <si>
    <t xml:space="preserve">4.4</t>
  </si>
  <si>
    <t xml:space="preserve">Краевое государственное автономное учреждение  дополнительного образования "Спортивная школа олимпийского резерва тхэквандо"</t>
  </si>
  <si>
    <t xml:space="preserve">4.5</t>
  </si>
  <si>
    <t xml:space="preserve">Краевое государственное автономное учреждение дополнительного образования "Спортивная  школа олимпийского резерва по зимним видам спорта"                                                                                            </t>
  </si>
  <si>
    <t xml:space="preserve">4.6</t>
  </si>
  <si>
    <t xml:space="preserve">Краевое государственное автономное учреждение "Центр спортивной подготовки Камчатского края"</t>
  </si>
  <si>
    <t xml:space="preserve">п.Малки</t>
  </si>
  <si>
    <t xml:space="preserve">4.7</t>
  </si>
  <si>
    <t xml:space="preserve">Краевое государственное автономное учреждение "Центр управления спортивными объектами" (ФОК "Звездный")</t>
  </si>
  <si>
    <t xml:space="preserve">Краевое государственное автономное учреждение "Центр управления спортивными объектами" (ФОК "Радужный")</t>
  </si>
  <si>
    <t xml:space="preserve">Краевое государственное автономное учреждение "Центр управления спортивными объектами"  (ФОК"Водник")</t>
  </si>
  <si>
    <t xml:space="preserve">4.8</t>
  </si>
  <si>
    <t xml:space="preserve">Краевое государственное автономное учреждение дополнительного образования "Спортивная школа по сноуборду"</t>
  </si>
  <si>
    <t xml:space="preserve">5.</t>
  </si>
  <si>
    <t xml:space="preserve">Министерство лесного и охотничьего хозяйства Камчатского края в том числе:</t>
  </si>
  <si>
    <t xml:space="preserve">5.1</t>
  </si>
  <si>
    <t xml:space="preserve">Краевое государственное автономное учреждение"Охрана Камчатских лесов"                                                                     </t>
  </si>
  <si>
    <t xml:space="preserve">п. Козыревск</t>
  </si>
  <si>
    <t xml:space="preserve">с. Долиновка</t>
  </si>
  <si>
    <t xml:space="preserve">с.Эссо</t>
  </si>
  <si>
    <t xml:space="preserve">пос. Ключи</t>
  </si>
  <si>
    <t xml:space="preserve">г.Елизово, с Коряки</t>
  </si>
  <si>
    <t xml:space="preserve">6.</t>
  </si>
  <si>
    <t xml:space="preserve">Министерство цифрового развития Камчатского края:</t>
  </si>
  <si>
    <t xml:space="preserve">6.1</t>
  </si>
  <si>
    <t xml:space="preserve">Краевое государственное автономное учреждение "Информационно- технологический центр Камчатского края"                                                                                                                                                                                                       </t>
  </si>
  <si>
    <t xml:space="preserve">7.</t>
  </si>
  <si>
    <t xml:space="preserve">Министерство по делам молодежи  Камчатского края:</t>
  </si>
  <si>
    <t xml:space="preserve">7.1</t>
  </si>
  <si>
    <t xml:space="preserve">Краевое государственное автономное учреждение "Дворец молодежи"                 </t>
  </si>
  <si>
    <t xml:space="preserve">ИТОГО:</t>
  </si>
  <si>
    <t xml:space="preserve">Прогнозный предельный индекс возможного изменения тарифа</t>
  </si>
  <si>
    <t xml:space="preserve">Приложение 2.2</t>
  </si>
  <si>
    <t xml:space="preserve">к Приказу Министерства ЖКХ                                      и энергетики Камчатского края</t>
  </si>
  <si>
    <r>
      <rPr>
        <b val="true"/>
        <sz val="14"/>
        <color rgb="FF000000"/>
        <rFont val="Times New Roman"/>
        <family val="1"/>
        <charset val="1"/>
      </rPr>
      <t xml:space="preserve"> ассигнований, необходимых для оплаты тепловой энергии в 2027 году краевым государственным </t>
    </r>
    <r>
      <rPr>
        <b val="true"/>
        <sz val="14"/>
        <color rgb="FF000000"/>
        <rFont val="Times New Roman"/>
        <family val="1"/>
        <charset val="204"/>
      </rPr>
      <t xml:space="preserve">автономным учреждениям</t>
    </r>
  </si>
  <si>
    <t xml:space="preserve">Наименование потребителей с указанием месторасположения (сельское поселение)</t>
  </si>
  <si>
    <t xml:space="preserve">01.01.2027 — 31.05.2027</t>
  </si>
  <si>
    <t xml:space="preserve">01.10.2027 — 31.12.2027</t>
  </si>
  <si>
    <r>
      <rPr>
        <b val="true"/>
        <sz val="10"/>
        <color rgb="FF000000"/>
        <rFont val="Times New Roman"/>
        <family val="1"/>
        <charset val="1"/>
      </rPr>
      <t xml:space="preserve">Тариф за 1 Гкал (1м</t>
    </r>
    <r>
      <rPr>
        <b val="true"/>
        <vertAlign val="superscript"/>
        <sz val="10"/>
        <color rgb="FF000000"/>
        <rFont val="Times New Roman"/>
        <family val="1"/>
        <charset val="204"/>
      </rPr>
      <t xml:space="preserve">3</t>
    </r>
    <r>
      <rPr>
        <b val="true"/>
        <sz val="10"/>
        <color rgb="FF000000"/>
        <rFont val="Times New Roman"/>
        <family val="1"/>
        <charset val="204"/>
      </rPr>
      <t xml:space="preserve"> газа) с НДС, руб.</t>
    </r>
  </si>
  <si>
    <t xml:space="preserve">Лимит потребления, Гкал</t>
  </si>
  <si>
    <t xml:space="preserve">Сумма,         тыс. руб.</t>
  </si>
  <si>
    <t xml:space="preserve">Сумма,   тыс. руб.</t>
  </si>
  <si>
    <t xml:space="preserve">ГО «поселок Палана»</t>
  </si>
  <si>
    <t xml:space="preserve">МУП "Горсети"</t>
  </si>
  <si>
    <t xml:space="preserve">2.</t>
  </si>
  <si>
    <t xml:space="preserve">АО "Тепло земли"</t>
  </si>
  <si>
    <r>
      <rPr>
        <sz val="10"/>
        <rFont val="Times New Roman"/>
        <family val="0"/>
        <charset val="1"/>
      </rPr>
      <t xml:space="preserve">КГАУ СЗ "Многопрофильный центр реабилитации"</t>
    </r>
    <r>
      <rPr>
        <b val="true"/>
        <sz val="10"/>
        <color rgb="FFFF0000"/>
        <rFont val="Times New Roman"/>
        <family val="0"/>
        <charset val="1"/>
      </rPr>
      <t xml:space="preserve">(по тарифу для населения)</t>
    </r>
  </si>
  <si>
    <t xml:space="preserve">КГАУ СЗ "Многопрофильный центр реабилитации" (социально-реабилитационный центр для инвалидов)                                                                                                                     </t>
  </si>
  <si>
    <t xml:space="preserve">          ПАО "Камчатскэнерго"                       1 контур</t>
  </si>
  <si>
    <t xml:space="preserve">КГАУ СЗ "Камчатский центр социальной помощи семье и детям "Семья" (филиалы в с. Манилы, с. Таловка, с. Слаутное, с. Аянка )                                                                                                                  </t>
  </si>
  <si>
    <t xml:space="preserve">Пенжинский район</t>
  </si>
  <si>
    <t xml:space="preserve">КГАУ СЗ "Камчатский центр социальной помощи семье и детям "Семья" (филиалы в г.Петропавловск-Камчатский )                                                                                                                  </t>
  </si>
  <si>
    <t xml:space="preserve">КГА СУ СЗ "Елизовский дом-интернат психоневрологического типа"</t>
  </si>
  <si>
    <t xml:space="preserve">КГАУ СЗ "Паланский комплексный центр социального обслуживания населения"                    (п. Палана)                                                                                                                  </t>
  </si>
  <si>
    <t xml:space="preserve">КГА СУ СЗ "Тигильский дом-интернат психоневрологического типа"</t>
  </si>
  <si>
    <t xml:space="preserve">АО "Камчатэнергосервис"</t>
  </si>
  <si>
    <t xml:space="preserve">Соболевский муниципальный район, с. Соболево</t>
  </si>
  <si>
    <t xml:space="preserve">ООО "Стимул"</t>
  </si>
  <si>
    <t xml:space="preserve">АО «Камчатэнергосервис»</t>
  </si>
  <si>
    <t xml:space="preserve">c.Усть-Большерецк, с.Апача</t>
  </si>
  <si>
    <t xml:space="preserve">АО "Оссора"</t>
  </si>
  <si>
    <t xml:space="preserve">АО "КорякЭнерго"</t>
  </si>
  <si>
    <t xml:space="preserve">Быстринский МР, с.Эссо</t>
  </si>
  <si>
    <t xml:space="preserve">п. Ключи</t>
  </si>
  <si>
    <t xml:space="preserve">Козыревский МУП "Тепловодхоз"</t>
  </si>
  <si>
    <t xml:space="preserve">ООО "Строй-Альянс"</t>
  </si>
  <si>
    <t xml:space="preserve">г.Петропавловск-Камчатский                   </t>
  </si>
  <si>
    <t xml:space="preserve">Министерство лесного и охотничьего хозяйства Камчатского края:</t>
  </si>
  <si>
    <t xml:space="preserve">Краевое государственное автономное учреждение"Охрана Камчатских лесов"</t>
  </si>
  <si>
    <t xml:space="preserve">Министерство цифрового развития Камчатского края</t>
  </si>
  <si>
    <t xml:space="preserve">6.1.</t>
  </si>
  <si>
    <t xml:space="preserve">Краевое государственное автономное учреждение "Информационно- технологический центр Камчатского края"   </t>
  </si>
  <si>
    <t xml:space="preserve">Министерство по делам молодежи  Камчатского края </t>
  </si>
  <si>
    <t xml:space="preserve">дефлятор</t>
  </si>
  <si>
    <t xml:space="preserve">Приложение 2.3</t>
  </si>
  <si>
    <t xml:space="preserve">к Приказу Министерства ЖКХ                     и энергетики Камчатского края</t>
  </si>
  <si>
    <t xml:space="preserve">                                                                                      ассигнований, необходимых для оплаты  горячего водоснабжения (закрытая система) в  2027 году  краевым государственным автономным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</si>
  <si>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двухкомпонентный</t>
  </si>
  <si>
    <t xml:space="preserve">однокомпонентный</t>
  </si>
  <si>
    <t xml:space="preserve">Лимит, Гкал</t>
  </si>
  <si>
    <r>
      <rPr>
        <b val="true"/>
        <sz val="10"/>
        <color rgb="FF000000"/>
        <rFont val="Times New Roman"/>
        <family val="1"/>
        <charset val="1"/>
      </rPr>
      <t xml:space="preserve">Лимит, м</t>
    </r>
    <r>
      <rPr>
        <b val="true"/>
        <vertAlign val="superscript"/>
        <sz val="10"/>
        <color rgb="FF000000"/>
        <rFont val="Times New Roman"/>
        <family val="1"/>
        <charset val="204"/>
      </rPr>
      <t xml:space="preserve">3</t>
    </r>
  </si>
  <si>
    <t xml:space="preserve">Всего, тыс.руб.</t>
  </si>
  <si>
    <t xml:space="preserve">Тариф за 1 Гкал с НДС, руб.</t>
  </si>
  <si>
    <t xml:space="preserve">Тариф за 1 м3 с НДС, руб.</t>
  </si>
  <si>
    <r>
      <rPr>
        <b val="true"/>
        <sz val="10"/>
        <color rgb="FF000000"/>
        <rFont val="Times New Roman"/>
        <family val="1"/>
        <charset val="1"/>
      </rPr>
      <t xml:space="preserve">Тариф за 1 м</t>
    </r>
    <r>
      <rPr>
        <b val="true"/>
        <vertAlign val="superscript"/>
        <sz val="10"/>
        <color rgb="FF000000"/>
        <rFont val="Times New Roman"/>
        <family val="1"/>
        <charset val="204"/>
      </rPr>
      <t xml:space="preserve">3</t>
    </r>
    <r>
      <rPr>
        <b val="true"/>
        <sz val="10"/>
        <color rgb="FF000000"/>
        <rFont val="Times New Roman"/>
        <family val="1"/>
        <charset val="204"/>
      </rPr>
      <t xml:space="preserve"> с НДС, руб.</t>
    </r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</si>
  <si>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</si>
  <si>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</si>
  <si>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</si>
  <si>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</si>
  <si>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</si>
  <si>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18</t>
  </si>
  <si>
    <t xml:space="preserve">19</t>
  </si>
  <si>
    <t xml:space="preserve">Краевое государственное профессиональное образовательное автономное  учреждение "Камчатский политехнический техникум"</t>
  </si>
  <si>
    <t xml:space="preserve">ПАО «Камчатскэнерго»</t>
  </si>
  <si>
    <t xml:space="preserve">Краевое государственное общеобразовательное автономное учреждение "Центр образования "Эврика" "Центр образования "Эврика" </t>
  </si>
  <si>
    <t xml:space="preserve">Краевое государственное автономное учреждение дополнительного образования "Камчатский  психолого-педагогический центр системы образования"                                   </t>
  </si>
  <si>
    <t xml:space="preserve">КГА ПСУ СЗ КГА ПСУ СЗ "Камчатский центр социальной реабилитации граждан"
 (здание по ул. Рябиковская, д. 22/1)</t>
  </si>
  <si>
    <r>
      <rPr>
        <sz val="10"/>
        <rFont val="Times New Roman"/>
        <family val="0"/>
        <charset val="1"/>
      </rPr>
      <t xml:space="preserve">КГАУ СЗ "Многопрофильный центр реабилитации" </t>
    </r>
    <r>
      <rPr>
        <b val="true"/>
        <sz val="10"/>
        <color rgb="FFFF0000"/>
        <rFont val="Times New Roman"/>
        <family val="0"/>
        <charset val="1"/>
      </rPr>
      <t xml:space="preserve">(по тарифу для населения)</t>
    </r>
  </si>
  <si>
    <t xml:space="preserve">Тигильский МР, с.Тигиль</t>
  </si>
  <si>
    <t xml:space="preserve"> 2.1</t>
  </si>
  <si>
    <t xml:space="preserve">Министерство спорта Камчатского края, в том числе:</t>
  </si>
  <si>
    <t xml:space="preserve">Краевое государственное автономное учреждение "Центр спортивной подготовки Камчатского края" (БО "Малки")</t>
  </si>
  <si>
    <t xml:space="preserve">ООО "Аквариус"</t>
  </si>
  <si>
    <t xml:space="preserve"> </t>
  </si>
  <si>
    <t xml:space="preserve">Приложение 2.4</t>
  </si>
  <si>
    <t xml:space="preserve">к Приказу Министерства ЖКХ              и энергетики Камчатского края</t>
  </si>
  <si>
    <t xml:space="preserve">Расчет </t>
  </si>
  <si>
    <t xml:space="preserve">ассигнований, необходимых для оплаты горячего водоснабжения (открытая система) краевым государственным автономным учреждениям на 2027 год</t>
  </si>
  <si>
    <t xml:space="preserve">Потребители</t>
  </si>
  <si>
    <t xml:space="preserve">Тариф за 1 Гкал  с НДС, руб.</t>
  </si>
  <si>
    <t xml:space="preserve">Сумма, тыс. руб.</t>
  </si>
  <si>
    <t xml:space="preserve">Тариф за 1 м3  с НДС  руб.  </t>
  </si>
  <si>
    <t xml:space="preserve">Лимит, м3</t>
  </si>
  <si>
    <t xml:space="preserve">Сумма тыс. руб.</t>
  </si>
  <si>
    <t xml:space="preserve">Всего  тыс. руб.</t>
  </si>
  <si>
    <t xml:space="preserve">Лимит,              м3</t>
  </si>
  <si>
    <t xml:space="preserve">Лимит,  Гкал</t>
  </si>
  <si>
    <t xml:space="preserve">Итого,    тыс.руб.  </t>
  </si>
  <si>
    <t xml:space="preserve">20</t>
  </si>
  <si>
    <t xml:space="preserve">21</t>
  </si>
  <si>
    <t xml:space="preserve"> Краевое государственное профессиональное образовательное автономное  учреждение "Камчатский морской энергетический техникум"</t>
  </si>
  <si>
    <t xml:space="preserve">Краевое государственное автономное учреждение дополнительного образования "Камчатский  психолого-педагогический центр системы образования"            </t>
  </si>
  <si>
    <r>
      <rPr>
        <sz val="10"/>
        <rFont val="Times New Roman"/>
        <family val="0"/>
        <charset val="1"/>
      </rPr>
      <t xml:space="preserve">КГА ПСУ СЗ КГА ПСУ СЗ "Камчатский центр социальной реабилитации граждан"
 </t>
    </r>
    <r>
      <rPr>
        <b val="true"/>
        <sz val="10"/>
        <rFont val="Times New Roman"/>
        <family val="0"/>
        <charset val="1"/>
      </rPr>
      <t xml:space="preserve">(здание по ул. Партизанская, д. 28)</t>
    </r>
  </si>
  <si>
    <t xml:space="preserve">с.Усть-Большерецк</t>
  </si>
  <si>
    <t xml:space="preserve">АО "Камчатэнергосервис" </t>
  </si>
  <si>
    <t xml:space="preserve">Карагинский район, п.Оссора</t>
  </si>
  <si>
    <t xml:space="preserve">Усть-Камчатский район, п. Усть-Камчатск</t>
  </si>
  <si>
    <t xml:space="preserve">Приложение 2.5</t>
  </si>
  <si>
    <t xml:space="preserve">к Приказу Министерства ЖКХ                                и энергетики Камчатского края</t>
  </si>
  <si>
    <t xml:space="preserve"> ассигнований, необходимых для оплаты холодного водоснабжения на 2027 год краевым государственным автономным учреждениям</t>
  </si>
  <si>
    <t xml:space="preserve">Водопотребление</t>
  </si>
  <si>
    <t xml:space="preserve">01.07.2076 — 31.12.2027</t>
  </si>
  <si>
    <r>
      <rPr>
        <b val="true"/>
        <sz val="10"/>
        <color rgb="FF000000"/>
        <rFont val="Times New Roman"/>
        <family val="1"/>
        <charset val="204"/>
      </rPr>
      <t xml:space="preserve">Тариф за 1 м</t>
    </r>
    <r>
      <rPr>
        <b val="true"/>
        <vertAlign val="superscript"/>
        <sz val="10"/>
        <color rgb="FF000000"/>
        <rFont val="Times New Roman"/>
        <family val="1"/>
        <charset val="204"/>
      </rPr>
      <t xml:space="preserve">3</t>
    </r>
    <r>
      <rPr>
        <b val="true"/>
        <sz val="10"/>
        <color rgb="FF000000"/>
        <rFont val="Times New Roman"/>
        <family val="1"/>
        <charset val="204"/>
      </rPr>
      <t xml:space="preserve"> с НДС, руб.</t>
    </r>
  </si>
  <si>
    <r>
      <rPr>
        <b val="true"/>
        <sz val="10"/>
        <color rgb="FF000000"/>
        <rFont val="Times New Roman"/>
        <family val="1"/>
        <charset val="204"/>
      </rPr>
      <t xml:space="preserve">Лимит, м</t>
    </r>
    <r>
      <rPr>
        <b val="true"/>
        <vertAlign val="superscript"/>
        <sz val="10"/>
        <color rgb="FF000000"/>
        <rFont val="Times New Roman"/>
        <family val="1"/>
        <charset val="204"/>
      </rPr>
      <t xml:space="preserve">3</t>
    </r>
  </si>
  <si>
    <t xml:space="preserve">КГУП "Камчатский водоканал"</t>
  </si>
  <si>
    <t xml:space="preserve">г.Петропавловск-Камчатский, ул. Набережная 26</t>
  </si>
  <si>
    <t xml:space="preserve">г.Петропавловск-Камчатский, ул. Ленинградская 89</t>
  </si>
  <si>
    <t xml:space="preserve">Городской округ "поселок Палана"</t>
  </si>
  <si>
    <t xml:space="preserve">МУП "Горсеть"</t>
  </si>
  <si>
    <t xml:space="preserve">Краевое государственное профессиональное образовательное автономное   учреждение "Камчатский колледж технологии и сервиса"</t>
  </si>
  <si>
    <t xml:space="preserve">Краевое государственное автономное учреждение дополнительного образования "Камчатский  психолого-педагогический центр системы образования"                </t>
  </si>
  <si>
    <t xml:space="preserve">Елизовский район, п. Паратунка</t>
  </si>
  <si>
    <t xml:space="preserve">МУП "Паратунское коммунальное хозяйство"</t>
  </si>
  <si>
    <t xml:space="preserve">КГА ПСУ СЗ "Камчатский центр социальной реабилитации граждан"
</t>
  </si>
  <si>
    <t xml:space="preserve">КГАУ СЗ "Многопрофильный центр реабилитации" </t>
  </si>
  <si>
    <t xml:space="preserve">г. Петропавловск-Камчатский, ул. Дальняя 54</t>
  </si>
  <si>
    <t xml:space="preserve">КГАУ СЗ "Многопрофильный центр реабилитации"  (социально-реабилитационный центр для инвалидов)                                                                                                                     </t>
  </si>
  <si>
    <t xml:space="preserve">г. Петропавловск-Камчатский, ул. Индустриальная 2</t>
  </si>
  <si>
    <t xml:space="preserve">Пенжинский МР с. Манилы</t>
  </si>
  <si>
    <t xml:space="preserve">АО "Южные электрические сети Камчатки"</t>
  </si>
  <si>
    <t xml:space="preserve">Пенжинский МР с. Слаутное</t>
  </si>
  <si>
    <t xml:space="preserve">ООО "Наш Дом"</t>
  </si>
  <si>
    <t xml:space="preserve"> г. Вилючинск</t>
  </si>
  <si>
    <t xml:space="preserve">МКП ВГО "Вилючинский водоканал"</t>
  </si>
  <si>
    <t xml:space="preserve">МУП "Коммунальное хозяйство Усть-Большерецкого сельского поселения"</t>
  </si>
  <si>
    <t xml:space="preserve">КГАУ СЗ "Комплексный центр социального обслуживания населения Усть-Большерецкого района" (с. Апача)</t>
  </si>
  <si>
    <t xml:space="preserve">Усть-Большерецкий МР с. Апача</t>
  </si>
  <si>
    <t xml:space="preserve">МБУ ЖКХ "Надежда"</t>
  </si>
  <si>
    <t xml:space="preserve">Тигильский МР, с. Усть-Хайрюзово</t>
  </si>
  <si>
    <t xml:space="preserve">Быстринский район, с. Эссо</t>
  </si>
  <si>
    <t xml:space="preserve">Усть-Камчатский район, п. Ключи</t>
  </si>
  <si>
    <t xml:space="preserve">МУП "УК Ключи"</t>
  </si>
  <si>
    <t xml:space="preserve">Усть-Камчатский район, п. Козыревск</t>
  </si>
  <si>
    <t xml:space="preserve">МУП "Тепловодхоз" Козыревского сельского поселения</t>
  </si>
  <si>
    <t xml:space="preserve">МУП "Водоканал Усть-Камчатского сельского поселения"</t>
  </si>
  <si>
    <t xml:space="preserve">Краевое государственное бюджетное учреждение "Камчатский театр драмы и комедии"</t>
  </si>
  <si>
    <t xml:space="preserve">Краевое государственное автономное учреждение "Центр спортивной подготовки Камчатского края" </t>
  </si>
  <si>
    <t xml:space="preserve">Краевое государственное автономное учреждение  "Спортивная школа олимпийского резерва "Морозная"                                                  </t>
  </si>
  <si>
    <t xml:space="preserve">Краевое государственное автономное учреждение "Информационно- технологический центр Камчатского края"    </t>
  </si>
  <si>
    <t xml:space="preserve">Прогнозный предельный индекс возможного изменения тарифа:</t>
  </si>
  <si>
    <t xml:space="preserve">Камчатский край</t>
  </si>
  <si>
    <t xml:space="preserve">Приложение 2.6</t>
  </si>
  <si>
    <t xml:space="preserve">к Приказу Министерства ЖКХ и энергетики Камчатского края</t>
  </si>
  <si>
    <r>
      <rPr>
        <b val="true"/>
        <sz val="14"/>
        <color rgb="FF000000"/>
        <rFont val="Times New Roman"/>
        <family val="1"/>
        <charset val="1"/>
      </rPr>
      <t xml:space="preserve"> ассигнований, необходимых для оплаты водоотведения на 2027 год краевым государственным </t>
    </r>
    <r>
      <rPr>
        <b val="true"/>
        <sz val="14"/>
        <color rgb="FF000000"/>
        <rFont val="Times New Roman"/>
        <family val="1"/>
        <charset val="204"/>
      </rPr>
      <t xml:space="preserve">автономным учреждениям</t>
    </r>
  </si>
  <si>
    <t xml:space="preserve">Водоотведение</t>
  </si>
  <si>
    <r>
      <rPr>
        <b val="true"/>
        <sz val="10"/>
        <color rgb="FF000000"/>
        <rFont val="Times New Roman"/>
        <family val="1"/>
        <charset val="1"/>
      </rPr>
      <t xml:space="preserve">Тариф за 1 м</t>
    </r>
    <r>
      <rPr>
        <b val="true"/>
        <vertAlign val="superscript"/>
        <sz val="10"/>
        <color rgb="FF000000"/>
        <rFont val="Times New Roman"/>
        <family val="1"/>
        <charset val="204"/>
      </rPr>
      <t xml:space="preserve">3</t>
    </r>
    <r>
      <rPr>
        <b val="true"/>
        <sz val="10"/>
        <color rgb="FF000000"/>
        <rFont val="Times New Roman"/>
        <family val="1"/>
        <charset val="204"/>
      </rPr>
      <t xml:space="preserve">с НДС, в руб.</t>
    </r>
  </si>
  <si>
    <t xml:space="preserve">Краевое государственное автономное учреждение дополнительного профессионального образования "Камчатский институт развития образования":</t>
  </si>
  <si>
    <t xml:space="preserve">ГО "поселок Палана"</t>
  </si>
  <si>
    <t xml:space="preserve">Краевое государственное автономное учреждение дополнительного образования "Камчатский  психолого-педагогический центр системы образования"               </t>
  </si>
  <si>
    <t xml:space="preserve">КГАУ СЗ "Многопрофильный центр реабилитации"</t>
  </si>
  <si>
    <t xml:space="preserve">г. Вилючинск, Камчатский край</t>
  </si>
  <si>
    <t xml:space="preserve">с.Апача</t>
  </si>
  <si>
    <t xml:space="preserve">КГАУ СЗ "Тигильский комплексный центр социального обслуживания населения" (с. Тигиль) </t>
  </si>
  <si>
    <t xml:space="preserve">МУП "Ключевская управляющая компания" </t>
  </si>
  <si>
    <t xml:space="preserve">Краевое государственное автономное учреждение "Информационно- технологический центр Камчатского края"  </t>
  </si>
  <si>
    <t xml:space="preserve">Приложение 2.7</t>
  </si>
  <si>
    <t xml:space="preserve">к Приказу Министерства ЖКХ</t>
  </si>
  <si>
    <t xml:space="preserve">и энергетики Камчатского края</t>
  </si>
  <si>
    <r>
      <rPr>
        <b val="true"/>
        <sz val="14"/>
        <color rgb="FF000000"/>
        <rFont val="Times New Roman"/>
        <family val="1"/>
        <charset val="1"/>
      </rPr>
      <t xml:space="preserve"> ассигнований, необходимых для оплаты услуг по обращению с твердыми коммунальными отходами в 2027 году краевым государственным </t>
    </r>
    <r>
      <rPr>
        <b val="true"/>
        <sz val="14"/>
        <color rgb="FF000000"/>
        <rFont val="Times New Roman"/>
        <family val="1"/>
        <charset val="204"/>
      </rPr>
      <t xml:space="preserve">автономным учреждениям</t>
    </r>
  </si>
  <si>
    <t xml:space="preserve">01.07.2026 — 31.12.2026</t>
  </si>
  <si>
    <t xml:space="preserve">2026 год (всего)</t>
  </si>
  <si>
    <r>
      <rPr>
        <b val="true"/>
        <sz val="10"/>
        <color rgb="FF000000"/>
        <rFont val="Times New Roman"/>
        <family val="1"/>
        <charset val="1"/>
      </rPr>
      <t xml:space="preserve">Лимит потребления, м</t>
    </r>
    <r>
      <rPr>
        <b val="true"/>
        <vertAlign val="superscript"/>
        <sz val="10"/>
        <color rgb="FF000000"/>
        <rFont val="Times New Roman"/>
        <family val="1"/>
        <charset val="204"/>
      </rPr>
      <t xml:space="preserve">3</t>
    </r>
  </si>
  <si>
    <t xml:space="preserve">Сумма, тыс. рублей</t>
  </si>
  <si>
    <t xml:space="preserve">1.1.</t>
  </si>
  <si>
    <t xml:space="preserve">АО "Спецтранс"</t>
  </si>
  <si>
    <t xml:space="preserve">Краевое государственное профессиональное образовательное автономное учреждение "Камчатский колледж технологии и сервиса"</t>
  </si>
  <si>
    <t xml:space="preserve">Краевое государственное автономное учреждение дополнительного образования "Камчатский  психолого-педагогический центр системы образования"                         </t>
  </si>
  <si>
    <t xml:space="preserve">Министерство лесного и охотничьего хозяйства Камчатского края, в том числе:</t>
  </si>
  <si>
    <t xml:space="preserve">Краевое государственное автономное учреждение"Охрана Камчатских лесов"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</si>
  <si>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5.2</t>
  </si>
  <si>
    <t xml:space="preserve">Приложение 2 к постановлению                               Правительства Камчатского края                                                                                                                    </t>
  </si>
  <si>
    <r>
      <rPr>
        <sz val="12"/>
        <color rgb="FF000000"/>
        <rFont val="Times New Roman"/>
        <family val="1"/>
        <charset val="204"/>
      </rPr>
      <t xml:space="preserve"> От 19.06.20</t>
    </r>
    <r>
      <rPr>
        <u val="single"/>
        <sz val="12"/>
        <color rgb="FF000000"/>
        <rFont val="Times New Roman"/>
        <family val="1"/>
        <charset val="204"/>
      </rPr>
      <t xml:space="preserve">24</t>
    </r>
    <r>
      <rPr>
        <sz val="12"/>
        <color rgb="FF000000"/>
        <rFont val="Times New Roman"/>
        <family val="1"/>
        <charset val="204"/>
      </rPr>
      <t xml:space="preserve"> № </t>
    </r>
    <r>
      <rPr>
        <u val="single"/>
        <sz val="12"/>
        <color rgb="FF000000"/>
        <rFont val="Times New Roman"/>
        <family val="1"/>
        <charset val="204"/>
      </rPr>
      <t xml:space="preserve">340-П</t>
    </r>
  </si>
  <si>
    <t xml:space="preserve">Объемы  потребления коммунальных услуг для исполнительных органов государственной власти Камчатского края на 2027 год (для краевых государственных автономных учреждений)                                                                                                                                                                                      </t>
  </si>
  <si>
    <t xml:space="preserve">Главные распорядители средств краевого бюджета</t>
  </si>
  <si>
    <t xml:space="preserve">электроэнергия</t>
  </si>
  <si>
    <t xml:space="preserve">теплоэнергия</t>
  </si>
  <si>
    <t xml:space="preserve">водопотребление</t>
  </si>
  <si>
    <t xml:space="preserve">водоотведение</t>
  </si>
  <si>
    <t xml:space="preserve">ЦГВС</t>
  </si>
  <si>
    <t xml:space="preserve">водоразбор</t>
  </si>
  <si>
    <t xml:space="preserve">газ</t>
  </si>
  <si>
    <t xml:space="preserve">обращение с ТКО</t>
  </si>
  <si>
    <t xml:space="preserve">Всего тыс.руб.   </t>
  </si>
  <si>
    <t xml:space="preserve">тыс.кВт*ч</t>
  </si>
  <si>
    <t xml:space="preserve"> тыс. руб.</t>
  </si>
  <si>
    <t xml:space="preserve">Гкал.</t>
  </si>
  <si>
    <r>
      <rPr>
        <sz val="14"/>
        <color rgb="FF000000"/>
        <rFont val="Times New Roman"/>
        <family val="1"/>
        <charset val="204"/>
      </rPr>
      <t xml:space="preserve">м</t>
    </r>
    <r>
      <rPr>
        <vertAlign val="superscript"/>
        <sz val="14"/>
        <color rgb="FF000000"/>
        <rFont val="Times New Roman"/>
        <family val="1"/>
        <charset val="204"/>
      </rPr>
      <t xml:space="preserve">3</t>
    </r>
  </si>
  <si>
    <t xml:space="preserve">тыс. руб.</t>
  </si>
  <si>
    <t xml:space="preserve">Гкал</t>
  </si>
  <si>
    <t xml:space="preserve">Министерство образования Камчатского края</t>
  </si>
  <si>
    <t xml:space="preserve">Министерство социального благополучия и семейной политики Камчатского края</t>
  </si>
  <si>
    <t xml:space="preserve">Министерство культуры  Камчатского края</t>
  </si>
  <si>
    <t xml:space="preserve">Министерство спорта Камчатского края</t>
  </si>
  <si>
    <t xml:space="preserve">Министерство лесного и охотничьего хозяйства Камчатского края</t>
  </si>
  <si>
    <t xml:space="preserve">ИТОГО:  </t>
  </si>
  <si>
    <t xml:space="preserve">         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</si>
</sst>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@"/>
    <numFmt numFmtId="167" formatCode="0.00"/>
  </numFmts>
  <fonts count="52">
    <font>
      <sz val="10"/>
      <color rgb="FF000000"/>
      <name val="Arial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0"/>
      <color rgb="FFFFFFFF"/>
      <name val="Arial"/>
      <family val="2"/>
      <charset val="204"/>
    </font>
    <font>
      <b val="true"/>
      <sz val="10"/>
      <color rgb="FF000000"/>
      <name val="Arial"/>
      <family val="2"/>
      <charset val="204"/>
    </font>
    <font>
      <sz val="10"/>
      <color rgb="FFCC0000"/>
      <name val="Arial"/>
      <family val="2"/>
      <charset val="204"/>
    </font>
    <font>
      <i val="true"/>
      <sz val="10"/>
      <color rgb="FF808080"/>
      <name val="Arial"/>
      <family val="2"/>
      <charset val="204"/>
    </font>
    <font>
      <sz val="10"/>
      <color rgb="FF006600"/>
      <name val="Arial"/>
      <family val="2"/>
      <charset val="204"/>
    </font>
    <font>
      <b val="true"/>
      <sz val="18"/>
      <color rgb="FF000000"/>
      <name val="Arial"/>
      <family val="2"/>
      <charset val="204"/>
    </font>
    <font>
      <b val="true"/>
      <sz val="24"/>
      <color rgb="FF000000"/>
      <name val="Arial"/>
      <family val="2"/>
      <charset val="204"/>
    </font>
    <font>
      <b val="true"/>
      <sz val="12"/>
      <color rgb="FF000000"/>
      <name val="Arial"/>
      <family val="2"/>
      <charset val="204"/>
    </font>
    <font>
      <u val="single"/>
      <sz val="10"/>
      <color rgb="FF0000EE"/>
      <name val="Arial"/>
      <family val="2"/>
      <charset val="204"/>
    </font>
    <font>
      <sz val="10"/>
      <color rgb="FF996600"/>
      <name val="Arial"/>
      <family val="2"/>
      <charset val="204"/>
    </font>
    <font>
      <sz val="10"/>
      <color rgb="FF333333"/>
      <name val="Arial"/>
      <family val="2"/>
      <charset val="204"/>
    </font>
    <font>
      <b val="true"/>
      <i val="true"/>
      <u val="single"/>
      <sz val="10"/>
      <color rgb="FF000000"/>
      <name val="Arial"/>
      <family val="2"/>
      <charset val="204"/>
    </font>
    <font>
      <sz val="10"/>
      <color rgb="FF000000"/>
      <name val="Arial1"/>
      <family val="0"/>
      <charset val="204"/>
    </font>
    <font>
      <sz val="10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b val="true"/>
      <sz val="14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name val="Times New Roman"/>
      <family val="1"/>
      <charset val="204"/>
    </font>
    <font>
      <sz val="10"/>
      <name val="Times New Roman"/>
      <family val="0"/>
      <charset val="1"/>
    </font>
    <font>
      <sz val="10"/>
      <color rgb="FFFF0000"/>
      <name val="Times New Roman"/>
      <family val="0"/>
      <charset val="1"/>
    </font>
    <font>
      <b val="true"/>
      <sz val="10"/>
      <color rgb="FFFF0000"/>
      <name val="Times New Roman"/>
      <family val="0"/>
      <charset val="1"/>
    </font>
    <font>
      <sz val="1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4"/>
      <color rgb="FF000000"/>
      <name val="Times New Roman"/>
      <family val="1"/>
      <charset val="204"/>
    </font>
    <font>
      <b val="true"/>
      <vertAlign val="superscript"/>
      <sz val="10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0"/>
      <charset val="1"/>
    </font>
    <font>
      <b val="true"/>
      <sz val="10"/>
      <name val="Arial Cyr"/>
      <family val="0"/>
      <charset val="1"/>
    </font>
    <font>
      <b val="true"/>
      <sz val="10"/>
      <name val="Times New Roman"/>
      <family val="0"/>
      <charset val="1"/>
    </font>
    <font>
      <sz val="9"/>
      <name val="Times New Roman"/>
      <family val="0"/>
      <charset val="1"/>
    </font>
    <font>
      <sz val="10"/>
      <color rgb="FF000000"/>
      <name val="Times New Roman"/>
      <family val="1"/>
      <charset val="204"/>
    </font>
    <font>
      <sz val="10"/>
      <color rgb="FFFF0000"/>
      <name val="Arial"/>
      <family val="2"/>
      <charset val="1"/>
    </font>
    <font>
      <i val="true"/>
      <sz val="10"/>
      <name val="Arial"/>
      <family val="2"/>
      <charset val="1"/>
    </font>
    <font>
      <sz val="9"/>
      <name val="Times New Roman"/>
      <family val="1"/>
      <charset val="204"/>
    </font>
    <font>
      <b val="true"/>
      <sz val="10"/>
      <color rgb="FFFF0000"/>
      <name val="Times New Roman"/>
      <family val="1"/>
      <charset val="1"/>
    </font>
    <font>
      <sz val="10"/>
      <color rgb="FFFF0000"/>
      <name val="Times New Roman"/>
      <family val="1"/>
      <charset val="1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 val="single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vertAlign val="superscript"/>
      <sz val="14"/>
      <color rgb="FF000000"/>
      <name val="Times New Roman"/>
      <family val="1"/>
      <charset val="204"/>
    </font>
    <font>
      <b val="true"/>
      <sz val="10"/>
      <color rgb="FF000000"/>
      <name val="Arial1"/>
      <family val="0"/>
      <charset val="204"/>
    </font>
    <font>
      <sz val="12"/>
      <color rgb="FF000000"/>
      <name val="Arial1"/>
      <family val="0"/>
      <charset val="204"/>
    </font>
  </fonts>
  <fills count="16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FFCC99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rgb="FF729FCF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E994"/>
        <bgColor rgb="FFFFCC99"/>
      </patternFill>
    </fill>
    <fill>
      <patternFill patternType="solid">
        <fgColor theme="4" tint="0.3999"/>
        <bgColor rgb="FF81D41A"/>
      </patternFill>
    </fill>
    <fill>
      <patternFill patternType="solid">
        <fgColor rgb="FFFFCC99"/>
        <bgColor rgb="FFFFCCCC"/>
      </patternFill>
    </fill>
    <fill>
      <patternFill patternType="solid">
        <fgColor rgb="FF81D41A"/>
        <bgColor rgb="FF4EFB34"/>
      </patternFill>
    </fill>
  </fills>
  <borders count="2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>
        <color theme="1"/>
      </right>
      <top style="thin">
        <color theme="1"/>
      </top>
      <bottom style="thin">
        <color theme="1"/>
      </bottom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/>
      <right/>
      <top style="thin">
        <color rgb="FFFFFFFF"/>
      </top>
      <bottom style="thin">
        <color rgb="FFFFFFFF"/>
      </bottom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/>
      <right/>
      <top style="thin">
        <color rgb="FFFFFFFF"/>
      </top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thin"/>
      <top/>
      <bottom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7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7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8" fillId="9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9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9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18" fillId="9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0" fillId="9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0" fillId="9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21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9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22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2" fillId="9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21" fillId="1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1" fillId="1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1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2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3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3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3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11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3" fillId="1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4" fillId="1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5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4" fillId="1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3" fillId="1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3" fillId="9" borderId="3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25" fillId="9" borderId="3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23" fillId="9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23" fillId="9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3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3" fillId="9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3" fillId="9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4" fillId="11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3" fillId="9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3" fillId="1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1" fillId="1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1" fillId="1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1" fillId="14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2" fillId="9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8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9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28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29" fillId="9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3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0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2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3" fillId="9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11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3" fillId="1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4" fillId="13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2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3" fillId="9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3" fillId="9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4" fillId="1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3" fillId="9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11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3" fillId="9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3" fillId="9" borderId="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23" fillId="11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2" fillId="11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9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17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5" fontId="22" fillId="9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7" fillId="9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7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7" fillId="9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8" fillId="9" borderId="1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8" fillId="9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9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3" fillId="9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3" fillId="1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4" fillId="13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3" fillId="9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3" fillId="9" borderId="6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17" fillId="9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8" fillId="9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29" fillId="9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34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35" fillId="9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8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8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0" fillId="9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22" fillId="9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21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4" fillId="13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5" fillId="9" borderId="6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6" fontId="24" fillId="9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4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4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4" fillId="15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7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7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2" fillId="9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16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8" fillId="9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1" fillId="9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2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1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2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2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9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3" fillId="9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3" fillId="1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37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5" fillId="9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3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1" fillId="1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3" fillId="9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3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3" fillId="9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3" fillId="9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23" fillId="9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3" fillId="9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9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9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8" fillId="1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9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39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39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0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0" fillId="9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2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1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4" fillId="9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9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7" fillId="11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9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7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18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2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9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9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42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43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23" fillId="9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3" fillId="9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3" fillId="9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23" fillId="9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23" fillId="9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3" fillId="9" borderId="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21" fillId="14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7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43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3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4" fillId="9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5" fillId="9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46" fillId="9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6" fillId="9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0" fillId="9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30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30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8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9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8" fillId="9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8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0" fillId="9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30" fillId="9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2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50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0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0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1" fillId="9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51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0" xfId="26"/>
    <cellStyle name="Good 11" xfId="27"/>
    <cellStyle name="Heading 1 13" xfId="28"/>
    <cellStyle name="Heading 12" xfId="29"/>
    <cellStyle name="Heading 2 14" xfId="30"/>
    <cellStyle name="Hyperlink 15" xfId="31"/>
    <cellStyle name="Neutral 16" xfId="32"/>
    <cellStyle name="Note 17" xfId="33"/>
    <cellStyle name="Result 18" xfId="34"/>
    <cellStyle name="Status 19" xfId="35"/>
    <cellStyle name="Text 20" xfId="36"/>
    <cellStyle name="Warning 21" xfId="37"/>
    <cellStyle name="Обычный 2" xfId="38"/>
  </cellStyles>
  <dxfs count="9">
    <dxf>
      <fill>
        <patternFill patternType="solid">
          <fgColor rgb="FF729FCF"/>
          <bgColor rgb="FF000000"/>
        </patternFill>
      </fill>
    </dxf>
    <dxf>
      <fill>
        <patternFill patternType="solid">
          <fgColor rgb="FFFFCC99"/>
          <bgColor rgb="FF000000"/>
        </patternFill>
      </fill>
    </dxf>
    <dxf>
      <fill>
        <patternFill patternType="solid">
          <fgColor rgb="FFFFFFFF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E994"/>
          <bgColor rgb="FF000000"/>
        </patternFill>
      </fill>
    </dxf>
    <dxf>
      <fill>
        <patternFill patternType="solid">
          <fgColor rgb="FF4EFB34"/>
          <bgColor rgb="FF000000"/>
        </patternFill>
      </fill>
    </dxf>
    <dxf>
      <fill>
        <patternFill patternType="solid">
          <fgColor rgb="FF81D41A"/>
          <bgColor rgb="FF000000"/>
        </patternFill>
      </fill>
    </dxf>
  </dxfs>
  <colors>
    <indexedColors>
      <rgbColor rgb="FF000000"/>
      <rgbColor rgb="FFFFFFFF"/>
      <rgbColor rgb="FFFF0000"/>
      <rgbColor rgb="FF4EFB34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FFCCCC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994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048576"/>
  <sheetViews>
    <sheetView showFormulas="false" showGridLines="true" showRowColHeaders="true" showZeros="true" rightToLeft="false" tabSelected="false" showOutlineSymbols="true" defaultGridColor="true" view="normal" topLeftCell="A50" colorId="64" zoomScale="90" zoomScaleNormal="90" zoomScalePageLayoutView="100" workbookViewId="0">
      <selection pane="topLeft" activeCell="K61" activeCellId="0" sqref="K61"/>
    </sheetView>
  </sheetViews>
  <sheetFormatPr defaultColWidth="9.42578125" defaultRowHeight="12.75" zeroHeight="false" outlineLevelRow="0" outlineLevelCol="0"/>
  <cols>
    <col collapsed="false" customWidth="true" hidden="false" outlineLevel="0" max="1" min="1" style="1" width="5.86"/>
    <col collapsed="false" customWidth="true" hidden="false" outlineLevel="0" max="2" min="2" style="1" width="55.86"/>
    <col collapsed="false" customWidth="true" hidden="false" outlineLevel="0" max="3" min="3" style="2" width="32.34"/>
    <col collapsed="false" customWidth="true" hidden="false" outlineLevel="0" max="4" min="4" style="2" width="25.71"/>
    <col collapsed="false" customWidth="true" hidden="false" outlineLevel="0" max="12" min="5" style="1" width="15.02"/>
    <col collapsed="false" customWidth="false" hidden="false" outlineLevel="0" max="257" min="13" style="1" width="9.42"/>
    <col collapsed="false" customWidth="false" hidden="false" outlineLevel="0" max="16384" min="258" style="3" width="9.42"/>
  </cols>
  <sheetData>
    <row r="1" customFormat="false" ht="15.75" hidden="false" customHeight="true" outlineLevel="0" collapsed="false">
      <c r="I1" s="4" t="s">
        <v>0</v>
      </c>
      <c r="J1" s="4"/>
      <c r="K1" s="4"/>
      <c r="L1" s="4"/>
    </row>
    <row r="2" customFormat="false" ht="35.25" hidden="false" customHeight="true" outlineLevel="0" collapsed="false">
      <c r="B2" s="5"/>
      <c r="C2" s="6"/>
      <c r="I2" s="7" t="s">
        <v>1</v>
      </c>
      <c r="J2" s="7"/>
      <c r="K2" s="7"/>
      <c r="L2" s="7"/>
    </row>
    <row r="3" customFormat="false" ht="20.5" hidden="false" customHeight="true" outlineLevel="0" collapsed="false">
      <c r="B3" s="5"/>
      <c r="C3" s="6"/>
      <c r="I3" s="7" t="s">
        <v>2</v>
      </c>
      <c r="J3" s="7"/>
      <c r="K3" s="7"/>
      <c r="L3" s="7"/>
    </row>
    <row r="4" customFormat="false" ht="20.5" hidden="false" customHeight="true" outlineLevel="0" collapsed="false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customFormat="false" ht="33" hidden="false" customHeight="true" outlineLevel="0" collapsed="false">
      <c r="A5" s="9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="11" customFormat="true" ht="18.75" hidden="false" customHeight="true" outlineLevel="0" collapsed="false">
      <c r="A6" s="10" t="s">
        <v>5</v>
      </c>
      <c r="B6" s="10" t="s">
        <v>6</v>
      </c>
      <c r="C6" s="10" t="s">
        <v>7</v>
      </c>
      <c r="D6" s="10" t="s">
        <v>8</v>
      </c>
      <c r="E6" s="10" t="s">
        <v>9</v>
      </c>
      <c r="F6" s="10"/>
      <c r="G6" s="10"/>
      <c r="H6" s="10" t="s">
        <v>10</v>
      </c>
      <c r="I6" s="10"/>
      <c r="J6" s="10"/>
      <c r="K6" s="10" t="s">
        <v>11</v>
      </c>
      <c r="L6" s="10"/>
    </row>
    <row r="7" s="11" customFormat="true" ht="30.75" hidden="false" customHeight="true" outlineLevel="0" collapsed="false">
      <c r="A7" s="10"/>
      <c r="B7" s="10"/>
      <c r="C7" s="10"/>
      <c r="D7" s="10"/>
      <c r="E7" s="10" t="s">
        <v>12</v>
      </c>
      <c r="F7" s="10" t="s">
        <v>13</v>
      </c>
      <c r="G7" s="10" t="s">
        <v>14</v>
      </c>
      <c r="H7" s="10" t="s">
        <v>12</v>
      </c>
      <c r="I7" s="10" t="s">
        <v>13</v>
      </c>
      <c r="J7" s="10" t="s">
        <v>14</v>
      </c>
      <c r="K7" s="10" t="s">
        <v>13</v>
      </c>
      <c r="L7" s="10" t="s">
        <v>14</v>
      </c>
    </row>
    <row r="8" s="11" customFormat="true" ht="29.1" hidden="false" customHeight="true" outlineLevel="0" collapsed="false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="13" customFormat="true" ht="12.75" hidden="false" customHeight="true" outlineLevel="0" collapsed="false">
      <c r="A9" s="12" t="s">
        <v>15</v>
      </c>
      <c r="B9" s="12" t="s">
        <v>16</v>
      </c>
      <c r="C9" s="12" t="s">
        <v>17</v>
      </c>
      <c r="D9" s="12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2" t="s">
        <v>24</v>
      </c>
      <c r="K9" s="12" t="s">
        <v>25</v>
      </c>
      <c r="L9" s="12" t="s">
        <v>26</v>
      </c>
    </row>
    <row r="10" s="17" customFormat="true" ht="32.3" hidden="false" customHeight="true" outlineLevel="0" collapsed="false">
      <c r="A10" s="14" t="s">
        <v>27</v>
      </c>
      <c r="B10" s="15" t="s">
        <v>28</v>
      </c>
      <c r="C10" s="16"/>
      <c r="D10" s="16"/>
      <c r="E10" s="16"/>
      <c r="F10" s="16" t="n">
        <f aca="false">SUM(F11:F23)</f>
        <v>849</v>
      </c>
      <c r="G10" s="16" t="n">
        <f aca="false">SUM(G11:G23)</f>
        <v>21900.27</v>
      </c>
      <c r="H10" s="16"/>
      <c r="I10" s="16" t="n">
        <f aca="false">SUM(I11:I23)</f>
        <v>848.96</v>
      </c>
      <c r="J10" s="16" t="n">
        <f aca="false">SUM(J11:J23)</f>
        <v>27099.4</v>
      </c>
      <c r="K10" s="16" t="n">
        <f aca="false">SUM(K11:K23)</f>
        <v>1697.96</v>
      </c>
      <c r="L10" s="16" t="n">
        <f aca="false">SUM(L11:L23)</f>
        <v>48999.67</v>
      </c>
    </row>
    <row r="11" s="1" customFormat="true" ht="38.25" hidden="false" customHeight="true" outlineLevel="0" collapsed="false">
      <c r="A11" s="18" t="s">
        <v>29</v>
      </c>
      <c r="B11" s="19" t="s">
        <v>30</v>
      </c>
      <c r="C11" s="20" t="s">
        <v>31</v>
      </c>
      <c r="D11" s="20" t="s">
        <v>32</v>
      </c>
      <c r="E11" s="21" t="n">
        <v>26.49</v>
      </c>
      <c r="F11" s="22" t="n">
        <f aca="false">ROUND(K11/2,2)</f>
        <v>218.24</v>
      </c>
      <c r="G11" s="22" t="n">
        <f aca="false">ROUND(F11*E11,2)</f>
        <v>5781.18</v>
      </c>
      <c r="H11" s="23" t="n">
        <f aca="false">ROUND(E11*$H$82,2)</f>
        <v>32.78</v>
      </c>
      <c r="I11" s="22" t="n">
        <f aca="false">K11-F11</f>
        <v>218.24</v>
      </c>
      <c r="J11" s="22" t="n">
        <f aca="false">ROUND(I11*H11,2)</f>
        <v>7153.91</v>
      </c>
      <c r="K11" s="24" t="n">
        <v>436.48</v>
      </c>
      <c r="L11" s="22" t="n">
        <f aca="false">G11+J11</f>
        <v>12935.09</v>
      </c>
    </row>
    <row r="12" s="1" customFormat="true" ht="36" hidden="false" customHeight="true" outlineLevel="0" collapsed="false">
      <c r="A12" s="18"/>
      <c r="B12" s="25" t="s">
        <v>33</v>
      </c>
      <c r="C12" s="20" t="s">
        <v>31</v>
      </c>
      <c r="D12" s="20" t="s">
        <v>32</v>
      </c>
      <c r="E12" s="21" t="n">
        <v>7.66</v>
      </c>
      <c r="F12" s="22" t="n">
        <f aca="false">ROUND(K12/2,2)</f>
        <v>31.32</v>
      </c>
      <c r="G12" s="22" t="n">
        <f aca="false">ROUND(F12*E12,2)</f>
        <v>239.91</v>
      </c>
      <c r="H12" s="23" t="n">
        <f aca="false">ROUND(E12*$H$82,2)</f>
        <v>9.48</v>
      </c>
      <c r="I12" s="22" t="n">
        <f aca="false">K12-F12</f>
        <v>31.31</v>
      </c>
      <c r="J12" s="22" t="n">
        <f aca="false">ROUND(I12*H12,2)</f>
        <v>296.82</v>
      </c>
      <c r="K12" s="24" t="n">
        <v>62.63</v>
      </c>
      <c r="L12" s="22" t="n">
        <f aca="false">G12+J12</f>
        <v>536.73</v>
      </c>
    </row>
    <row r="13" s="1" customFormat="true" ht="39" hidden="false" customHeight="true" outlineLevel="0" collapsed="false">
      <c r="A13" s="18" t="s">
        <v>34</v>
      </c>
      <c r="B13" s="19" t="s">
        <v>35</v>
      </c>
      <c r="C13" s="20" t="s">
        <v>36</v>
      </c>
      <c r="D13" s="20" t="s">
        <v>32</v>
      </c>
      <c r="E13" s="21" t="n">
        <v>26.49</v>
      </c>
      <c r="F13" s="22" t="n">
        <f aca="false">ROUND(K13/2,2)</f>
        <v>18.95</v>
      </c>
      <c r="G13" s="22" t="n">
        <f aca="false">ROUND(E13*F13,2)</f>
        <v>501.99</v>
      </c>
      <c r="H13" s="23" t="n">
        <f aca="false">ROUND(E13*$H$82,2)</f>
        <v>32.78</v>
      </c>
      <c r="I13" s="22" t="n">
        <f aca="false">K13-F13</f>
        <v>18.95</v>
      </c>
      <c r="J13" s="22" t="n">
        <f aca="false">ROUND(I13*H13,2)</f>
        <v>621.18</v>
      </c>
      <c r="K13" s="24" t="n">
        <v>37.9</v>
      </c>
      <c r="L13" s="22" t="n">
        <f aca="false">G13+J13</f>
        <v>1123.17</v>
      </c>
    </row>
    <row r="14" s="1" customFormat="true" ht="39.75" hidden="false" customHeight="true" outlineLevel="0" collapsed="false">
      <c r="A14" s="18" t="s">
        <v>37</v>
      </c>
      <c r="B14" s="19" t="s">
        <v>38</v>
      </c>
      <c r="C14" s="20" t="s">
        <v>31</v>
      </c>
      <c r="D14" s="20" t="s">
        <v>32</v>
      </c>
      <c r="E14" s="21" t="n">
        <v>26.49</v>
      </c>
      <c r="F14" s="22" t="n">
        <f aca="false">ROUND(K14/2,2)</f>
        <v>77.15</v>
      </c>
      <c r="G14" s="22" t="n">
        <f aca="false">ROUND(F14*E14,2)</f>
        <v>2043.7</v>
      </c>
      <c r="H14" s="23" t="n">
        <f aca="false">ROUND(E14*$H$82,2)</f>
        <v>32.78</v>
      </c>
      <c r="I14" s="22" t="n">
        <f aca="false">K14-F14</f>
        <v>77.15</v>
      </c>
      <c r="J14" s="22" t="n">
        <f aca="false">ROUND(I14*H14,2)</f>
        <v>2528.98</v>
      </c>
      <c r="K14" s="24" t="n">
        <v>154.3</v>
      </c>
      <c r="L14" s="22" t="n">
        <f aca="false">G14+J14</f>
        <v>4572.68</v>
      </c>
    </row>
    <row r="15" s="1" customFormat="true" ht="38.25" hidden="false" customHeight="true" outlineLevel="0" collapsed="false">
      <c r="A15" s="18" t="s">
        <v>39</v>
      </c>
      <c r="B15" s="19" t="s">
        <v>40</v>
      </c>
      <c r="C15" s="20" t="s">
        <v>31</v>
      </c>
      <c r="D15" s="20" t="s">
        <v>32</v>
      </c>
      <c r="E15" s="21" t="n">
        <v>26.49</v>
      </c>
      <c r="F15" s="22" t="n">
        <f aca="false">ROUND(K15/2,2)</f>
        <v>81.93</v>
      </c>
      <c r="G15" s="22" t="n">
        <f aca="false">ROUND(E15*F15,2)</f>
        <v>2170.33</v>
      </c>
      <c r="H15" s="23" t="n">
        <f aca="false">ROUND(E15*$H$82,2)</f>
        <v>32.78</v>
      </c>
      <c r="I15" s="22" t="n">
        <f aca="false">K15-F15</f>
        <v>81.93</v>
      </c>
      <c r="J15" s="22" t="n">
        <f aca="false">ROUND(I15*H15,2)</f>
        <v>2685.67</v>
      </c>
      <c r="K15" s="26" t="n">
        <v>163.86</v>
      </c>
      <c r="L15" s="22" t="n">
        <f aca="false">G15+J15</f>
        <v>4856</v>
      </c>
    </row>
    <row r="16" s="1" customFormat="true" ht="36" hidden="false" customHeight="true" outlineLevel="0" collapsed="false">
      <c r="A16" s="18"/>
      <c r="B16" s="19" t="s">
        <v>41</v>
      </c>
      <c r="C16" s="20" t="s">
        <v>42</v>
      </c>
      <c r="D16" s="20" t="s">
        <v>32</v>
      </c>
      <c r="E16" s="21" t="n">
        <v>26.49</v>
      </c>
      <c r="F16" s="22" t="n">
        <f aca="false">ROUND(K16/2,2)</f>
        <v>133.78</v>
      </c>
      <c r="G16" s="22" t="n">
        <f aca="false">ROUND(E16*F16,2)</f>
        <v>3543.83</v>
      </c>
      <c r="H16" s="23" t="n">
        <f aca="false">ROUND(E16*$H$82,2)</f>
        <v>32.78</v>
      </c>
      <c r="I16" s="22" t="n">
        <f aca="false">K16-F16</f>
        <v>133.77</v>
      </c>
      <c r="J16" s="22" t="n">
        <f aca="false">ROUND(I16*H16,2)</f>
        <v>4384.98</v>
      </c>
      <c r="K16" s="26" t="n">
        <v>267.55</v>
      </c>
      <c r="L16" s="22" t="n">
        <f aca="false">G16+J16</f>
        <v>7928.81</v>
      </c>
    </row>
    <row r="17" customFormat="false" ht="41.25" hidden="false" customHeight="true" outlineLevel="0" collapsed="false">
      <c r="A17" s="18" t="s">
        <v>43</v>
      </c>
      <c r="B17" s="19" t="s">
        <v>44</v>
      </c>
      <c r="C17" s="20" t="s">
        <v>31</v>
      </c>
      <c r="D17" s="20" t="s">
        <v>32</v>
      </c>
      <c r="E17" s="21" t="n">
        <v>26.49</v>
      </c>
      <c r="F17" s="22" t="n">
        <f aca="false">ROUND(K17/2,2)</f>
        <v>35.33</v>
      </c>
      <c r="G17" s="22" t="n">
        <f aca="false">ROUND(E17*F17,2)</f>
        <v>935.89</v>
      </c>
      <c r="H17" s="23" t="n">
        <f aca="false">ROUND(E17*$H$82,2)</f>
        <v>32.78</v>
      </c>
      <c r="I17" s="22" t="n">
        <f aca="false">K17-F17</f>
        <v>35.33</v>
      </c>
      <c r="J17" s="22" t="n">
        <f aca="false">ROUND(H17*I17,2)</f>
        <v>1158.12</v>
      </c>
      <c r="K17" s="24" t="n">
        <v>70.66</v>
      </c>
      <c r="L17" s="22" t="n">
        <f aca="false">G17+J17</f>
        <v>2094.01</v>
      </c>
    </row>
    <row r="18" customFormat="false" ht="27.75" hidden="false" customHeight="true" outlineLevel="0" collapsed="false">
      <c r="A18" s="18" t="s">
        <v>45</v>
      </c>
      <c r="B18" s="19" t="s">
        <v>46</v>
      </c>
      <c r="C18" s="20" t="s">
        <v>31</v>
      </c>
      <c r="D18" s="20" t="s">
        <v>32</v>
      </c>
      <c r="E18" s="21" t="n">
        <v>26.49</v>
      </c>
      <c r="F18" s="22" t="n">
        <f aca="false">ROUND(K18/2,2)</f>
        <v>51.28</v>
      </c>
      <c r="G18" s="22" t="n">
        <f aca="false">ROUND(E18*F18,2)</f>
        <v>1358.41</v>
      </c>
      <c r="H18" s="23" t="n">
        <f aca="false">ROUND(E18*$H$82,2)</f>
        <v>32.78</v>
      </c>
      <c r="I18" s="22" t="n">
        <f aca="false">K18-F18</f>
        <v>51.28</v>
      </c>
      <c r="J18" s="22" t="n">
        <f aca="false">ROUND(H18*I18,2)</f>
        <v>1680.96</v>
      </c>
      <c r="K18" s="27" t="n">
        <v>102.56</v>
      </c>
      <c r="L18" s="22" t="n">
        <f aca="false">G18+J18</f>
        <v>3039.37</v>
      </c>
    </row>
    <row r="19" s="28" customFormat="true" ht="38.05" hidden="false" customHeight="true" outlineLevel="0" collapsed="false">
      <c r="A19" s="18"/>
      <c r="B19" s="19" t="s">
        <v>47</v>
      </c>
      <c r="C19" s="20" t="s">
        <v>31</v>
      </c>
      <c r="D19" s="20" t="s">
        <v>32</v>
      </c>
      <c r="E19" s="21" t="n">
        <v>26.49</v>
      </c>
      <c r="F19" s="22" t="n">
        <f aca="false">ROUND(K19/2,2)</f>
        <v>18.3</v>
      </c>
      <c r="G19" s="22" t="n">
        <f aca="false">ROUND(E19*F19,2)</f>
        <v>484.77</v>
      </c>
      <c r="H19" s="23" t="n">
        <f aca="false">ROUND(E19*$H$82,2)</f>
        <v>32.78</v>
      </c>
      <c r="I19" s="22" t="n">
        <f aca="false">K19-F19</f>
        <v>18.3</v>
      </c>
      <c r="J19" s="22" t="n">
        <f aca="false">ROUND(H19*I19,2)</f>
        <v>599.87</v>
      </c>
      <c r="K19" s="26" t="n">
        <v>36.6</v>
      </c>
      <c r="L19" s="22" t="n">
        <f aca="false">G19+J19</f>
        <v>1084.64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="28" customFormat="true" ht="33" hidden="false" customHeight="true" outlineLevel="0" collapsed="false">
      <c r="A20" s="18" t="s">
        <v>48</v>
      </c>
      <c r="B20" s="19" t="s">
        <v>49</v>
      </c>
      <c r="C20" s="20" t="s">
        <v>31</v>
      </c>
      <c r="D20" s="20" t="s">
        <v>32</v>
      </c>
      <c r="E20" s="21" t="n">
        <v>26.49</v>
      </c>
      <c r="F20" s="22" t="n">
        <f aca="false">ROUND(K20/2,2)</f>
        <v>38.4</v>
      </c>
      <c r="G20" s="22" t="n">
        <f aca="false">ROUND(E20*F20,2)</f>
        <v>1017.22</v>
      </c>
      <c r="H20" s="23" t="n">
        <f aca="false">ROUND(E20*$H$82,2)</f>
        <v>32.78</v>
      </c>
      <c r="I20" s="22" t="n">
        <f aca="false">K20-F20</f>
        <v>38.4</v>
      </c>
      <c r="J20" s="22" t="n">
        <f aca="false">ROUND(H20*I20,2)</f>
        <v>1258.75</v>
      </c>
      <c r="K20" s="24" t="n">
        <v>76.8</v>
      </c>
      <c r="L20" s="22" t="n">
        <f aca="false">G20+J20</f>
        <v>2275.97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</row>
    <row r="21" s="28" customFormat="true" ht="44.75" hidden="false" customHeight="true" outlineLevel="0" collapsed="false">
      <c r="A21" s="18" t="s">
        <v>50</v>
      </c>
      <c r="B21" s="19" t="s">
        <v>51</v>
      </c>
      <c r="C21" s="20" t="s">
        <v>31</v>
      </c>
      <c r="D21" s="20" t="s">
        <v>32</v>
      </c>
      <c r="E21" s="21" t="n">
        <v>26.49</v>
      </c>
      <c r="F21" s="22" t="n">
        <f aca="false">ROUND(K21/2,2)</f>
        <v>17.92</v>
      </c>
      <c r="G21" s="22" t="n">
        <f aca="false">ROUND(E21*F21,2)</f>
        <v>474.7</v>
      </c>
      <c r="H21" s="23" t="n">
        <f aca="false">ROUND(E21*$H$82,2)</f>
        <v>32.78</v>
      </c>
      <c r="I21" s="22" t="n">
        <f aca="false">K21-F21</f>
        <v>17.91</v>
      </c>
      <c r="J21" s="22" t="n">
        <f aca="false">ROUND(H21*I21,2)</f>
        <v>587.09</v>
      </c>
      <c r="K21" s="24" t="n">
        <v>35.83</v>
      </c>
      <c r="L21" s="22" t="n">
        <f aca="false">G21+J21</f>
        <v>1061.79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s="28" customFormat="true" ht="32.25" hidden="false" customHeight="true" outlineLevel="0" collapsed="false">
      <c r="A22" s="18" t="s">
        <v>52</v>
      </c>
      <c r="B22" s="19" t="s">
        <v>53</v>
      </c>
      <c r="C22" s="20" t="s">
        <v>31</v>
      </c>
      <c r="D22" s="20" t="s">
        <v>32</v>
      </c>
      <c r="E22" s="21" t="n">
        <v>26.49</v>
      </c>
      <c r="F22" s="22" t="n">
        <f aca="false">ROUND(K22/2,2)</f>
        <v>3.65</v>
      </c>
      <c r="G22" s="22" t="n">
        <f aca="false">ROUND(E22*F22,2)</f>
        <v>96.69</v>
      </c>
      <c r="H22" s="23" t="n">
        <f aca="false">ROUND(E22*$H$82,2)</f>
        <v>32.78</v>
      </c>
      <c r="I22" s="22" t="n">
        <f aca="false">K22-F22</f>
        <v>3.65</v>
      </c>
      <c r="J22" s="22" t="n">
        <f aca="false">ROUND(H22*I22,2)</f>
        <v>119.65</v>
      </c>
      <c r="K22" s="24" t="n">
        <v>7.3</v>
      </c>
      <c r="L22" s="22" t="n">
        <f aca="false">G22+J22</f>
        <v>216.34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</row>
    <row r="23" s="1" customFormat="true" ht="34.55" hidden="false" customHeight="true" outlineLevel="0" collapsed="false">
      <c r="A23" s="18" t="s">
        <v>54</v>
      </c>
      <c r="B23" s="19" t="s">
        <v>55</v>
      </c>
      <c r="C23" s="20" t="s">
        <v>31</v>
      </c>
      <c r="D23" s="20" t="s">
        <v>32</v>
      </c>
      <c r="E23" s="21" t="n">
        <v>26.49</v>
      </c>
      <c r="F23" s="22" t="n">
        <f aca="false">ROUND(K23/2,2)</f>
        <v>122.75</v>
      </c>
      <c r="G23" s="22" t="n">
        <f aca="false">ROUND(E23*F23,2)</f>
        <v>3251.65</v>
      </c>
      <c r="H23" s="23" t="n">
        <f aca="false">ROUND(E23*$H$82,2)</f>
        <v>32.78</v>
      </c>
      <c r="I23" s="22" t="n">
        <f aca="false">K23-F23</f>
        <v>122.74</v>
      </c>
      <c r="J23" s="22" t="n">
        <f aca="false">ROUND(H23*I23,2)</f>
        <v>4023.42</v>
      </c>
      <c r="K23" s="24" t="n">
        <v>245.49</v>
      </c>
      <c r="L23" s="22" t="n">
        <f aca="false">G23+J23</f>
        <v>7275.07</v>
      </c>
    </row>
    <row r="24" s="1" customFormat="true" ht="38.2" hidden="false" customHeight="true" outlineLevel="0" collapsed="false">
      <c r="A24" s="14" t="s">
        <v>16</v>
      </c>
      <c r="B24" s="15" t="s">
        <v>56</v>
      </c>
      <c r="C24" s="16"/>
      <c r="D24" s="16"/>
      <c r="E24" s="16"/>
      <c r="F24" s="16" t="n">
        <f aca="false">SUM(F25:F50)</f>
        <v>1735.38</v>
      </c>
      <c r="G24" s="16" t="n">
        <f aca="false">SUM(G25:G50)</f>
        <v>53051.39</v>
      </c>
      <c r="H24" s="16"/>
      <c r="I24" s="16" t="n">
        <f aca="false">SUM(I25:I50)</f>
        <v>1735.26</v>
      </c>
      <c r="J24" s="16" t="n">
        <f aca="false">SUM(J25:J50)</f>
        <v>65643.15</v>
      </c>
      <c r="K24" s="16" t="n">
        <f aca="false">SUM(K25:K50)</f>
        <v>3470.64</v>
      </c>
      <c r="L24" s="16" t="n">
        <f aca="false">SUM(L25:L50)</f>
        <v>118694.54</v>
      </c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</row>
    <row r="25" s="1" customFormat="true" ht="31.85" hidden="false" customHeight="true" outlineLevel="0" collapsed="false">
      <c r="A25" s="18" t="s">
        <v>57</v>
      </c>
      <c r="B25" s="19" t="s">
        <v>58</v>
      </c>
      <c r="C25" s="20" t="s">
        <v>59</v>
      </c>
      <c r="D25" s="20" t="s">
        <v>32</v>
      </c>
      <c r="E25" s="21" t="n">
        <v>26.49</v>
      </c>
      <c r="F25" s="22" t="n">
        <f aca="false">ROUND(K25/2,2)</f>
        <v>601.69</v>
      </c>
      <c r="G25" s="22" t="n">
        <f aca="false">ROUND(E25*F25,2)</f>
        <v>15938.77</v>
      </c>
      <c r="H25" s="23" t="n">
        <f aca="false">ROUND(E25*$H$82,2)</f>
        <v>32.78</v>
      </c>
      <c r="I25" s="22" t="n">
        <f aca="false">K25-F25</f>
        <v>601.69</v>
      </c>
      <c r="J25" s="22" t="n">
        <f aca="false">ROUND(H25*I25,2)</f>
        <v>19723.4</v>
      </c>
      <c r="K25" s="24" t="n">
        <v>1203.38</v>
      </c>
      <c r="L25" s="22" t="n">
        <f aca="false">G25+J25</f>
        <v>35662.17</v>
      </c>
    </row>
    <row r="26" s="1" customFormat="true" ht="31.2" hidden="false" customHeight="true" outlineLevel="0" collapsed="false">
      <c r="A26" s="18" t="s">
        <v>60</v>
      </c>
      <c r="B26" s="29" t="s">
        <v>61</v>
      </c>
      <c r="C26" s="20" t="s">
        <v>36</v>
      </c>
      <c r="D26" s="20" t="s">
        <v>32</v>
      </c>
      <c r="E26" s="21" t="n">
        <v>26.49</v>
      </c>
      <c r="F26" s="22" t="n">
        <f aca="false">ROUND(K26/2,2)</f>
        <v>17.83</v>
      </c>
      <c r="G26" s="22" t="n">
        <f aca="false">ROUND(F26*E26,2)</f>
        <v>472.32</v>
      </c>
      <c r="H26" s="23" t="n">
        <f aca="false">ROUND(E26*$H$82,2)</f>
        <v>32.78</v>
      </c>
      <c r="I26" s="22" t="n">
        <f aca="false">K26-F26</f>
        <v>17.83</v>
      </c>
      <c r="J26" s="22" t="n">
        <f aca="false">ROUND(I26*H26,2)</f>
        <v>584.47</v>
      </c>
      <c r="K26" s="24" t="n">
        <v>35.66</v>
      </c>
      <c r="L26" s="22" t="n">
        <f aca="false">G26+J26</f>
        <v>1056.79</v>
      </c>
    </row>
    <row r="27" s="1" customFormat="true" ht="31.2" hidden="false" customHeight="true" outlineLevel="0" collapsed="false">
      <c r="A27" s="18" t="s">
        <v>62</v>
      </c>
      <c r="B27" s="29" t="s">
        <v>63</v>
      </c>
      <c r="C27" s="20" t="s">
        <v>42</v>
      </c>
      <c r="D27" s="20" t="s">
        <v>32</v>
      </c>
      <c r="E27" s="21" t="n">
        <v>26.49</v>
      </c>
      <c r="F27" s="22" t="n">
        <f aca="false">ROUND(K27/2,2)</f>
        <v>128.65</v>
      </c>
      <c r="G27" s="22" t="n">
        <f aca="false">ROUND(F27*E27,2)</f>
        <v>3407.94</v>
      </c>
      <c r="H27" s="23" t="n">
        <f aca="false">ROUND(E27*$H$82,2)</f>
        <v>32.78</v>
      </c>
      <c r="I27" s="22" t="n">
        <f aca="false">K27-F27</f>
        <v>128.64</v>
      </c>
      <c r="J27" s="22" t="n">
        <f aca="false">ROUND(I27*H27,2)</f>
        <v>4216.82</v>
      </c>
      <c r="K27" s="24" t="n">
        <v>257.29</v>
      </c>
      <c r="L27" s="22" t="n">
        <f aca="false">G27+J27</f>
        <v>7624.76</v>
      </c>
    </row>
    <row r="28" s="1" customFormat="true" ht="29.15" hidden="false" customHeight="true" outlineLevel="0" collapsed="false">
      <c r="A28" s="18" t="s">
        <v>64</v>
      </c>
      <c r="B28" s="30" t="s">
        <v>65</v>
      </c>
      <c r="C28" s="20" t="s">
        <v>36</v>
      </c>
      <c r="D28" s="20" t="s">
        <v>32</v>
      </c>
      <c r="E28" s="21" t="n">
        <v>7.66</v>
      </c>
      <c r="F28" s="22" t="n">
        <f aca="false">ROUND(K28/2,2)</f>
        <v>51.61</v>
      </c>
      <c r="G28" s="22" t="n">
        <f aca="false">ROUND(F28*E28,2)</f>
        <v>395.33</v>
      </c>
      <c r="H28" s="23" t="n">
        <f aca="false">ROUND(E28*$H$82,2)</f>
        <v>9.48</v>
      </c>
      <c r="I28" s="22" t="n">
        <f aca="false">K28-F28</f>
        <v>51.61</v>
      </c>
      <c r="J28" s="22" t="n">
        <f aca="false">ROUND(I28*H28,2)</f>
        <v>489.26</v>
      </c>
      <c r="K28" s="24" t="n">
        <v>103.22</v>
      </c>
      <c r="L28" s="22" t="n">
        <f aca="false">G28+J28</f>
        <v>884.59</v>
      </c>
    </row>
    <row r="29" s="1" customFormat="true" ht="31.2" hidden="false" customHeight="true" outlineLevel="0" collapsed="false">
      <c r="A29" s="18"/>
      <c r="B29" s="31" t="s">
        <v>66</v>
      </c>
      <c r="C29" s="20" t="s">
        <v>36</v>
      </c>
      <c r="D29" s="20" t="s">
        <v>32</v>
      </c>
      <c r="E29" s="21" t="n">
        <v>26.49</v>
      </c>
      <c r="F29" s="22" t="n">
        <f aca="false">ROUND(K29/2,2)</f>
        <v>43.87</v>
      </c>
      <c r="G29" s="22" t="n">
        <f aca="false">ROUND(F29*E29,2)</f>
        <v>1162.12</v>
      </c>
      <c r="H29" s="23" t="n">
        <f aca="false">ROUND(E29*$H$82,2)</f>
        <v>32.78</v>
      </c>
      <c r="I29" s="22" t="n">
        <f aca="false">K29-F29</f>
        <v>43.86</v>
      </c>
      <c r="J29" s="22" t="n">
        <f aca="false">ROUND(I29*H29,2)</f>
        <v>1437.73</v>
      </c>
      <c r="K29" s="24" t="n">
        <v>87.73</v>
      </c>
      <c r="L29" s="22" t="n">
        <f aca="false">G29+J29</f>
        <v>2599.85</v>
      </c>
    </row>
    <row r="30" s="1" customFormat="true" ht="38.25" hidden="false" customHeight="true" outlineLevel="0" collapsed="false">
      <c r="A30" s="18" t="s">
        <v>67</v>
      </c>
      <c r="B30" s="19" t="s">
        <v>68</v>
      </c>
      <c r="C30" s="20" t="s">
        <v>36</v>
      </c>
      <c r="D30" s="20" t="s">
        <v>32</v>
      </c>
      <c r="E30" s="21" t="n">
        <v>26.49</v>
      </c>
      <c r="F30" s="22" t="n">
        <f aca="false">ROUND(K30/2,2)</f>
        <v>184.13</v>
      </c>
      <c r="G30" s="22" t="n">
        <f aca="false">ROUND(F30*E30,2)</f>
        <v>4877.6</v>
      </c>
      <c r="H30" s="23" t="n">
        <f aca="false">ROUND(E30*$H$82,2)</f>
        <v>32.78</v>
      </c>
      <c r="I30" s="22" t="n">
        <f aca="false">K30-F30</f>
        <v>184.12</v>
      </c>
      <c r="J30" s="22" t="n">
        <f aca="false">ROUND(I30*H30,2)</f>
        <v>6035.45</v>
      </c>
      <c r="K30" s="24" t="n">
        <v>368.25</v>
      </c>
      <c r="L30" s="22" t="n">
        <f aca="false">G30+J30</f>
        <v>10913.05</v>
      </c>
    </row>
    <row r="31" s="1" customFormat="true" ht="38.25" hidden="false" customHeight="true" outlineLevel="0" collapsed="false">
      <c r="A31" s="18"/>
      <c r="B31" s="19" t="s">
        <v>69</v>
      </c>
      <c r="C31" s="20" t="s">
        <v>70</v>
      </c>
      <c r="D31" s="20" t="s">
        <v>71</v>
      </c>
      <c r="E31" s="21" t="n">
        <v>68.21</v>
      </c>
      <c r="F31" s="22" t="n">
        <f aca="false">ROUND(K31/2,2)</f>
        <v>37.88</v>
      </c>
      <c r="G31" s="22" t="n">
        <f aca="false">ROUND(F31*E31,2)</f>
        <v>2583.79</v>
      </c>
      <c r="H31" s="23" t="n">
        <f aca="false">ROUND(E31*$H$82,2)</f>
        <v>84.41</v>
      </c>
      <c r="I31" s="22" t="n">
        <f aca="false">K31-F31</f>
        <v>37.87</v>
      </c>
      <c r="J31" s="22" t="n">
        <f aca="false">ROUND(I31*H31,2)</f>
        <v>3196.61</v>
      </c>
      <c r="K31" s="24" t="n">
        <v>75.75</v>
      </c>
      <c r="L31" s="22" t="n">
        <f aca="false">G31+J31</f>
        <v>5780.4</v>
      </c>
    </row>
    <row r="32" s="1" customFormat="true" ht="24.75" hidden="false" customHeight="true" outlineLevel="0" collapsed="false">
      <c r="A32" s="18" t="s">
        <v>72</v>
      </c>
      <c r="B32" s="19" t="s">
        <v>73</v>
      </c>
      <c r="C32" s="20" t="s">
        <v>42</v>
      </c>
      <c r="D32" s="20" t="s">
        <v>32</v>
      </c>
      <c r="E32" s="21" t="n">
        <v>26.49</v>
      </c>
      <c r="F32" s="22" t="n">
        <f aca="false">ROUND(K32/2,2)</f>
        <v>273.45</v>
      </c>
      <c r="G32" s="22" t="n">
        <f aca="false">ROUND(F32*E32,2)</f>
        <v>7243.69</v>
      </c>
      <c r="H32" s="23" t="n">
        <f aca="false">ROUND(E32*$H$82,2)</f>
        <v>32.78</v>
      </c>
      <c r="I32" s="22" t="n">
        <f aca="false">K32-F32</f>
        <v>273.44</v>
      </c>
      <c r="J32" s="22" t="n">
        <f aca="false">ROUND(I32*H32,2)</f>
        <v>8963.36</v>
      </c>
      <c r="K32" s="24" t="n">
        <v>546.89</v>
      </c>
      <c r="L32" s="22" t="n">
        <f aca="false">G32+J32</f>
        <v>16207.05</v>
      </c>
    </row>
    <row r="33" customFormat="false" ht="34.55" hidden="false" customHeight="true" outlineLevel="0" collapsed="false">
      <c r="A33" s="18" t="s">
        <v>74</v>
      </c>
      <c r="B33" s="19" t="s">
        <v>75</v>
      </c>
      <c r="C33" s="20" t="s">
        <v>76</v>
      </c>
      <c r="D33" s="20" t="s">
        <v>71</v>
      </c>
      <c r="E33" s="21" t="n">
        <v>68.21</v>
      </c>
      <c r="F33" s="22" t="n">
        <f aca="false">ROUND(K33/2,2)</f>
        <v>47.64</v>
      </c>
      <c r="G33" s="22" t="n">
        <f aca="false">ROUND(E33*F33,2)</f>
        <v>3249.52</v>
      </c>
      <c r="H33" s="23" t="n">
        <f aca="false">ROUND(E33*$H$82,2)</f>
        <v>84.41</v>
      </c>
      <c r="I33" s="22" t="n">
        <f aca="false">K33-F33</f>
        <v>47.63</v>
      </c>
      <c r="J33" s="22" t="n">
        <f aca="false">ROUND(I33*H33,2)</f>
        <v>4020.45</v>
      </c>
      <c r="K33" s="24" t="n">
        <v>95.27</v>
      </c>
      <c r="L33" s="22" t="n">
        <f aca="false">G33+J33</f>
        <v>7269.97</v>
      </c>
    </row>
    <row r="34" customFormat="false" ht="27.1" hidden="false" customHeight="true" outlineLevel="0" collapsed="false">
      <c r="A34" s="18" t="s">
        <v>77</v>
      </c>
      <c r="B34" s="19" t="s">
        <v>78</v>
      </c>
      <c r="C34" s="20" t="s">
        <v>79</v>
      </c>
      <c r="D34" s="20" t="s">
        <v>71</v>
      </c>
      <c r="E34" s="21" t="n">
        <v>68.21</v>
      </c>
      <c r="F34" s="22" t="n">
        <f aca="false">ROUND(K34/2,2)</f>
        <v>40.7</v>
      </c>
      <c r="G34" s="22" t="n">
        <f aca="false">ROUND(F34*E34,2)</f>
        <v>2776.15</v>
      </c>
      <c r="H34" s="23" t="n">
        <f aca="false">ROUND(E34*$H$82,2)</f>
        <v>84.41</v>
      </c>
      <c r="I34" s="22" t="n">
        <f aca="false">K34-F34</f>
        <v>40.7</v>
      </c>
      <c r="J34" s="22" t="n">
        <f aca="false">ROUND(I34*H34,2)</f>
        <v>3435.49</v>
      </c>
      <c r="K34" s="24" t="n">
        <v>81.4</v>
      </c>
      <c r="L34" s="22" t="n">
        <f aca="false">G34+J34</f>
        <v>6211.64</v>
      </c>
    </row>
    <row r="35" customFormat="false" ht="31.85" hidden="false" customHeight="true" outlineLevel="0" collapsed="false">
      <c r="A35" s="18" t="s">
        <v>80</v>
      </c>
      <c r="B35" s="19" t="s">
        <v>81</v>
      </c>
      <c r="C35" s="20" t="s">
        <v>82</v>
      </c>
      <c r="D35" s="20" t="s">
        <v>32</v>
      </c>
      <c r="E35" s="21" t="n">
        <v>26.49</v>
      </c>
      <c r="F35" s="22" t="n">
        <f aca="false">ROUND(K35/2,2)</f>
        <v>23.5</v>
      </c>
      <c r="G35" s="22" t="n">
        <f aca="false">ROUND(F35*E35,2)</f>
        <v>622.52</v>
      </c>
      <c r="H35" s="23" t="n">
        <f aca="false">ROUND(E35*$H$82,2)</f>
        <v>32.78</v>
      </c>
      <c r="I35" s="22" t="n">
        <f aca="false">K35-F35</f>
        <v>23.5</v>
      </c>
      <c r="J35" s="22" t="n">
        <f aca="false">ROUND(I35*H35,2)</f>
        <v>770.33</v>
      </c>
      <c r="K35" s="24" t="n">
        <v>47</v>
      </c>
      <c r="L35" s="22" t="n">
        <f aca="false">G35+J35</f>
        <v>1392.85</v>
      </c>
    </row>
    <row r="36" customFormat="false" ht="40.5" hidden="false" customHeight="true" outlineLevel="0" collapsed="false">
      <c r="A36" s="18" t="s">
        <v>83</v>
      </c>
      <c r="B36" s="19" t="s">
        <v>84</v>
      </c>
      <c r="C36" s="20" t="s">
        <v>82</v>
      </c>
      <c r="D36" s="20" t="s">
        <v>32</v>
      </c>
      <c r="E36" s="21" t="n">
        <v>26.49</v>
      </c>
      <c r="F36" s="22" t="n">
        <f aca="false">ROUND(K36/2,2)</f>
        <v>37.78</v>
      </c>
      <c r="G36" s="22" t="n">
        <f aca="false">ROUND(E36*F36,2)</f>
        <v>1000.79</v>
      </c>
      <c r="H36" s="23" t="n">
        <f aca="false">ROUND(E36*$H$82,2)</f>
        <v>32.78</v>
      </c>
      <c r="I36" s="22" t="n">
        <f aca="false">K36-F36</f>
        <v>37.78</v>
      </c>
      <c r="J36" s="22" t="n">
        <f aca="false">ROUND(H36*I36,2)</f>
        <v>1238.43</v>
      </c>
      <c r="K36" s="24" t="n">
        <v>75.56</v>
      </c>
      <c r="L36" s="22" t="n">
        <f aca="false">G36+J36</f>
        <v>2239.22</v>
      </c>
    </row>
    <row r="37" customFormat="false" ht="42.75" hidden="false" customHeight="true" outlineLevel="0" collapsed="false">
      <c r="A37" s="18" t="s">
        <v>85</v>
      </c>
      <c r="B37" s="19" t="s">
        <v>86</v>
      </c>
      <c r="C37" s="20" t="s">
        <v>42</v>
      </c>
      <c r="D37" s="20" t="s">
        <v>32</v>
      </c>
      <c r="E37" s="21" t="n">
        <v>26.49</v>
      </c>
      <c r="F37" s="22" t="n">
        <f aca="false">ROUND(K37/2,2)</f>
        <v>7.68</v>
      </c>
      <c r="G37" s="22" t="n">
        <f aca="false">ROUND(E37*F37,2)</f>
        <v>203.44</v>
      </c>
      <c r="H37" s="23" t="n">
        <f aca="false">ROUND(E37*$H$82,2)</f>
        <v>32.78</v>
      </c>
      <c r="I37" s="22" t="n">
        <f aca="false">K37-F37</f>
        <v>7.67</v>
      </c>
      <c r="J37" s="22" t="n">
        <f aca="false">ROUND(H37*I37,2)</f>
        <v>251.42</v>
      </c>
      <c r="K37" s="24" t="n">
        <v>15.35</v>
      </c>
      <c r="L37" s="22" t="n">
        <f aca="false">G37+J37</f>
        <v>454.86</v>
      </c>
    </row>
    <row r="38" customFormat="false" ht="35.25" hidden="false" customHeight="true" outlineLevel="0" collapsed="false">
      <c r="A38" s="18"/>
      <c r="B38" s="19" t="s">
        <v>87</v>
      </c>
      <c r="C38" s="20" t="s">
        <v>88</v>
      </c>
      <c r="D38" s="20" t="s">
        <v>71</v>
      </c>
      <c r="E38" s="21" t="n">
        <v>68.21</v>
      </c>
      <c r="F38" s="22" t="n">
        <f aca="false">ROUND(K38/2,2)</f>
        <v>1.39</v>
      </c>
      <c r="G38" s="22" t="n">
        <f aca="false">ROUND(E38*F38,2)</f>
        <v>94.81</v>
      </c>
      <c r="H38" s="23" t="n">
        <f aca="false">ROUND(E38*$H$82,2)</f>
        <v>84.41</v>
      </c>
      <c r="I38" s="22" t="n">
        <f aca="false">K38-F38</f>
        <v>1.38</v>
      </c>
      <c r="J38" s="22" t="n">
        <f aca="false">ROUND(H38*I38,2)</f>
        <v>116.49</v>
      </c>
      <c r="K38" s="24" t="n">
        <v>2.77</v>
      </c>
      <c r="L38" s="22" t="n">
        <f aca="false">G38+J38</f>
        <v>211.3</v>
      </c>
    </row>
    <row r="39" customFormat="false" ht="42.75" hidden="false" customHeight="true" outlineLevel="0" collapsed="false">
      <c r="A39" s="18" t="s">
        <v>89</v>
      </c>
      <c r="B39" s="19" t="s">
        <v>90</v>
      </c>
      <c r="C39" s="20" t="s">
        <v>91</v>
      </c>
      <c r="D39" s="20" t="s">
        <v>32</v>
      </c>
      <c r="E39" s="21" t="n">
        <v>26.49</v>
      </c>
      <c r="F39" s="22" t="n">
        <f aca="false">ROUND(K39/2,2)</f>
        <v>136.78</v>
      </c>
      <c r="G39" s="22" t="n">
        <f aca="false">ROUND(F39*E39,2)</f>
        <v>3623.3</v>
      </c>
      <c r="H39" s="23" t="n">
        <f aca="false">ROUND(E39*$H$82,2)</f>
        <v>32.78</v>
      </c>
      <c r="I39" s="22" t="n">
        <f aca="false">K39-F39</f>
        <v>136.77</v>
      </c>
      <c r="J39" s="22" t="n">
        <f aca="false">ROUND(H39*I39,2)</f>
        <v>4483.32</v>
      </c>
      <c r="K39" s="24" t="n">
        <v>273.55</v>
      </c>
      <c r="L39" s="22" t="n">
        <f aca="false">G39+J39</f>
        <v>8106.62</v>
      </c>
    </row>
    <row r="40" s="1" customFormat="true" ht="31.2" hidden="false" customHeight="true" outlineLevel="0" collapsed="false">
      <c r="A40" s="18" t="s">
        <v>92</v>
      </c>
      <c r="B40" s="19" t="s">
        <v>93</v>
      </c>
      <c r="C40" s="20" t="s">
        <v>94</v>
      </c>
      <c r="D40" s="20" t="s">
        <v>32</v>
      </c>
      <c r="E40" s="21" t="n">
        <v>26.49</v>
      </c>
      <c r="F40" s="22" t="n">
        <f aca="false">ROUND(K40/2,2)</f>
        <v>5</v>
      </c>
      <c r="G40" s="22" t="n">
        <f aca="false">ROUND(E40*F40,2)</f>
        <v>132.45</v>
      </c>
      <c r="H40" s="23" t="n">
        <f aca="false">ROUND(E40*$H$82,2)</f>
        <v>32.78</v>
      </c>
      <c r="I40" s="22" t="n">
        <f aca="false">K40-F40</f>
        <v>5</v>
      </c>
      <c r="J40" s="22" t="n">
        <f aca="false">ROUND(H40*I40,2)</f>
        <v>163.9</v>
      </c>
      <c r="K40" s="24" t="n">
        <v>10</v>
      </c>
      <c r="L40" s="22" t="n">
        <f aca="false">G40+J40</f>
        <v>296.35</v>
      </c>
    </row>
    <row r="41" s="1" customFormat="true" ht="27.8" hidden="false" customHeight="true" outlineLevel="0" collapsed="false">
      <c r="A41" s="18"/>
      <c r="B41" s="19" t="s">
        <v>95</v>
      </c>
      <c r="C41" s="20" t="s">
        <v>96</v>
      </c>
      <c r="D41" s="20" t="s">
        <v>32</v>
      </c>
      <c r="E41" s="21" t="n">
        <v>26.49</v>
      </c>
      <c r="F41" s="22" t="n">
        <f aca="false">ROUND(K41/2,2)</f>
        <v>1.76</v>
      </c>
      <c r="G41" s="22" t="n">
        <f aca="false">ROUND(E41*F41,2)</f>
        <v>46.62</v>
      </c>
      <c r="H41" s="23" t="n">
        <f aca="false">ROUND(E41*$H$82,2)</f>
        <v>32.78</v>
      </c>
      <c r="I41" s="22" t="n">
        <f aca="false">K41-F41</f>
        <v>1.75</v>
      </c>
      <c r="J41" s="22" t="n">
        <f aca="false">ROUND(H41*I41,2)</f>
        <v>57.37</v>
      </c>
      <c r="K41" s="24" t="n">
        <v>3.51</v>
      </c>
      <c r="L41" s="22" t="n">
        <f aca="false">G41+J41</f>
        <v>103.99</v>
      </c>
    </row>
    <row r="42" s="1" customFormat="true" ht="37.3" hidden="false" customHeight="true" outlineLevel="0" collapsed="false">
      <c r="A42" s="18" t="s">
        <v>97</v>
      </c>
      <c r="B42" s="32" t="s">
        <v>98</v>
      </c>
      <c r="C42" s="20" t="s">
        <v>82</v>
      </c>
      <c r="D42" s="20" t="s">
        <v>32</v>
      </c>
      <c r="E42" s="21" t="n">
        <v>26.49</v>
      </c>
      <c r="F42" s="22" t="n">
        <f aca="false">ROUND(K42/2,2)</f>
        <v>0.44</v>
      </c>
      <c r="G42" s="22" t="n">
        <f aca="false">ROUND(E42*F42,2)</f>
        <v>11.66</v>
      </c>
      <c r="H42" s="23" t="n">
        <f aca="false">ROUND(E42*$H$82,2)</f>
        <v>32.78</v>
      </c>
      <c r="I42" s="22" t="n">
        <f aca="false">K42-F42</f>
        <v>0.43</v>
      </c>
      <c r="J42" s="22" t="n">
        <f aca="false">ROUND(H42*I42,2)</f>
        <v>14.1</v>
      </c>
      <c r="K42" s="24" t="n">
        <v>0.87</v>
      </c>
      <c r="L42" s="22" t="n">
        <f aca="false">G42+J42</f>
        <v>25.76</v>
      </c>
    </row>
    <row r="43" s="1" customFormat="true" ht="33.2" hidden="false" customHeight="true" outlineLevel="0" collapsed="false">
      <c r="A43" s="18"/>
      <c r="B43" s="32" t="s">
        <v>98</v>
      </c>
      <c r="C43" s="20" t="s">
        <v>99</v>
      </c>
      <c r="D43" s="20" t="s">
        <v>71</v>
      </c>
      <c r="E43" s="21" t="n">
        <v>68.21</v>
      </c>
      <c r="F43" s="22" t="n">
        <f aca="false">ROUND(K43/2,2)</f>
        <v>20.88</v>
      </c>
      <c r="G43" s="22" t="n">
        <f aca="false">ROUND(E43*F43,2)</f>
        <v>1424.22</v>
      </c>
      <c r="H43" s="23" t="n">
        <f aca="false">ROUND(E43*$H$82,2)</f>
        <v>84.41</v>
      </c>
      <c r="I43" s="22" t="n">
        <f aca="false">K43-F43</f>
        <v>20.88</v>
      </c>
      <c r="J43" s="22" t="n">
        <f aca="false">ROUND(H43*I43,2)</f>
        <v>1762.48</v>
      </c>
      <c r="K43" s="24" t="n">
        <v>41.76</v>
      </c>
      <c r="L43" s="22" t="n">
        <f aca="false">G43+J43</f>
        <v>3186.7</v>
      </c>
    </row>
    <row r="44" s="1" customFormat="true" ht="31.2" hidden="false" customHeight="true" outlineLevel="0" collapsed="false">
      <c r="A44" s="18" t="s">
        <v>100</v>
      </c>
      <c r="B44" s="19" t="s">
        <v>101</v>
      </c>
      <c r="C44" s="20" t="s">
        <v>36</v>
      </c>
      <c r="D44" s="20" t="s">
        <v>32</v>
      </c>
      <c r="E44" s="21" t="n">
        <v>26.49</v>
      </c>
      <c r="F44" s="22" t="n">
        <f aca="false">ROUND(K44/2,2)</f>
        <v>22.54</v>
      </c>
      <c r="G44" s="22" t="n">
        <f aca="false">ROUND(E44*F44,2)</f>
        <v>597.08</v>
      </c>
      <c r="H44" s="23" t="n">
        <f aca="false">ROUND(E44*$H$82,2)</f>
        <v>32.78</v>
      </c>
      <c r="I44" s="22" t="n">
        <f aca="false">K44-F44</f>
        <v>22.54</v>
      </c>
      <c r="J44" s="22" t="n">
        <f aca="false">ROUND(H44*I44,2)</f>
        <v>738.86</v>
      </c>
      <c r="K44" s="24" t="n">
        <v>45.08</v>
      </c>
      <c r="L44" s="22" t="n">
        <f aca="false">G44+J44</f>
        <v>1335.94</v>
      </c>
    </row>
    <row r="45" s="1" customFormat="true" ht="44.25" hidden="false" customHeight="true" outlineLevel="0" collapsed="false">
      <c r="A45" s="18"/>
      <c r="B45" s="19" t="s">
        <v>102</v>
      </c>
      <c r="C45" s="20" t="s">
        <v>103</v>
      </c>
      <c r="D45" s="20" t="s">
        <v>71</v>
      </c>
      <c r="E45" s="21" t="n">
        <v>68.21</v>
      </c>
      <c r="F45" s="22" t="n">
        <f aca="false">ROUND(K45/2,2)</f>
        <v>0.1</v>
      </c>
      <c r="G45" s="22" t="n">
        <f aca="false">ROUND(E45*F45,2)</f>
        <v>6.82</v>
      </c>
      <c r="H45" s="23" t="n">
        <f aca="false">ROUND(E45*$H$82,2)</f>
        <v>84.41</v>
      </c>
      <c r="I45" s="22" t="n">
        <f aca="false">K45-F45</f>
        <v>0.09</v>
      </c>
      <c r="J45" s="22" t="n">
        <f aca="false">ROUND(H45*I45,2)</f>
        <v>7.6</v>
      </c>
      <c r="K45" s="24" t="n">
        <v>0.19</v>
      </c>
      <c r="L45" s="22" t="n">
        <f aca="false">G45+J45</f>
        <v>14.42</v>
      </c>
    </row>
    <row r="46" s="1" customFormat="true" ht="33.9" hidden="false" customHeight="true" outlineLevel="0" collapsed="false">
      <c r="A46" s="18" t="s">
        <v>104</v>
      </c>
      <c r="B46" s="19" t="s">
        <v>105</v>
      </c>
      <c r="C46" s="20" t="s">
        <v>106</v>
      </c>
      <c r="D46" s="20" t="s">
        <v>71</v>
      </c>
      <c r="E46" s="21" t="n">
        <v>68.21</v>
      </c>
      <c r="F46" s="22" t="n">
        <f aca="false">ROUND(K46/2,2)</f>
        <v>7.02</v>
      </c>
      <c r="G46" s="22" t="n">
        <f aca="false">ROUND(F46*E46,2)</f>
        <v>478.83</v>
      </c>
      <c r="H46" s="23" t="n">
        <f aca="false">ROUND(E46*$H$82,2)</f>
        <v>84.41</v>
      </c>
      <c r="I46" s="22" t="n">
        <f aca="false">K46-F46</f>
        <v>7.02</v>
      </c>
      <c r="J46" s="22" t="n">
        <f aca="false">ROUND(H46*I46,2)</f>
        <v>592.56</v>
      </c>
      <c r="K46" s="24" t="n">
        <v>14.04</v>
      </c>
      <c r="L46" s="22" t="n">
        <f aca="false">G46+J46</f>
        <v>1071.39</v>
      </c>
    </row>
    <row r="47" s="1" customFormat="true" ht="33.9" hidden="false" customHeight="true" outlineLevel="0" collapsed="false">
      <c r="A47" s="18"/>
      <c r="B47" s="19" t="s">
        <v>107</v>
      </c>
      <c r="C47" s="20" t="s">
        <v>108</v>
      </c>
      <c r="D47" s="20" t="s">
        <v>109</v>
      </c>
      <c r="E47" s="21" t="n">
        <v>69.26</v>
      </c>
      <c r="F47" s="22" t="n">
        <f aca="false">ROUND(K47/2,2)</f>
        <v>0.2</v>
      </c>
      <c r="G47" s="22" t="n">
        <f aca="false">ROUND(E47*F47,2)</f>
        <v>13.85</v>
      </c>
      <c r="H47" s="23" t="n">
        <f aca="false">ROUND(E47*$H$82,2)</f>
        <v>85.71</v>
      </c>
      <c r="I47" s="22" t="n">
        <f aca="false">K47-F47</f>
        <v>0.2</v>
      </c>
      <c r="J47" s="22" t="n">
        <f aca="false">ROUND(H47*I47,2)</f>
        <v>17.14</v>
      </c>
      <c r="K47" s="24" t="n">
        <v>0.4</v>
      </c>
      <c r="L47" s="22" t="n">
        <f aca="false">G47+J47</f>
        <v>30.99</v>
      </c>
    </row>
    <row r="48" s="17" customFormat="true" ht="28.45" hidden="false" customHeight="true" outlineLevel="0" collapsed="false">
      <c r="A48" s="18" t="s">
        <v>110</v>
      </c>
      <c r="B48" s="19" t="s">
        <v>111</v>
      </c>
      <c r="C48" s="20" t="s">
        <v>112</v>
      </c>
      <c r="D48" s="20" t="s">
        <v>71</v>
      </c>
      <c r="E48" s="21" t="n">
        <v>68.21</v>
      </c>
      <c r="F48" s="22" t="n">
        <f aca="false">ROUND(K48/2,2)</f>
        <v>26.94</v>
      </c>
      <c r="G48" s="22" t="n">
        <f aca="false">ROUND(F48*E48,2)</f>
        <v>1837.58</v>
      </c>
      <c r="H48" s="23" t="n">
        <f aca="false">ROUND(E48*$H$82,2)</f>
        <v>84.41</v>
      </c>
      <c r="I48" s="22" t="n">
        <f aca="false">K48-F48</f>
        <v>26.94</v>
      </c>
      <c r="J48" s="22" t="n">
        <f aca="false">ROUND(H48*I48,2)</f>
        <v>2274.01</v>
      </c>
      <c r="K48" s="24" t="n">
        <v>53.88</v>
      </c>
      <c r="L48" s="22" t="n">
        <f aca="false">G48+J48</f>
        <v>4111.59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</row>
    <row r="49" s="1" customFormat="true" ht="28.45" hidden="false" customHeight="true" outlineLevel="0" collapsed="false">
      <c r="A49" s="18" t="s">
        <v>113</v>
      </c>
      <c r="B49" s="19" t="s">
        <v>114</v>
      </c>
      <c r="C49" s="20" t="s">
        <v>115</v>
      </c>
      <c r="D49" s="20" t="s">
        <v>71</v>
      </c>
      <c r="E49" s="21" t="n">
        <v>68.21</v>
      </c>
      <c r="F49" s="22" t="n">
        <f aca="false">ROUND(K49/2,2)</f>
        <v>10.27</v>
      </c>
      <c r="G49" s="22" t="n">
        <f aca="false">ROUND(E49*F49,2)</f>
        <v>700.52</v>
      </c>
      <c r="H49" s="23" t="n">
        <f aca="false">ROUND(E49*$H$82,2)</f>
        <v>84.41</v>
      </c>
      <c r="I49" s="22" t="n">
        <f aca="false">K49-F49</f>
        <v>10.27</v>
      </c>
      <c r="J49" s="22" t="n">
        <f aca="false">ROUND(H49*I49,2)</f>
        <v>866.89</v>
      </c>
      <c r="K49" s="24" t="n">
        <v>20.54</v>
      </c>
      <c r="L49" s="22" t="n">
        <f aca="false">G49+J49</f>
        <v>1567.41</v>
      </c>
    </row>
    <row r="50" s="1" customFormat="true" ht="33.2" hidden="false" customHeight="true" outlineLevel="0" collapsed="false">
      <c r="A50" s="18" t="s">
        <v>116</v>
      </c>
      <c r="B50" s="19" t="s">
        <v>117</v>
      </c>
      <c r="C50" s="20" t="s">
        <v>36</v>
      </c>
      <c r="D50" s="20" t="s">
        <v>32</v>
      </c>
      <c r="E50" s="21" t="n">
        <v>26.49</v>
      </c>
      <c r="F50" s="22" t="n">
        <f aca="false">ROUND(K50/2,2)</f>
        <v>5.65</v>
      </c>
      <c r="G50" s="22" t="n">
        <f aca="false">ROUND(F50*E50,2)</f>
        <v>149.67</v>
      </c>
      <c r="H50" s="23" t="n">
        <f aca="false">ROUND(E50*$H$82,2)</f>
        <v>32.78</v>
      </c>
      <c r="I50" s="22" t="n">
        <f aca="false">K50-F50</f>
        <v>5.65</v>
      </c>
      <c r="J50" s="22" t="n">
        <f aca="false">ROUND(H50*I50,2)</f>
        <v>185.21</v>
      </c>
      <c r="K50" s="24" t="n">
        <v>11.3</v>
      </c>
      <c r="L50" s="22" t="n">
        <f aca="false">G50+J50</f>
        <v>334.88</v>
      </c>
    </row>
    <row r="51" s="1" customFormat="true" ht="35.65" hidden="false" customHeight="true" outlineLevel="0" collapsed="false">
      <c r="A51" s="14" t="s">
        <v>118</v>
      </c>
      <c r="B51" s="15" t="s">
        <v>119</v>
      </c>
      <c r="C51" s="16"/>
      <c r="D51" s="16"/>
      <c r="E51" s="16"/>
      <c r="F51" s="16" t="n">
        <f aca="false">SUM(F52:F53)</f>
        <v>145.81</v>
      </c>
      <c r="G51" s="16" t="n">
        <f aca="false">SUM(G52:G53)</f>
        <v>3862.5</v>
      </c>
      <c r="H51" s="16"/>
      <c r="I51" s="16" t="n">
        <f aca="false">SUM(I52:I53)</f>
        <v>145.8</v>
      </c>
      <c r="J51" s="16" t="n">
        <f aca="false">SUM(J52:J53)</f>
        <v>4779.32</v>
      </c>
      <c r="K51" s="16" t="n">
        <f aca="false">SUM(K52:K53)</f>
        <v>291.61</v>
      </c>
      <c r="L51" s="16" t="n">
        <f aca="false">SUM(L52:L53)</f>
        <v>8641.82</v>
      </c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  <c r="EL51" s="17"/>
      <c r="EM51" s="17"/>
      <c r="EN51" s="17"/>
      <c r="EO51" s="17"/>
      <c r="EP51" s="17"/>
      <c r="EQ51" s="17"/>
      <c r="ER51" s="17"/>
      <c r="ES51" s="17"/>
      <c r="ET51" s="17"/>
      <c r="EU51" s="17"/>
      <c r="EV51" s="17"/>
      <c r="EW51" s="17"/>
      <c r="EX51" s="17"/>
      <c r="EY51" s="17"/>
      <c r="EZ51" s="17"/>
      <c r="FA51" s="17"/>
      <c r="FB51" s="17"/>
      <c r="FC51" s="17"/>
      <c r="FD51" s="17"/>
      <c r="FE51" s="17"/>
      <c r="FF51" s="17"/>
      <c r="FG51" s="17"/>
      <c r="FH51" s="17"/>
      <c r="FI51" s="17"/>
      <c r="FJ51" s="17"/>
      <c r="FK51" s="17"/>
      <c r="FL51" s="17"/>
      <c r="FM51" s="17"/>
      <c r="FN51" s="17"/>
      <c r="FO51" s="17"/>
      <c r="FP51" s="17"/>
      <c r="FQ51" s="17"/>
      <c r="FR51" s="17"/>
      <c r="FS51" s="17"/>
      <c r="FT51" s="17"/>
      <c r="FU51" s="17"/>
      <c r="FV51" s="17"/>
      <c r="FW51" s="17"/>
      <c r="FX51" s="17"/>
      <c r="FY51" s="17"/>
      <c r="FZ51" s="17"/>
      <c r="GA51" s="17"/>
      <c r="GB51" s="17"/>
      <c r="GC51" s="17"/>
      <c r="GD51" s="17"/>
      <c r="GE51" s="17"/>
      <c r="GF51" s="17"/>
      <c r="GG51" s="17"/>
      <c r="GH51" s="17"/>
      <c r="GI51" s="17"/>
      <c r="GJ51" s="17"/>
      <c r="GK51" s="17"/>
      <c r="GL51" s="17"/>
      <c r="GM51" s="17"/>
      <c r="GN51" s="17"/>
      <c r="GO51" s="17"/>
      <c r="GP51" s="17"/>
      <c r="GQ51" s="17"/>
      <c r="GR51" s="17"/>
      <c r="GS51" s="17"/>
      <c r="GT51" s="17"/>
      <c r="GU51" s="17"/>
      <c r="GV51" s="17"/>
      <c r="GW51" s="17"/>
      <c r="GX51" s="17"/>
      <c r="GY51" s="17"/>
      <c r="GZ51" s="17"/>
      <c r="HA51" s="17"/>
      <c r="HB51" s="17"/>
      <c r="HC51" s="17"/>
      <c r="HD51" s="17"/>
      <c r="HE51" s="17"/>
      <c r="HF51" s="17"/>
      <c r="HG51" s="17"/>
      <c r="HH51" s="17"/>
      <c r="HI51" s="17"/>
      <c r="HJ51" s="17"/>
      <c r="HK51" s="17"/>
      <c r="HL51" s="17"/>
      <c r="HM51" s="17"/>
      <c r="HN51" s="17"/>
      <c r="HO51" s="17"/>
      <c r="HP51" s="17"/>
      <c r="HQ51" s="17"/>
      <c r="HR51" s="17"/>
      <c r="HS51" s="17"/>
      <c r="HT51" s="17"/>
      <c r="HU51" s="17"/>
      <c r="HV51" s="17"/>
      <c r="HW51" s="17"/>
      <c r="HX51" s="17"/>
      <c r="HY51" s="17"/>
      <c r="HZ51" s="17"/>
      <c r="IA51" s="17"/>
      <c r="IB51" s="17"/>
      <c r="IC51" s="17"/>
      <c r="ID51" s="17"/>
      <c r="IE51" s="17"/>
      <c r="IF51" s="17"/>
      <c r="IG51" s="17"/>
      <c r="IH51" s="17"/>
      <c r="II51" s="17"/>
      <c r="IJ51" s="17"/>
      <c r="IK51" s="17"/>
      <c r="IL51" s="17"/>
      <c r="IM51" s="17"/>
      <c r="IN51" s="17"/>
      <c r="IO51" s="17"/>
      <c r="IP51" s="17"/>
      <c r="IQ51" s="17"/>
      <c r="IR51" s="17"/>
      <c r="IS51" s="17"/>
      <c r="IT51" s="17"/>
      <c r="IU51" s="17"/>
      <c r="IV51" s="17"/>
      <c r="IW51" s="17"/>
    </row>
    <row r="52" s="1" customFormat="true" ht="29.85" hidden="false" customHeight="true" outlineLevel="0" collapsed="false">
      <c r="A52" s="18" t="s">
        <v>120</v>
      </c>
      <c r="B52" s="19" t="s">
        <v>121</v>
      </c>
      <c r="C52" s="20" t="s">
        <v>36</v>
      </c>
      <c r="D52" s="20" t="s">
        <v>32</v>
      </c>
      <c r="E52" s="21" t="n">
        <v>26.49</v>
      </c>
      <c r="F52" s="22" t="n">
        <f aca="false">ROUND(K52/2,2)</f>
        <v>20.07</v>
      </c>
      <c r="G52" s="22" t="n">
        <f aca="false">ROUND(F52*E52,2)</f>
        <v>531.65</v>
      </c>
      <c r="H52" s="23" t="n">
        <f aca="false">ROUND(E52*$H$82,2)</f>
        <v>32.78</v>
      </c>
      <c r="I52" s="22" t="n">
        <f aca="false">K52-F52</f>
        <v>20.07</v>
      </c>
      <c r="J52" s="22" t="n">
        <f aca="false">ROUND(I52*H52,2)</f>
        <v>657.89</v>
      </c>
      <c r="K52" s="24" t="n">
        <v>40.14</v>
      </c>
      <c r="L52" s="22" t="n">
        <f aca="false">G52+J52</f>
        <v>1189.54</v>
      </c>
    </row>
    <row r="53" s="1" customFormat="true" ht="35.65" hidden="false" customHeight="true" outlineLevel="0" collapsed="false">
      <c r="A53" s="18" t="s">
        <v>122</v>
      </c>
      <c r="B53" s="19" t="s">
        <v>123</v>
      </c>
      <c r="C53" s="20" t="s">
        <v>124</v>
      </c>
      <c r="D53" s="33" t="s">
        <v>32</v>
      </c>
      <c r="E53" s="21" t="n">
        <v>26.49</v>
      </c>
      <c r="F53" s="22" t="n">
        <f aca="false">ROUND(K53/2,2)</f>
        <v>125.74</v>
      </c>
      <c r="G53" s="22" t="n">
        <f aca="false">ROUND(E53*F53,2)</f>
        <v>3330.85</v>
      </c>
      <c r="H53" s="23" t="n">
        <f aca="false">ROUND(E53*$H$82,2)</f>
        <v>32.78</v>
      </c>
      <c r="I53" s="22" t="n">
        <f aca="false">K53-F53</f>
        <v>125.73</v>
      </c>
      <c r="J53" s="22" t="n">
        <f aca="false">ROUND(H53*I53,2)</f>
        <v>4121.43</v>
      </c>
      <c r="K53" s="24" t="n">
        <v>251.47</v>
      </c>
      <c r="L53" s="22" t="n">
        <f aca="false">G53+J53</f>
        <v>7452.28</v>
      </c>
    </row>
    <row r="54" s="1" customFormat="true" ht="33.15" hidden="false" customHeight="true" outlineLevel="0" collapsed="false">
      <c r="A54" s="14" t="s">
        <v>125</v>
      </c>
      <c r="B54" s="15" t="s">
        <v>126</v>
      </c>
      <c r="C54" s="16"/>
      <c r="D54" s="16"/>
      <c r="E54" s="16"/>
      <c r="F54" s="16" t="n">
        <f aca="false">SUM(F55:F65)</f>
        <v>3367</v>
      </c>
      <c r="G54" s="16" t="n">
        <f aca="false">SUM(G55:G65)</f>
        <v>89191.86</v>
      </c>
      <c r="H54" s="16"/>
      <c r="I54" s="16" t="n">
        <f aca="false">SUM(I55:I65)</f>
        <v>3366.96</v>
      </c>
      <c r="J54" s="16" t="n">
        <f aca="false">SUM(J55:J65)</f>
        <v>110368.95</v>
      </c>
      <c r="K54" s="16" t="n">
        <f aca="false">SUM(K55:K65)</f>
        <v>6733.96</v>
      </c>
      <c r="L54" s="16" t="n">
        <f aca="false">SUM(L55:L65)</f>
        <v>199560.81</v>
      </c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/>
      <c r="EE54" s="17"/>
      <c r="EF54" s="17"/>
      <c r="EG54" s="17"/>
      <c r="EH54" s="17"/>
      <c r="EI54" s="17"/>
      <c r="EJ54" s="17"/>
      <c r="EK54" s="17"/>
      <c r="EL54" s="17"/>
      <c r="EM54" s="17"/>
      <c r="EN54" s="17"/>
      <c r="EO54" s="17"/>
      <c r="EP54" s="17"/>
      <c r="EQ54" s="17"/>
      <c r="ER54" s="17"/>
      <c r="ES54" s="17"/>
      <c r="ET54" s="17"/>
      <c r="EU54" s="17"/>
      <c r="EV54" s="17"/>
      <c r="EW54" s="17"/>
      <c r="EX54" s="17"/>
      <c r="EY54" s="17"/>
      <c r="EZ54" s="17"/>
      <c r="FA54" s="17"/>
      <c r="FB54" s="17"/>
      <c r="FC54" s="17"/>
      <c r="FD54" s="17"/>
      <c r="FE54" s="17"/>
      <c r="FF54" s="17"/>
      <c r="FG54" s="17"/>
      <c r="FH54" s="17"/>
      <c r="FI54" s="17"/>
      <c r="FJ54" s="17"/>
      <c r="FK54" s="17"/>
      <c r="FL54" s="17"/>
      <c r="FM54" s="17"/>
      <c r="FN54" s="17"/>
      <c r="FO54" s="17"/>
      <c r="FP54" s="17"/>
      <c r="FQ54" s="17"/>
      <c r="FR54" s="17"/>
      <c r="FS54" s="17"/>
      <c r="FT54" s="17"/>
      <c r="FU54" s="17"/>
      <c r="FV54" s="17"/>
      <c r="FW54" s="17"/>
      <c r="FX54" s="17"/>
      <c r="FY54" s="17"/>
      <c r="FZ54" s="17"/>
      <c r="GA54" s="17"/>
      <c r="GB54" s="17"/>
      <c r="GC54" s="17"/>
      <c r="GD54" s="17"/>
      <c r="GE54" s="17"/>
      <c r="GF54" s="17"/>
      <c r="GG54" s="17"/>
      <c r="GH54" s="17"/>
      <c r="GI54" s="17"/>
      <c r="GJ54" s="17"/>
      <c r="GK54" s="17"/>
      <c r="GL54" s="17"/>
      <c r="GM54" s="17"/>
      <c r="GN54" s="17"/>
      <c r="GO54" s="17"/>
      <c r="GP54" s="17"/>
      <c r="GQ54" s="17"/>
      <c r="GR54" s="17"/>
      <c r="GS54" s="17"/>
      <c r="GT54" s="17"/>
      <c r="GU54" s="17"/>
      <c r="GV54" s="17"/>
      <c r="GW54" s="17"/>
      <c r="GX54" s="17"/>
      <c r="GY54" s="17"/>
      <c r="GZ54" s="17"/>
      <c r="HA54" s="17"/>
      <c r="HB54" s="17"/>
      <c r="HC54" s="17"/>
      <c r="HD54" s="17"/>
      <c r="HE54" s="17"/>
      <c r="HF54" s="17"/>
      <c r="HG54" s="17"/>
      <c r="HH54" s="17"/>
      <c r="HI54" s="17"/>
      <c r="HJ54" s="17"/>
      <c r="HK54" s="17"/>
      <c r="HL54" s="17"/>
      <c r="HM54" s="17"/>
      <c r="HN54" s="17"/>
      <c r="HO54" s="17"/>
      <c r="HP54" s="17"/>
      <c r="HQ54" s="17"/>
      <c r="HR54" s="17"/>
      <c r="HS54" s="17"/>
      <c r="HT54" s="17"/>
      <c r="HU54" s="17"/>
      <c r="HV54" s="17"/>
      <c r="HW54" s="17"/>
      <c r="HX54" s="17"/>
      <c r="HY54" s="17"/>
      <c r="HZ54" s="17"/>
      <c r="IA54" s="17"/>
      <c r="IB54" s="17"/>
      <c r="IC54" s="17"/>
      <c r="ID54" s="17"/>
      <c r="IE54" s="17"/>
      <c r="IF54" s="17"/>
      <c r="IG54" s="17"/>
      <c r="IH54" s="17"/>
      <c r="II54" s="17"/>
      <c r="IJ54" s="17"/>
      <c r="IK54" s="17"/>
      <c r="IL54" s="17"/>
      <c r="IM54" s="17"/>
      <c r="IN54" s="17"/>
      <c r="IO54" s="17"/>
      <c r="IP54" s="17"/>
      <c r="IQ54" s="17"/>
      <c r="IR54" s="17"/>
      <c r="IS54" s="17"/>
      <c r="IT54" s="17"/>
      <c r="IU54" s="17"/>
      <c r="IV54" s="17"/>
      <c r="IW54" s="17"/>
    </row>
    <row r="55" s="1" customFormat="true" ht="38.25" hidden="false" customHeight="true" outlineLevel="0" collapsed="false">
      <c r="A55" s="18" t="s">
        <v>127</v>
      </c>
      <c r="B55" s="19" t="s">
        <v>128</v>
      </c>
      <c r="C55" s="20" t="s">
        <v>31</v>
      </c>
      <c r="D55" s="20" t="s">
        <v>32</v>
      </c>
      <c r="E55" s="21" t="n">
        <v>26.49</v>
      </c>
      <c r="F55" s="22" t="n">
        <f aca="false">ROUND(K55/2,2)</f>
        <v>346.32</v>
      </c>
      <c r="G55" s="22" t="n">
        <f aca="false">ROUND(E55*F55,2)</f>
        <v>9174.02</v>
      </c>
      <c r="H55" s="23" t="n">
        <f aca="false">ROUND(E55*$H$82,2)</f>
        <v>32.78</v>
      </c>
      <c r="I55" s="22" t="n">
        <f aca="false">K55-F55</f>
        <v>346.32</v>
      </c>
      <c r="J55" s="22" t="n">
        <f aca="false">ROUND(I55*H55,2)</f>
        <v>11352.37</v>
      </c>
      <c r="K55" s="24" t="n">
        <v>692.64</v>
      </c>
      <c r="L55" s="22" t="n">
        <f aca="false">G55+J55</f>
        <v>20526.39</v>
      </c>
    </row>
    <row r="56" s="1" customFormat="true" ht="47.55" hidden="false" customHeight="true" outlineLevel="0" collapsed="false">
      <c r="A56" s="18" t="s">
        <v>129</v>
      </c>
      <c r="B56" s="19" t="s">
        <v>130</v>
      </c>
      <c r="C56" s="20" t="s">
        <v>31</v>
      </c>
      <c r="D56" s="20" t="s">
        <v>32</v>
      </c>
      <c r="E56" s="21" t="n">
        <v>26.49</v>
      </c>
      <c r="F56" s="22" t="n">
        <f aca="false">ROUND(K56/2,2)</f>
        <v>1000</v>
      </c>
      <c r="G56" s="22" t="n">
        <f aca="false">ROUND(F56*E56,2)</f>
        <v>26490</v>
      </c>
      <c r="H56" s="23" t="n">
        <f aca="false">ROUND(E56*$H$82,2)</f>
        <v>32.78</v>
      </c>
      <c r="I56" s="22" t="n">
        <f aca="false">K56-F56</f>
        <v>1000</v>
      </c>
      <c r="J56" s="22" t="n">
        <f aca="false">ROUND(I56*H56,2)</f>
        <v>32780</v>
      </c>
      <c r="K56" s="24" t="n">
        <v>2000</v>
      </c>
      <c r="L56" s="22" t="n">
        <f aca="false">G56+J56</f>
        <v>59270</v>
      </c>
    </row>
    <row r="57" s="17" customFormat="true" ht="36" hidden="false" customHeight="true" outlineLevel="0" collapsed="false">
      <c r="A57" s="18" t="s">
        <v>131</v>
      </c>
      <c r="B57" s="19" t="s">
        <v>132</v>
      </c>
      <c r="C57" s="20" t="s">
        <v>133</v>
      </c>
      <c r="D57" s="20" t="s">
        <v>32</v>
      </c>
      <c r="E57" s="21" t="n">
        <v>26.49</v>
      </c>
      <c r="F57" s="22" t="n">
        <f aca="false">ROUND(K57/2,2)</f>
        <v>600.48</v>
      </c>
      <c r="G57" s="22" t="n">
        <f aca="false">ROUND(F57*E57,2)</f>
        <v>15906.72</v>
      </c>
      <c r="H57" s="23" t="n">
        <f aca="false">ROUND(E57*$H$82,2)</f>
        <v>32.78</v>
      </c>
      <c r="I57" s="22" t="n">
        <f aca="false">K57-F57</f>
        <v>600.47</v>
      </c>
      <c r="J57" s="22" t="n">
        <f aca="false">ROUND(I57*H57,2)</f>
        <v>19683.41</v>
      </c>
      <c r="K57" s="24" t="n">
        <v>1200.95</v>
      </c>
      <c r="L57" s="22" t="n">
        <f aca="false">G57+J57</f>
        <v>35590.13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</row>
    <row r="58" s="17" customFormat="true" ht="38.25" hidden="false" customHeight="true" outlineLevel="0" collapsed="false">
      <c r="A58" s="18" t="s">
        <v>134</v>
      </c>
      <c r="B58" s="19" t="s">
        <v>135</v>
      </c>
      <c r="C58" s="20" t="s">
        <v>31</v>
      </c>
      <c r="D58" s="20" t="s">
        <v>32</v>
      </c>
      <c r="E58" s="21" t="n">
        <v>26.49</v>
      </c>
      <c r="F58" s="22" t="n">
        <f aca="false">ROUND(K58/2,2)</f>
        <v>40.95</v>
      </c>
      <c r="G58" s="22" t="n">
        <f aca="false">ROUND(F58*E58,2)</f>
        <v>1084.77</v>
      </c>
      <c r="H58" s="23" t="n">
        <f aca="false">ROUND(E58*$H$82,2)</f>
        <v>32.78</v>
      </c>
      <c r="I58" s="22" t="n">
        <f aca="false">K58-F58</f>
        <v>40.95</v>
      </c>
      <c r="J58" s="22" t="n">
        <f aca="false">ROUND(I58*H58,2)</f>
        <v>1342.34</v>
      </c>
      <c r="K58" s="24" t="n">
        <v>81.9</v>
      </c>
      <c r="L58" s="22" t="n">
        <f aca="false">G58+J58</f>
        <v>2427.11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</row>
    <row r="59" s="1" customFormat="true" ht="38.25" hidden="false" customHeight="true" outlineLevel="0" collapsed="false">
      <c r="A59" s="18" t="s">
        <v>136</v>
      </c>
      <c r="B59" s="34" t="s">
        <v>137</v>
      </c>
      <c r="C59" s="20" t="s">
        <v>31</v>
      </c>
      <c r="D59" s="20" t="s">
        <v>32</v>
      </c>
      <c r="E59" s="21" t="n">
        <v>26.49</v>
      </c>
      <c r="F59" s="22" t="n">
        <f aca="false">ROUND(K59/2,2)</f>
        <v>161.51</v>
      </c>
      <c r="G59" s="22" t="n">
        <f aca="false">ROUND(F59*E59,2)</f>
        <v>4278.4</v>
      </c>
      <c r="H59" s="23" t="n">
        <f aca="false">ROUND(E59*$H$82,2)</f>
        <v>32.78</v>
      </c>
      <c r="I59" s="22" t="n">
        <f aca="false">K59-F59</f>
        <v>161.51</v>
      </c>
      <c r="J59" s="22" t="n">
        <f aca="false">ROUND(I59*H59,2)</f>
        <v>5294.3</v>
      </c>
      <c r="K59" s="24" t="n">
        <v>323.02</v>
      </c>
      <c r="L59" s="22" t="n">
        <f aca="false">G59+J59</f>
        <v>9572.7</v>
      </c>
    </row>
    <row r="60" s="1" customFormat="true" ht="41.25" hidden="false" customHeight="true" outlineLevel="0" collapsed="false">
      <c r="A60" s="18" t="s">
        <v>138</v>
      </c>
      <c r="B60" s="19" t="s">
        <v>139</v>
      </c>
      <c r="C60" s="20" t="s">
        <v>31</v>
      </c>
      <c r="D60" s="20" t="s">
        <v>32</v>
      </c>
      <c r="E60" s="21" t="n">
        <v>26.49</v>
      </c>
      <c r="F60" s="22" t="n">
        <f aca="false">ROUND(K60/2,2)</f>
        <v>32.87</v>
      </c>
      <c r="G60" s="22" t="n">
        <f aca="false">ROUND(E60*F60,2)</f>
        <v>870.73</v>
      </c>
      <c r="H60" s="23" t="n">
        <f aca="false">ROUND(E60*$H$82,2)</f>
        <v>32.78</v>
      </c>
      <c r="I60" s="22" t="n">
        <f aca="false">K60-F60</f>
        <v>32.87</v>
      </c>
      <c r="J60" s="22" t="n">
        <f aca="false">ROUND(H60*I60,2)</f>
        <v>1077.48</v>
      </c>
      <c r="K60" s="24" t="n">
        <v>65.74</v>
      </c>
      <c r="L60" s="22" t="n">
        <f aca="false">G60+J60</f>
        <v>1948.21</v>
      </c>
    </row>
    <row r="61" s="1" customFormat="true" ht="33.75" hidden="false" customHeight="true" outlineLevel="0" collapsed="false">
      <c r="A61" s="18"/>
      <c r="B61" s="19"/>
      <c r="C61" s="35" t="s">
        <v>140</v>
      </c>
      <c r="D61" s="20" t="s">
        <v>32</v>
      </c>
      <c r="E61" s="21" t="n">
        <v>26.49</v>
      </c>
      <c r="F61" s="22" t="n">
        <f aca="false">ROUND(K61/2,2)</f>
        <v>45.92</v>
      </c>
      <c r="G61" s="22" t="n">
        <f aca="false">ROUND(E61*F61,2)</f>
        <v>1216.42</v>
      </c>
      <c r="H61" s="23" t="n">
        <f aca="false">ROUND(E61*$H$82,2)</f>
        <v>32.78</v>
      </c>
      <c r="I61" s="22" t="n">
        <f aca="false">K61-F61</f>
        <v>45.91</v>
      </c>
      <c r="J61" s="22" t="n">
        <f aca="false">ROUND(H61*I61,2)</f>
        <v>1504.93</v>
      </c>
      <c r="K61" s="36" t="n">
        <v>91.83</v>
      </c>
      <c r="L61" s="22" t="n">
        <f aca="false">G61+J61</f>
        <v>2721.35</v>
      </c>
    </row>
    <row r="62" s="17" customFormat="true" ht="32.25" hidden="false" customHeight="true" outlineLevel="0" collapsed="false">
      <c r="A62" s="18" t="s">
        <v>141</v>
      </c>
      <c r="B62" s="37" t="s">
        <v>142</v>
      </c>
      <c r="C62" s="35" t="s">
        <v>31</v>
      </c>
      <c r="D62" s="20" t="s">
        <v>32</v>
      </c>
      <c r="E62" s="21" t="n">
        <v>26.49</v>
      </c>
      <c r="F62" s="22" t="n">
        <f aca="false">ROUND(K62/2,2)</f>
        <v>229.42</v>
      </c>
      <c r="G62" s="22" t="n">
        <f aca="false">ROUND(E62*F62,2)</f>
        <v>6077.34</v>
      </c>
      <c r="H62" s="23" t="n">
        <f aca="false">ROUND(E62*$H$82,2)</f>
        <v>32.78</v>
      </c>
      <c r="I62" s="22" t="n">
        <f aca="false">K62-F62</f>
        <v>229.42</v>
      </c>
      <c r="J62" s="22" t="n">
        <f aca="false">ROUND(I62*H62,2)</f>
        <v>7520.39</v>
      </c>
      <c r="K62" s="24" t="n">
        <v>458.84</v>
      </c>
      <c r="L62" s="22" t="n">
        <f aca="false">G62+J62</f>
        <v>13597.73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</row>
    <row r="63" s="1" customFormat="true" ht="31.5" hidden="false" customHeight="true" outlineLevel="0" collapsed="false">
      <c r="A63" s="18"/>
      <c r="B63" s="19" t="s">
        <v>143</v>
      </c>
      <c r="C63" s="20" t="s">
        <v>133</v>
      </c>
      <c r="D63" s="20" t="s">
        <v>32</v>
      </c>
      <c r="E63" s="21" t="n">
        <v>26.49</v>
      </c>
      <c r="F63" s="22" t="n">
        <f aca="false">ROUND(K63/2,2)</f>
        <v>499.99</v>
      </c>
      <c r="G63" s="22" t="n">
        <f aca="false">ROUND(E63*F63,2)</f>
        <v>13244.74</v>
      </c>
      <c r="H63" s="23" t="n">
        <f aca="false">ROUND(E63*$H$82,2)</f>
        <v>32.78</v>
      </c>
      <c r="I63" s="22" t="n">
        <f aca="false">K63-F63</f>
        <v>499.99</v>
      </c>
      <c r="J63" s="22" t="n">
        <f aca="false">ROUND(H63*I63,2)</f>
        <v>16389.67</v>
      </c>
      <c r="K63" s="24" t="n">
        <v>999.98</v>
      </c>
      <c r="L63" s="22" t="n">
        <f aca="false">G63+J63</f>
        <v>29634.41</v>
      </c>
    </row>
    <row r="64" s="17" customFormat="true" ht="39" hidden="false" customHeight="true" outlineLevel="0" collapsed="false">
      <c r="A64" s="18"/>
      <c r="B64" s="19" t="s">
        <v>144</v>
      </c>
      <c r="C64" s="20" t="s">
        <v>31</v>
      </c>
      <c r="D64" s="20" t="s">
        <v>32</v>
      </c>
      <c r="E64" s="21" t="n">
        <v>26.49</v>
      </c>
      <c r="F64" s="22" t="n">
        <f aca="false">ROUND(K64/2,2)</f>
        <v>388.14</v>
      </c>
      <c r="G64" s="22" t="n">
        <f aca="false">ROUND(E64*F64,2)</f>
        <v>10281.83</v>
      </c>
      <c r="H64" s="23" t="n">
        <f aca="false">ROUND(E64*$H$82,2)</f>
        <v>32.78</v>
      </c>
      <c r="I64" s="22" t="n">
        <f aca="false">K64-F64</f>
        <v>388.13</v>
      </c>
      <c r="J64" s="22" t="n">
        <f aca="false">ROUND(H64*I64,2)</f>
        <v>12722.9</v>
      </c>
      <c r="K64" s="24" t="n">
        <v>776.27</v>
      </c>
      <c r="L64" s="22" t="n">
        <f aca="false">G64+J64</f>
        <v>23004.73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</row>
    <row r="65" s="1" customFormat="true" ht="30" hidden="false" customHeight="true" outlineLevel="0" collapsed="false">
      <c r="A65" s="18" t="s">
        <v>145</v>
      </c>
      <c r="B65" s="19" t="s">
        <v>146</v>
      </c>
      <c r="C65" s="20" t="s">
        <v>31</v>
      </c>
      <c r="D65" s="20" t="s">
        <v>32</v>
      </c>
      <c r="E65" s="21" t="n">
        <v>26.49</v>
      </c>
      <c r="F65" s="22" t="n">
        <f aca="false">ROUND(K65/2,2)</f>
        <v>21.4</v>
      </c>
      <c r="G65" s="22" t="n">
        <f aca="false">ROUND(E65*F65,2)</f>
        <v>566.89</v>
      </c>
      <c r="H65" s="23" t="n">
        <f aca="false">ROUND(E65*$H$82,2)</f>
        <v>32.78</v>
      </c>
      <c r="I65" s="22" t="n">
        <f aca="false">K65-F65</f>
        <v>21.39</v>
      </c>
      <c r="J65" s="22" t="n">
        <f aca="false">ROUND(H65*I65,2)</f>
        <v>701.16</v>
      </c>
      <c r="K65" s="24" t="n">
        <v>42.79</v>
      </c>
      <c r="L65" s="22" t="n">
        <f aca="false">G65+J65</f>
        <v>1268.05</v>
      </c>
    </row>
    <row r="66" s="1" customFormat="true" ht="37.3" hidden="false" customHeight="true" outlineLevel="0" collapsed="false">
      <c r="A66" s="14" t="s">
        <v>147</v>
      </c>
      <c r="B66" s="15" t="s">
        <v>148</v>
      </c>
      <c r="C66" s="16"/>
      <c r="D66" s="16"/>
      <c r="E66" s="16"/>
      <c r="F66" s="16" t="n">
        <f aca="false">SUM(F67:F74)</f>
        <v>156.63</v>
      </c>
      <c r="G66" s="16" t="n">
        <f aca="false">SUM(G67:G74)</f>
        <v>4983.11</v>
      </c>
      <c r="H66" s="16"/>
      <c r="I66" s="16" t="n">
        <f aca="false">SUM(I67:I74)</f>
        <v>156.59</v>
      </c>
      <c r="J66" s="16" t="n">
        <f aca="false">SUM(J67:J74)</f>
        <v>6163.57</v>
      </c>
      <c r="K66" s="16" t="n">
        <f aca="false">SUM(K67:K74)</f>
        <v>313.22</v>
      </c>
      <c r="L66" s="16" t="n">
        <f aca="false">SUM(L67:L74)</f>
        <v>11146.68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  <c r="EM66" s="17"/>
      <c r="EN66" s="17"/>
      <c r="EO66" s="17"/>
      <c r="EP66" s="17"/>
      <c r="EQ66" s="17"/>
      <c r="ER66" s="17"/>
      <c r="ES66" s="17"/>
      <c r="ET66" s="17"/>
      <c r="EU66" s="17"/>
      <c r="EV66" s="17"/>
      <c r="EW66" s="17"/>
      <c r="EX66" s="17"/>
      <c r="EY66" s="17"/>
      <c r="EZ66" s="17"/>
      <c r="FA66" s="17"/>
      <c r="FB66" s="17"/>
      <c r="FC66" s="17"/>
      <c r="FD66" s="17"/>
      <c r="FE66" s="17"/>
      <c r="FF66" s="17"/>
      <c r="FG66" s="17"/>
      <c r="FH66" s="17"/>
      <c r="FI66" s="17"/>
      <c r="FJ66" s="17"/>
      <c r="FK66" s="17"/>
      <c r="FL66" s="17"/>
      <c r="FM66" s="17"/>
      <c r="FN66" s="17"/>
      <c r="FO66" s="17"/>
      <c r="FP66" s="17"/>
      <c r="FQ66" s="17"/>
      <c r="FR66" s="17"/>
      <c r="FS66" s="17"/>
      <c r="FT66" s="17"/>
      <c r="FU66" s="17"/>
      <c r="FV66" s="17"/>
      <c r="FW66" s="17"/>
      <c r="FX66" s="17"/>
      <c r="FY66" s="17"/>
      <c r="FZ66" s="17"/>
      <c r="GA66" s="17"/>
      <c r="GB66" s="17"/>
      <c r="GC66" s="17"/>
      <c r="GD66" s="17"/>
      <c r="GE66" s="17"/>
      <c r="GF66" s="17"/>
      <c r="GG66" s="17"/>
      <c r="GH66" s="17"/>
      <c r="GI66" s="17"/>
      <c r="GJ66" s="17"/>
      <c r="GK66" s="17"/>
      <c r="GL66" s="17"/>
      <c r="GM66" s="17"/>
      <c r="GN66" s="17"/>
      <c r="GO66" s="17"/>
      <c r="GP66" s="17"/>
      <c r="GQ66" s="17"/>
      <c r="GR66" s="17"/>
      <c r="GS66" s="17"/>
      <c r="GT66" s="17"/>
      <c r="GU66" s="17"/>
      <c r="GV66" s="17"/>
      <c r="GW66" s="17"/>
      <c r="GX66" s="17"/>
      <c r="GY66" s="17"/>
      <c r="GZ66" s="17"/>
      <c r="HA66" s="17"/>
      <c r="HB66" s="17"/>
      <c r="HC66" s="17"/>
      <c r="HD66" s="17"/>
      <c r="HE66" s="17"/>
      <c r="HF66" s="17"/>
      <c r="HG66" s="17"/>
      <c r="HH66" s="17"/>
      <c r="HI66" s="17"/>
      <c r="HJ66" s="17"/>
      <c r="HK66" s="17"/>
      <c r="HL66" s="17"/>
      <c r="HM66" s="17"/>
      <c r="HN66" s="17"/>
      <c r="HO66" s="17"/>
      <c r="HP66" s="17"/>
      <c r="HQ66" s="17"/>
      <c r="HR66" s="17"/>
      <c r="HS66" s="17"/>
      <c r="HT66" s="17"/>
      <c r="HU66" s="17"/>
      <c r="HV66" s="17"/>
      <c r="HW66" s="17"/>
      <c r="HX66" s="17"/>
      <c r="HY66" s="17"/>
      <c r="HZ66" s="17"/>
      <c r="IA66" s="17"/>
      <c r="IB66" s="17"/>
      <c r="IC66" s="17"/>
      <c r="ID66" s="17"/>
      <c r="IE66" s="17"/>
      <c r="IF66" s="17"/>
      <c r="IG66" s="17"/>
      <c r="IH66" s="17"/>
      <c r="II66" s="17"/>
      <c r="IJ66" s="17"/>
      <c r="IK66" s="17"/>
      <c r="IL66" s="17"/>
      <c r="IM66" s="17"/>
      <c r="IN66" s="17"/>
      <c r="IO66" s="17"/>
      <c r="IP66" s="17"/>
      <c r="IQ66" s="17"/>
      <c r="IR66" s="17"/>
      <c r="IS66" s="17"/>
      <c r="IT66" s="17"/>
      <c r="IU66" s="17"/>
      <c r="IV66" s="17"/>
      <c r="IW66" s="17"/>
    </row>
    <row r="67" s="28" customFormat="true" ht="22.5" hidden="false" customHeight="true" outlineLevel="0" collapsed="false">
      <c r="A67" s="38" t="s">
        <v>149</v>
      </c>
      <c r="B67" s="39" t="s">
        <v>150</v>
      </c>
      <c r="C67" s="20" t="s">
        <v>151</v>
      </c>
      <c r="D67" s="20" t="s">
        <v>71</v>
      </c>
      <c r="E67" s="21" t="n">
        <v>68.21</v>
      </c>
      <c r="F67" s="22" t="n">
        <f aca="false">ROUND(K67/2,2)</f>
        <v>7.94</v>
      </c>
      <c r="G67" s="22" t="n">
        <f aca="false">ROUND(F67*E67,2)</f>
        <v>541.59</v>
      </c>
      <c r="H67" s="23" t="n">
        <f aca="false">ROUND(E67*$H$82,2)</f>
        <v>84.41</v>
      </c>
      <c r="I67" s="22" t="n">
        <f aca="false">K67-F67</f>
        <v>7.93</v>
      </c>
      <c r="J67" s="22" t="n">
        <f aca="false">ROUND(I67*H67,2)</f>
        <v>669.37</v>
      </c>
      <c r="K67" s="40" t="n">
        <v>15.87</v>
      </c>
      <c r="L67" s="22" t="n">
        <f aca="false">G67+J67</f>
        <v>1210.96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</row>
    <row r="68" customFormat="false" ht="22.5" hidden="false" customHeight="true" outlineLevel="0" collapsed="false">
      <c r="A68" s="38"/>
      <c r="B68" s="39"/>
      <c r="C68" s="20" t="s">
        <v>152</v>
      </c>
      <c r="D68" s="20" t="s">
        <v>71</v>
      </c>
      <c r="E68" s="21" t="n">
        <v>68.21</v>
      </c>
      <c r="F68" s="22" t="n">
        <f aca="false">ROUND(K68/2,2)</f>
        <v>0.23</v>
      </c>
      <c r="G68" s="22" t="n">
        <f aca="false">ROUND(F68*E68,2)</f>
        <v>15.69</v>
      </c>
      <c r="H68" s="23" t="n">
        <f aca="false">ROUND(E68*$H$82,2)</f>
        <v>84.41</v>
      </c>
      <c r="I68" s="22" t="n">
        <f aca="false">K68-F68</f>
        <v>0.22</v>
      </c>
      <c r="J68" s="22" t="n">
        <f aca="false">ROUND(I68*H68,2)</f>
        <v>18.57</v>
      </c>
      <c r="K68" s="40" t="n">
        <v>0.45</v>
      </c>
      <c r="L68" s="22" t="n">
        <f aca="false">G68+J68</f>
        <v>34.26</v>
      </c>
    </row>
    <row r="69" customFormat="false" ht="19.5" hidden="false" customHeight="true" outlineLevel="0" collapsed="false">
      <c r="A69" s="38"/>
      <c r="B69" s="39"/>
      <c r="C69" s="20" t="s">
        <v>153</v>
      </c>
      <c r="D69" s="20" t="s">
        <v>71</v>
      </c>
      <c r="E69" s="21" t="n">
        <v>68.21</v>
      </c>
      <c r="F69" s="22" t="n">
        <f aca="false">ROUND(K69/2,2)</f>
        <v>1.43</v>
      </c>
      <c r="G69" s="22" t="n">
        <f aca="false">ROUND(F69*E69,2)</f>
        <v>97.54</v>
      </c>
      <c r="H69" s="23" t="n">
        <f aca="false">ROUND(E69*$H$82,2)</f>
        <v>84.41</v>
      </c>
      <c r="I69" s="22" t="n">
        <f aca="false">K69-F69</f>
        <v>1.43</v>
      </c>
      <c r="J69" s="22" t="n">
        <f aca="false">ROUND(I69*H69,2)</f>
        <v>120.71</v>
      </c>
      <c r="K69" s="40" t="n">
        <v>2.86</v>
      </c>
      <c r="L69" s="22" t="n">
        <f aca="false">G69+J69</f>
        <v>218.25</v>
      </c>
    </row>
    <row r="70" customFormat="false" ht="24.75" hidden="false" customHeight="true" outlineLevel="0" collapsed="false">
      <c r="A70" s="38"/>
      <c r="B70" s="39"/>
      <c r="C70" s="20" t="s">
        <v>99</v>
      </c>
      <c r="D70" s="20" t="s">
        <v>71</v>
      </c>
      <c r="E70" s="21" t="n">
        <v>68.21</v>
      </c>
      <c r="F70" s="22" t="n">
        <f aca="false">ROUND(K70/2,2)</f>
        <v>5.73</v>
      </c>
      <c r="G70" s="22" t="n">
        <f aca="false">ROUND(F70*E70,2)</f>
        <v>390.84</v>
      </c>
      <c r="H70" s="23" t="n">
        <f aca="false">ROUND(E70*$H$82,2)</f>
        <v>84.41</v>
      </c>
      <c r="I70" s="22" t="n">
        <f aca="false">K70-F70</f>
        <v>5.73</v>
      </c>
      <c r="J70" s="22" t="n">
        <f aca="false">ROUND(I70*H70,2)</f>
        <v>483.67</v>
      </c>
      <c r="K70" s="40" t="n">
        <v>11.46</v>
      </c>
      <c r="L70" s="22" t="n">
        <f aca="false">G70+J70</f>
        <v>874.51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7"/>
      <c r="DG70" s="17"/>
      <c r="DH70" s="17"/>
      <c r="DI70" s="17"/>
      <c r="DJ70" s="17"/>
      <c r="DK70" s="17"/>
      <c r="DL70" s="17"/>
      <c r="DM70" s="17"/>
      <c r="DN70" s="17"/>
      <c r="DO70" s="17"/>
      <c r="DP70" s="17"/>
      <c r="DQ70" s="17"/>
      <c r="DR70" s="17"/>
      <c r="DS70" s="17"/>
      <c r="DT70" s="17"/>
      <c r="DU70" s="17"/>
      <c r="DV70" s="17"/>
      <c r="DW70" s="17"/>
      <c r="DX70" s="17"/>
      <c r="DY70" s="17"/>
      <c r="DZ70" s="17"/>
      <c r="EA70" s="17"/>
      <c r="EB70" s="17"/>
      <c r="EC70" s="17"/>
      <c r="ED70" s="17"/>
      <c r="EE70" s="17"/>
      <c r="EF70" s="17"/>
      <c r="EG70" s="17"/>
      <c r="EH70" s="17"/>
      <c r="EI70" s="17"/>
      <c r="EJ70" s="17"/>
      <c r="EK70" s="17"/>
      <c r="EL70" s="17"/>
      <c r="EM70" s="17"/>
      <c r="EN70" s="17"/>
      <c r="EO70" s="17"/>
      <c r="EP70" s="17"/>
      <c r="EQ70" s="17"/>
      <c r="ER70" s="17"/>
      <c r="ES70" s="17"/>
      <c r="ET70" s="17"/>
      <c r="EU70" s="17"/>
      <c r="EV70" s="17"/>
      <c r="EW70" s="17"/>
      <c r="EX70" s="17"/>
      <c r="EY70" s="17"/>
      <c r="EZ70" s="17"/>
      <c r="FA70" s="17"/>
      <c r="FB70" s="17"/>
      <c r="FC70" s="17"/>
      <c r="FD70" s="17"/>
      <c r="FE70" s="17"/>
      <c r="FF70" s="17"/>
      <c r="FG70" s="17"/>
      <c r="FH70" s="17"/>
      <c r="FI70" s="17"/>
      <c r="FJ70" s="17"/>
      <c r="FK70" s="17"/>
      <c r="FL70" s="17"/>
      <c r="FM70" s="17"/>
      <c r="FN70" s="17"/>
      <c r="FO70" s="17"/>
      <c r="FP70" s="17"/>
      <c r="FQ70" s="17"/>
      <c r="FR70" s="17"/>
      <c r="FS70" s="17"/>
      <c r="FT70" s="17"/>
      <c r="FU70" s="17"/>
      <c r="FV70" s="17"/>
      <c r="FW70" s="17"/>
      <c r="FX70" s="17"/>
      <c r="FY70" s="17"/>
      <c r="FZ70" s="17"/>
      <c r="GA70" s="17"/>
      <c r="GB70" s="17"/>
      <c r="GC70" s="17"/>
      <c r="GD70" s="17"/>
      <c r="GE70" s="17"/>
      <c r="GF70" s="17"/>
      <c r="GG70" s="17"/>
      <c r="GH70" s="17"/>
      <c r="GI70" s="17"/>
      <c r="GJ70" s="17"/>
      <c r="GK70" s="17"/>
      <c r="GL70" s="17"/>
      <c r="GM70" s="17"/>
      <c r="GN70" s="17"/>
      <c r="GO70" s="17"/>
      <c r="GP70" s="17"/>
      <c r="GQ70" s="17"/>
      <c r="GR70" s="17"/>
      <c r="GS70" s="17"/>
      <c r="GT70" s="17"/>
      <c r="GU70" s="17"/>
      <c r="GV70" s="17"/>
      <c r="GW70" s="17"/>
      <c r="GX70" s="17"/>
      <c r="GY70" s="17"/>
      <c r="GZ70" s="17"/>
      <c r="HA70" s="17"/>
      <c r="HB70" s="17"/>
      <c r="HC70" s="17"/>
      <c r="HD70" s="17"/>
      <c r="HE70" s="17"/>
      <c r="HF70" s="17"/>
      <c r="HG70" s="17"/>
      <c r="HH70" s="17"/>
      <c r="HI70" s="17"/>
      <c r="HJ70" s="17"/>
      <c r="HK70" s="17"/>
      <c r="HL70" s="17"/>
      <c r="HM70" s="17"/>
      <c r="HN70" s="17"/>
      <c r="HO70" s="17"/>
      <c r="HP70" s="17"/>
      <c r="HQ70" s="17"/>
      <c r="HR70" s="17"/>
      <c r="HS70" s="17"/>
      <c r="HT70" s="17"/>
      <c r="HU70" s="17"/>
      <c r="HV70" s="17"/>
      <c r="HW70" s="17"/>
      <c r="HX70" s="17"/>
      <c r="HY70" s="17"/>
      <c r="HZ70" s="17"/>
      <c r="IA70" s="17"/>
      <c r="IB70" s="17"/>
      <c r="IC70" s="17"/>
      <c r="ID70" s="17"/>
      <c r="IE70" s="17"/>
      <c r="IF70" s="17"/>
      <c r="IG70" s="17"/>
      <c r="IH70" s="17"/>
      <c r="II70" s="17"/>
      <c r="IJ70" s="17"/>
      <c r="IK70" s="17"/>
      <c r="IL70" s="17"/>
      <c r="IM70" s="17"/>
      <c r="IN70" s="17"/>
      <c r="IO70" s="17"/>
      <c r="IP70" s="17"/>
      <c r="IQ70" s="17"/>
      <c r="IR70" s="17"/>
      <c r="IS70" s="17"/>
      <c r="IT70" s="17"/>
      <c r="IU70" s="17"/>
      <c r="IV70" s="17"/>
      <c r="IW70" s="17"/>
    </row>
    <row r="71" s="28" customFormat="true" ht="24.75" hidden="false" customHeight="true" outlineLevel="0" collapsed="false">
      <c r="A71" s="38"/>
      <c r="B71" s="39"/>
      <c r="C71" s="20" t="s">
        <v>154</v>
      </c>
      <c r="D71" s="20" t="s">
        <v>71</v>
      </c>
      <c r="E71" s="21" t="n">
        <v>68.21</v>
      </c>
      <c r="F71" s="22" t="n">
        <f aca="false">ROUND(K71/2,2)</f>
        <v>4.66</v>
      </c>
      <c r="G71" s="22" t="n">
        <f aca="false">ROUND(F71*E71,2)</f>
        <v>317.86</v>
      </c>
      <c r="H71" s="23" t="n">
        <f aca="false">ROUND(E71*$H$82,2)</f>
        <v>84.41</v>
      </c>
      <c r="I71" s="22" t="n">
        <f aca="false">K71-F71</f>
        <v>4.65</v>
      </c>
      <c r="J71" s="22" t="n">
        <f aca="false">ROUND(I71*H71,2)</f>
        <v>392.51</v>
      </c>
      <c r="K71" s="40" t="n">
        <v>9.31</v>
      </c>
      <c r="L71" s="22" t="n">
        <f aca="false">G71+J71</f>
        <v>710.37</v>
      </c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17"/>
      <c r="CB71" s="17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  <c r="CR71" s="17"/>
      <c r="CS71" s="17"/>
      <c r="CT71" s="17"/>
      <c r="CU71" s="17"/>
      <c r="CV71" s="17"/>
      <c r="CW71" s="17"/>
      <c r="CX71" s="17"/>
      <c r="CY71" s="17"/>
      <c r="CZ71" s="17"/>
      <c r="DA71" s="17"/>
      <c r="DB71" s="17"/>
      <c r="DC71" s="17"/>
      <c r="DD71" s="17"/>
      <c r="DE71" s="17"/>
      <c r="DF71" s="17"/>
      <c r="DG71" s="17"/>
      <c r="DH71" s="17"/>
      <c r="DI71" s="17"/>
      <c r="DJ71" s="17"/>
      <c r="DK71" s="17"/>
      <c r="DL71" s="17"/>
      <c r="DM71" s="17"/>
      <c r="DN71" s="17"/>
      <c r="DO71" s="17"/>
      <c r="DP71" s="17"/>
      <c r="DQ71" s="17"/>
      <c r="DR71" s="17"/>
      <c r="DS71" s="17"/>
      <c r="DT71" s="17"/>
      <c r="DU71" s="17"/>
      <c r="DV71" s="17"/>
      <c r="DW71" s="17"/>
      <c r="DX71" s="17"/>
      <c r="DY71" s="17"/>
      <c r="DZ71" s="17"/>
      <c r="EA71" s="17"/>
      <c r="EB71" s="17"/>
      <c r="EC71" s="17"/>
      <c r="ED71" s="17"/>
      <c r="EE71" s="17"/>
      <c r="EF71" s="17"/>
      <c r="EG71" s="17"/>
      <c r="EH71" s="17"/>
      <c r="EI71" s="17"/>
      <c r="EJ71" s="17"/>
      <c r="EK71" s="17"/>
      <c r="EL71" s="17"/>
      <c r="EM71" s="17"/>
      <c r="EN71" s="17"/>
      <c r="EO71" s="17"/>
      <c r="EP71" s="17"/>
      <c r="EQ71" s="17"/>
      <c r="ER71" s="17"/>
      <c r="ES71" s="17"/>
      <c r="ET71" s="17"/>
      <c r="EU71" s="17"/>
      <c r="EV71" s="17"/>
      <c r="EW71" s="17"/>
      <c r="EX71" s="17"/>
      <c r="EY71" s="17"/>
      <c r="EZ71" s="17"/>
      <c r="FA71" s="17"/>
      <c r="FB71" s="17"/>
      <c r="FC71" s="17"/>
      <c r="FD71" s="17"/>
      <c r="FE71" s="17"/>
      <c r="FF71" s="17"/>
      <c r="FG71" s="17"/>
      <c r="FH71" s="17"/>
      <c r="FI71" s="17"/>
      <c r="FJ71" s="17"/>
      <c r="FK71" s="17"/>
      <c r="FL71" s="17"/>
      <c r="FM71" s="17"/>
      <c r="FN71" s="17"/>
      <c r="FO71" s="17"/>
      <c r="FP71" s="17"/>
      <c r="FQ71" s="17"/>
      <c r="FR71" s="17"/>
      <c r="FS71" s="17"/>
      <c r="FT71" s="17"/>
      <c r="FU71" s="17"/>
      <c r="FV71" s="17"/>
      <c r="FW71" s="17"/>
      <c r="FX71" s="17"/>
      <c r="FY71" s="17"/>
      <c r="FZ71" s="17"/>
      <c r="GA71" s="17"/>
      <c r="GB71" s="17"/>
      <c r="GC71" s="17"/>
      <c r="GD71" s="17"/>
      <c r="GE71" s="17"/>
      <c r="GF71" s="17"/>
      <c r="GG71" s="17"/>
      <c r="GH71" s="17"/>
      <c r="GI71" s="17"/>
      <c r="GJ71" s="17"/>
      <c r="GK71" s="17"/>
      <c r="GL71" s="17"/>
      <c r="GM71" s="17"/>
      <c r="GN71" s="17"/>
      <c r="GO71" s="17"/>
      <c r="GP71" s="17"/>
      <c r="GQ71" s="17"/>
      <c r="GR71" s="17"/>
      <c r="GS71" s="17"/>
      <c r="GT71" s="17"/>
      <c r="GU71" s="17"/>
      <c r="GV71" s="17"/>
      <c r="GW71" s="17"/>
      <c r="GX71" s="17"/>
      <c r="GY71" s="17"/>
      <c r="GZ71" s="17"/>
      <c r="HA71" s="17"/>
      <c r="HB71" s="17"/>
      <c r="HC71" s="17"/>
      <c r="HD71" s="17"/>
      <c r="HE71" s="17"/>
      <c r="HF71" s="17"/>
      <c r="HG71" s="17"/>
      <c r="HH71" s="17"/>
      <c r="HI71" s="17"/>
      <c r="HJ71" s="17"/>
      <c r="HK71" s="17"/>
      <c r="HL71" s="17"/>
      <c r="HM71" s="17"/>
      <c r="HN71" s="17"/>
      <c r="HO71" s="17"/>
      <c r="HP71" s="17"/>
      <c r="HQ71" s="17"/>
      <c r="HR71" s="17"/>
      <c r="HS71" s="17"/>
      <c r="HT71" s="17"/>
      <c r="HU71" s="17"/>
      <c r="HV71" s="17"/>
      <c r="HW71" s="17"/>
      <c r="HX71" s="17"/>
      <c r="HY71" s="17"/>
      <c r="HZ71" s="17"/>
      <c r="IA71" s="17"/>
      <c r="IB71" s="17"/>
      <c r="IC71" s="17"/>
      <c r="ID71" s="17"/>
      <c r="IE71" s="17"/>
      <c r="IF71" s="17"/>
      <c r="IG71" s="17"/>
      <c r="IH71" s="17"/>
      <c r="II71" s="17"/>
      <c r="IJ71" s="17"/>
      <c r="IK71" s="17"/>
      <c r="IL71" s="17"/>
      <c r="IM71" s="17"/>
      <c r="IN71" s="17"/>
      <c r="IO71" s="17"/>
      <c r="IP71" s="17"/>
      <c r="IQ71" s="17"/>
      <c r="IR71" s="17"/>
      <c r="IS71" s="17"/>
      <c r="IT71" s="17"/>
      <c r="IU71" s="17"/>
      <c r="IV71" s="17"/>
      <c r="IW71" s="17"/>
    </row>
    <row r="72" customFormat="false" ht="22.5" hidden="false" customHeight="true" outlineLevel="0" collapsed="false">
      <c r="A72" s="38"/>
      <c r="B72" s="39"/>
      <c r="C72" s="20" t="s">
        <v>82</v>
      </c>
      <c r="D72" s="20" t="s">
        <v>32</v>
      </c>
      <c r="E72" s="21" t="n">
        <v>26.49</v>
      </c>
      <c r="F72" s="22" t="n">
        <f aca="false">ROUND(K72/2,2)</f>
        <v>91.15</v>
      </c>
      <c r="G72" s="22" t="n">
        <f aca="false">ROUND(E72*F72,2)</f>
        <v>2414.56</v>
      </c>
      <c r="H72" s="23" t="n">
        <f aca="false">ROUND(E72*$H$82,2)</f>
        <v>32.78</v>
      </c>
      <c r="I72" s="22" t="n">
        <f aca="false">K72-F72</f>
        <v>91.15</v>
      </c>
      <c r="J72" s="22" t="n">
        <f aca="false">ROUND(I72*H72,2)</f>
        <v>2987.9</v>
      </c>
      <c r="K72" s="40" t="n">
        <f aca="false">122+60.3</f>
        <v>182.3</v>
      </c>
      <c r="L72" s="22" t="n">
        <f aca="false">G72+J72</f>
        <v>5402.46</v>
      </c>
    </row>
    <row r="73" customFormat="false" ht="22.5" hidden="false" customHeight="true" outlineLevel="0" collapsed="false">
      <c r="A73" s="38"/>
      <c r="B73" s="39"/>
      <c r="C73" s="20" t="s">
        <v>155</v>
      </c>
      <c r="D73" s="20" t="s">
        <v>32</v>
      </c>
      <c r="E73" s="21" t="n">
        <v>26.49</v>
      </c>
      <c r="F73" s="22" t="n">
        <f aca="false">ROUND(K73/2,2)</f>
        <v>2.28</v>
      </c>
      <c r="G73" s="22" t="n">
        <f aca="false">ROUND(E73*F73,2)</f>
        <v>60.4</v>
      </c>
      <c r="H73" s="23" t="n">
        <f aca="false">ROUND(E73*$H$82,2)</f>
        <v>32.78</v>
      </c>
      <c r="I73" s="22" t="n">
        <f aca="false">K73-F73</f>
        <v>2.28</v>
      </c>
      <c r="J73" s="22" t="n">
        <f aca="false">ROUND(I73*H73,2)</f>
        <v>74.74</v>
      </c>
      <c r="K73" s="40" t="n">
        <v>4.56</v>
      </c>
      <c r="L73" s="22" t="n">
        <f aca="false">G73+J73</f>
        <v>135.14</v>
      </c>
    </row>
    <row r="74" customFormat="false" ht="30" hidden="false" customHeight="true" outlineLevel="0" collapsed="false">
      <c r="A74" s="38"/>
      <c r="B74" s="39"/>
      <c r="C74" s="20" t="s">
        <v>36</v>
      </c>
      <c r="D74" s="20" t="s">
        <v>32</v>
      </c>
      <c r="E74" s="21" t="n">
        <v>26.49</v>
      </c>
      <c r="F74" s="22" t="n">
        <f aca="false">ROUND(K74/2,2)</f>
        <v>43.21</v>
      </c>
      <c r="G74" s="22" t="n">
        <f aca="false">ROUND(E74*F74,2)</f>
        <v>1144.63</v>
      </c>
      <c r="H74" s="23" t="n">
        <f aca="false">ROUND(E74*$H$82,2)</f>
        <v>32.78</v>
      </c>
      <c r="I74" s="22" t="n">
        <f aca="false">K74-F74</f>
        <v>43.2</v>
      </c>
      <c r="J74" s="22" t="n">
        <f aca="false">ROUND(I74*H74,2)</f>
        <v>1416.1</v>
      </c>
      <c r="K74" s="40" t="n">
        <v>86.41</v>
      </c>
      <c r="L74" s="22" t="n">
        <f aca="false">G74+J74</f>
        <v>2560.73</v>
      </c>
    </row>
    <row r="75" customFormat="false" ht="33.55" hidden="false" customHeight="true" outlineLevel="0" collapsed="false">
      <c r="A75" s="41" t="s">
        <v>156</v>
      </c>
      <c r="B75" s="15" t="s">
        <v>157</v>
      </c>
      <c r="C75" s="16"/>
      <c r="D75" s="16"/>
      <c r="E75" s="16"/>
      <c r="F75" s="16" t="n">
        <f aca="false">F76</f>
        <v>209.44</v>
      </c>
      <c r="G75" s="16" t="n">
        <f aca="false">G76</f>
        <v>5548.07</v>
      </c>
      <c r="H75" s="16"/>
      <c r="I75" s="16" t="n">
        <f aca="false">I76</f>
        <v>209.44</v>
      </c>
      <c r="J75" s="16" t="n">
        <f aca="false">J76</f>
        <v>6865.44</v>
      </c>
      <c r="K75" s="16" t="n">
        <f aca="false">K76</f>
        <v>418.88</v>
      </c>
      <c r="L75" s="16" t="n">
        <f aca="false">L76</f>
        <v>12413.51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  <c r="BM75" s="17"/>
      <c r="BN75" s="17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  <c r="CC75" s="17"/>
      <c r="CD75" s="17"/>
      <c r="CE75" s="17"/>
      <c r="CF75" s="17"/>
      <c r="CG75" s="17"/>
      <c r="CH75" s="17"/>
      <c r="CI75" s="17"/>
      <c r="CJ75" s="17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  <c r="CV75" s="17"/>
      <c r="CW75" s="17"/>
      <c r="CX75" s="17"/>
      <c r="CY75" s="17"/>
      <c r="CZ75" s="17"/>
      <c r="DA75" s="17"/>
      <c r="DB75" s="17"/>
      <c r="DC75" s="17"/>
      <c r="DD75" s="17"/>
      <c r="DE75" s="17"/>
      <c r="DF75" s="17"/>
      <c r="DG75" s="17"/>
      <c r="DH75" s="17"/>
      <c r="DI75" s="17"/>
      <c r="DJ75" s="17"/>
      <c r="DK75" s="17"/>
      <c r="DL75" s="17"/>
      <c r="DM75" s="17"/>
      <c r="DN75" s="17"/>
      <c r="DO75" s="17"/>
      <c r="DP75" s="17"/>
      <c r="DQ75" s="17"/>
      <c r="DR75" s="17"/>
      <c r="DS75" s="17"/>
      <c r="DT75" s="17"/>
      <c r="DU75" s="17"/>
      <c r="DV75" s="17"/>
      <c r="DW75" s="17"/>
      <c r="DX75" s="17"/>
      <c r="DY75" s="17"/>
      <c r="DZ75" s="17"/>
      <c r="EA75" s="17"/>
      <c r="EB75" s="17"/>
      <c r="EC75" s="17"/>
      <c r="ED75" s="17"/>
      <c r="EE75" s="17"/>
      <c r="EF75" s="17"/>
      <c r="EG75" s="17"/>
      <c r="EH75" s="17"/>
      <c r="EI75" s="17"/>
      <c r="EJ75" s="17"/>
      <c r="EK75" s="17"/>
      <c r="EL75" s="17"/>
      <c r="EM75" s="17"/>
      <c r="EN75" s="17"/>
      <c r="EO75" s="17"/>
      <c r="EP75" s="17"/>
      <c r="EQ75" s="17"/>
      <c r="ER75" s="17"/>
      <c r="ES75" s="17"/>
      <c r="ET75" s="17"/>
      <c r="EU75" s="17"/>
      <c r="EV75" s="17"/>
      <c r="EW75" s="17"/>
      <c r="EX75" s="17"/>
      <c r="EY75" s="17"/>
      <c r="EZ75" s="17"/>
      <c r="FA75" s="17"/>
      <c r="FB75" s="17"/>
      <c r="FC75" s="17"/>
      <c r="FD75" s="17"/>
      <c r="FE75" s="17"/>
      <c r="FF75" s="17"/>
      <c r="FG75" s="17"/>
      <c r="FH75" s="17"/>
      <c r="FI75" s="17"/>
      <c r="FJ75" s="17"/>
      <c r="FK75" s="17"/>
      <c r="FL75" s="17"/>
      <c r="FM75" s="17"/>
      <c r="FN75" s="17"/>
      <c r="FO75" s="17"/>
      <c r="FP75" s="17"/>
      <c r="FQ75" s="17"/>
      <c r="FR75" s="17"/>
      <c r="FS75" s="17"/>
      <c r="FT75" s="17"/>
      <c r="FU75" s="17"/>
      <c r="FV75" s="17"/>
      <c r="FW75" s="17"/>
      <c r="FX75" s="17"/>
      <c r="FY75" s="17"/>
      <c r="FZ75" s="17"/>
      <c r="GA75" s="17"/>
      <c r="GB75" s="17"/>
      <c r="GC75" s="17"/>
      <c r="GD75" s="17"/>
      <c r="GE75" s="17"/>
      <c r="GF75" s="17"/>
      <c r="GG75" s="17"/>
      <c r="GH75" s="17"/>
      <c r="GI75" s="17"/>
      <c r="GJ75" s="17"/>
      <c r="GK75" s="17"/>
      <c r="GL75" s="17"/>
      <c r="GM75" s="17"/>
      <c r="GN75" s="17"/>
      <c r="GO75" s="17"/>
      <c r="GP75" s="17"/>
      <c r="GQ75" s="17"/>
      <c r="GR75" s="17"/>
      <c r="GS75" s="17"/>
      <c r="GT75" s="17"/>
      <c r="GU75" s="17"/>
      <c r="GV75" s="17"/>
      <c r="GW75" s="17"/>
      <c r="GX75" s="17"/>
      <c r="GY75" s="17"/>
      <c r="GZ75" s="17"/>
      <c r="HA75" s="17"/>
      <c r="HB75" s="17"/>
      <c r="HC75" s="17"/>
      <c r="HD75" s="17"/>
      <c r="HE75" s="17"/>
      <c r="HF75" s="17"/>
      <c r="HG75" s="17"/>
      <c r="HH75" s="17"/>
      <c r="HI75" s="17"/>
      <c r="HJ75" s="17"/>
      <c r="HK75" s="17"/>
      <c r="HL75" s="17"/>
      <c r="HM75" s="17"/>
      <c r="HN75" s="17"/>
      <c r="HO75" s="17"/>
      <c r="HP75" s="17"/>
      <c r="HQ75" s="17"/>
      <c r="HR75" s="17"/>
      <c r="HS75" s="17"/>
      <c r="HT75" s="17"/>
      <c r="HU75" s="17"/>
      <c r="HV75" s="17"/>
      <c r="HW75" s="17"/>
      <c r="HX75" s="17"/>
      <c r="HY75" s="17"/>
      <c r="HZ75" s="17"/>
      <c r="IA75" s="17"/>
      <c r="IB75" s="17"/>
      <c r="IC75" s="17"/>
      <c r="ID75" s="17"/>
      <c r="IE75" s="17"/>
      <c r="IF75" s="17"/>
      <c r="IG75" s="17"/>
      <c r="IH75" s="17"/>
      <c r="II75" s="17"/>
      <c r="IJ75" s="17"/>
      <c r="IK75" s="17"/>
      <c r="IL75" s="17"/>
      <c r="IM75" s="17"/>
      <c r="IN75" s="17"/>
      <c r="IO75" s="17"/>
      <c r="IP75" s="17"/>
      <c r="IQ75" s="17"/>
      <c r="IR75" s="17"/>
      <c r="IS75" s="17"/>
      <c r="IT75" s="17"/>
      <c r="IU75" s="17"/>
      <c r="IV75" s="17"/>
      <c r="IW75" s="17"/>
    </row>
    <row r="76" customFormat="false" ht="34.3" hidden="false" customHeight="true" outlineLevel="0" collapsed="false">
      <c r="A76" s="38" t="s">
        <v>158</v>
      </c>
      <c r="B76" s="42" t="s">
        <v>159</v>
      </c>
      <c r="C76" s="43" t="s">
        <v>36</v>
      </c>
      <c r="D76" s="43" t="s">
        <v>32</v>
      </c>
      <c r="E76" s="21" t="n">
        <v>26.49</v>
      </c>
      <c r="F76" s="22" t="n">
        <f aca="false">ROUND(K76/2,2)</f>
        <v>209.44</v>
      </c>
      <c r="G76" s="22" t="n">
        <f aca="false">ROUND(E76*F76,2)</f>
        <v>5548.07</v>
      </c>
      <c r="H76" s="23" t="n">
        <f aca="false">ROUND(E76*$H$82,2)</f>
        <v>32.78</v>
      </c>
      <c r="I76" s="22" t="n">
        <f aca="false">K76-F76</f>
        <v>209.44</v>
      </c>
      <c r="J76" s="22" t="n">
        <f aca="false">ROUND(I76*H76,2)</f>
        <v>6865.44</v>
      </c>
      <c r="K76" s="40" t="n">
        <v>418.88</v>
      </c>
      <c r="L76" s="22" t="n">
        <f aca="false">G76+J76</f>
        <v>12413.51</v>
      </c>
    </row>
    <row r="77" customFormat="false" ht="36" hidden="false" customHeight="true" outlineLevel="0" collapsed="false">
      <c r="A77" s="14" t="s">
        <v>160</v>
      </c>
      <c r="B77" s="15" t="s">
        <v>161</v>
      </c>
      <c r="C77" s="16"/>
      <c r="D77" s="16"/>
      <c r="E77" s="16"/>
      <c r="F77" s="16" t="n">
        <f aca="false">SUM(F78:F78)</f>
        <v>24.73</v>
      </c>
      <c r="G77" s="16" t="n">
        <f aca="false">SUM(G78:G78)</f>
        <v>655.1</v>
      </c>
      <c r="H77" s="16"/>
      <c r="I77" s="16" t="n">
        <f aca="false">SUM(I78:I78)</f>
        <v>24.72</v>
      </c>
      <c r="J77" s="16" t="n">
        <f aca="false">SUM(J78:J78)</f>
        <v>810.32</v>
      </c>
      <c r="K77" s="16" t="n">
        <f aca="false">SUM(K78:K78)</f>
        <v>49.45</v>
      </c>
      <c r="L77" s="16" t="n">
        <f aca="false">SUM(L78:L78)</f>
        <v>1465.42</v>
      </c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7"/>
      <c r="BK77" s="17"/>
      <c r="BL77" s="17"/>
      <c r="BM77" s="17"/>
      <c r="BN77" s="17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  <c r="CA77" s="17"/>
      <c r="CB77" s="17"/>
      <c r="CC77" s="17"/>
      <c r="CD77" s="17"/>
      <c r="CE77" s="17"/>
      <c r="CF77" s="17"/>
      <c r="CG77" s="17"/>
      <c r="CH77" s="17"/>
      <c r="CI77" s="17"/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  <c r="CV77" s="17"/>
      <c r="CW77" s="17"/>
      <c r="CX77" s="17"/>
      <c r="CY77" s="17"/>
      <c r="CZ77" s="17"/>
      <c r="DA77" s="17"/>
      <c r="DB77" s="17"/>
      <c r="DC77" s="17"/>
      <c r="DD77" s="17"/>
      <c r="DE77" s="17"/>
      <c r="DF77" s="17"/>
      <c r="DG77" s="17"/>
      <c r="DH77" s="17"/>
      <c r="DI77" s="17"/>
      <c r="DJ77" s="17"/>
      <c r="DK77" s="17"/>
      <c r="DL77" s="17"/>
      <c r="DM77" s="17"/>
      <c r="DN77" s="17"/>
      <c r="DO77" s="17"/>
      <c r="DP77" s="17"/>
      <c r="DQ77" s="17"/>
      <c r="DR77" s="17"/>
      <c r="DS77" s="17"/>
      <c r="DT77" s="17"/>
      <c r="DU77" s="17"/>
      <c r="DV77" s="17"/>
      <c r="DW77" s="17"/>
      <c r="DX77" s="17"/>
      <c r="DY77" s="17"/>
      <c r="DZ77" s="17"/>
      <c r="EA77" s="17"/>
      <c r="EB77" s="17"/>
      <c r="EC77" s="17"/>
      <c r="ED77" s="17"/>
      <c r="EE77" s="17"/>
      <c r="EF77" s="17"/>
      <c r="EG77" s="17"/>
      <c r="EH77" s="17"/>
      <c r="EI77" s="17"/>
      <c r="EJ77" s="17"/>
      <c r="EK77" s="17"/>
      <c r="EL77" s="17"/>
      <c r="EM77" s="17"/>
      <c r="EN77" s="17"/>
      <c r="EO77" s="17"/>
      <c r="EP77" s="17"/>
      <c r="EQ77" s="17"/>
      <c r="ER77" s="17"/>
      <c r="ES77" s="17"/>
      <c r="ET77" s="17"/>
      <c r="EU77" s="17"/>
      <c r="EV77" s="17"/>
      <c r="EW77" s="17"/>
      <c r="EX77" s="17"/>
      <c r="EY77" s="17"/>
      <c r="EZ77" s="17"/>
      <c r="FA77" s="17"/>
      <c r="FB77" s="17"/>
      <c r="FC77" s="17"/>
      <c r="FD77" s="17"/>
      <c r="FE77" s="17"/>
      <c r="FF77" s="17"/>
      <c r="FG77" s="17"/>
      <c r="FH77" s="17"/>
      <c r="FI77" s="17"/>
      <c r="FJ77" s="17"/>
      <c r="FK77" s="17"/>
      <c r="FL77" s="17"/>
      <c r="FM77" s="17"/>
      <c r="FN77" s="17"/>
      <c r="FO77" s="17"/>
      <c r="FP77" s="17"/>
      <c r="FQ77" s="17"/>
      <c r="FR77" s="17"/>
      <c r="FS77" s="17"/>
      <c r="FT77" s="17"/>
      <c r="FU77" s="17"/>
      <c r="FV77" s="17"/>
      <c r="FW77" s="17"/>
      <c r="FX77" s="17"/>
      <c r="FY77" s="17"/>
      <c r="FZ77" s="17"/>
      <c r="GA77" s="17"/>
      <c r="GB77" s="17"/>
      <c r="GC77" s="17"/>
      <c r="GD77" s="17"/>
      <c r="GE77" s="17"/>
      <c r="GF77" s="17"/>
      <c r="GG77" s="17"/>
      <c r="GH77" s="17"/>
      <c r="GI77" s="17"/>
      <c r="GJ77" s="17"/>
      <c r="GK77" s="17"/>
      <c r="GL77" s="17"/>
      <c r="GM77" s="17"/>
      <c r="GN77" s="17"/>
      <c r="GO77" s="17"/>
      <c r="GP77" s="17"/>
      <c r="GQ77" s="17"/>
      <c r="GR77" s="17"/>
      <c r="GS77" s="17"/>
      <c r="GT77" s="17"/>
      <c r="GU77" s="17"/>
      <c r="GV77" s="17"/>
      <c r="GW77" s="17"/>
      <c r="GX77" s="17"/>
      <c r="GY77" s="17"/>
      <c r="GZ77" s="17"/>
      <c r="HA77" s="17"/>
      <c r="HB77" s="17"/>
      <c r="HC77" s="17"/>
      <c r="HD77" s="17"/>
      <c r="HE77" s="17"/>
      <c r="HF77" s="17"/>
      <c r="HG77" s="17"/>
      <c r="HH77" s="17"/>
      <c r="HI77" s="17"/>
      <c r="HJ77" s="17"/>
      <c r="HK77" s="17"/>
      <c r="HL77" s="17"/>
      <c r="HM77" s="17"/>
      <c r="HN77" s="17"/>
      <c r="HO77" s="17"/>
      <c r="HP77" s="17"/>
      <c r="HQ77" s="17"/>
      <c r="HR77" s="17"/>
      <c r="HS77" s="17"/>
      <c r="HT77" s="17"/>
      <c r="HU77" s="17"/>
      <c r="HV77" s="17"/>
      <c r="HW77" s="17"/>
      <c r="HX77" s="17"/>
      <c r="HY77" s="17"/>
      <c r="HZ77" s="17"/>
      <c r="IA77" s="17"/>
      <c r="IB77" s="17"/>
      <c r="IC77" s="17"/>
      <c r="ID77" s="17"/>
      <c r="IE77" s="17"/>
      <c r="IF77" s="17"/>
      <c r="IG77" s="17"/>
      <c r="IH77" s="17"/>
      <c r="II77" s="17"/>
      <c r="IJ77" s="17"/>
      <c r="IK77" s="17"/>
      <c r="IL77" s="17"/>
      <c r="IM77" s="17"/>
      <c r="IN77" s="17"/>
      <c r="IO77" s="17"/>
      <c r="IP77" s="17"/>
      <c r="IQ77" s="17"/>
      <c r="IR77" s="17"/>
      <c r="IS77" s="17"/>
      <c r="IT77" s="17"/>
      <c r="IU77" s="17"/>
      <c r="IV77" s="17"/>
      <c r="IW77" s="17"/>
    </row>
    <row r="78" customFormat="false" ht="28.5" hidden="false" customHeight="true" outlineLevel="0" collapsed="false">
      <c r="A78" s="38" t="s">
        <v>162</v>
      </c>
      <c r="B78" s="39" t="s">
        <v>163</v>
      </c>
      <c r="C78" s="43" t="s">
        <v>36</v>
      </c>
      <c r="D78" s="43" t="s">
        <v>32</v>
      </c>
      <c r="E78" s="21" t="n">
        <v>26.49</v>
      </c>
      <c r="F78" s="22" t="n">
        <f aca="false">ROUND(K78/2,2)</f>
        <v>24.73</v>
      </c>
      <c r="G78" s="22" t="n">
        <f aca="false">ROUND(E78*F78,2)</f>
        <v>655.1</v>
      </c>
      <c r="H78" s="23" t="n">
        <f aca="false">ROUND(E78*$H$82,2)</f>
        <v>32.78</v>
      </c>
      <c r="I78" s="22" t="n">
        <f aca="false">K78-F78</f>
        <v>24.72</v>
      </c>
      <c r="J78" s="22" t="n">
        <f aca="false">ROUND(H78*I78,2)</f>
        <v>810.32</v>
      </c>
      <c r="K78" s="40" t="n">
        <v>49.45</v>
      </c>
      <c r="L78" s="22" t="n">
        <f aca="false">G78+J78</f>
        <v>1465.42</v>
      </c>
    </row>
    <row r="79" customFormat="false" ht="19.5" hidden="false" customHeight="true" outlineLevel="0" collapsed="false">
      <c r="A79" s="44"/>
      <c r="B79" s="45" t="s">
        <v>164</v>
      </c>
      <c r="C79" s="44"/>
      <c r="D79" s="44"/>
      <c r="E79" s="44"/>
      <c r="F79" s="44" t="n">
        <f aca="false">F10+F24+F51+F54+F66+F75+F77</f>
        <v>6487.99</v>
      </c>
      <c r="G79" s="44" t="n">
        <f aca="false">G10+G24+G51+G54+G66+G75+G77</f>
        <v>179192.3</v>
      </c>
      <c r="H79" s="44"/>
      <c r="I79" s="44" t="n">
        <f aca="false">I10+I24+I51+I54+I66+I75+I77</f>
        <v>6487.73</v>
      </c>
      <c r="J79" s="44" t="n">
        <f aca="false">J10+J24+J51+J54+J66+J75+J77</f>
        <v>221730.15</v>
      </c>
      <c r="K79" s="44" t="n">
        <f aca="false">K10+K24+K51+K54+K66+K75+K77</f>
        <v>12975.72</v>
      </c>
      <c r="L79" s="44" t="n">
        <f aca="false">L10+L24+L51+L54+L66+L75+L77</f>
        <v>400922.45</v>
      </c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  <c r="CA79" s="17"/>
      <c r="CB79" s="17"/>
      <c r="CC79" s="17"/>
      <c r="CD79" s="17"/>
      <c r="CE79" s="17"/>
      <c r="CF79" s="17"/>
      <c r="CG79" s="17"/>
      <c r="CH79" s="17"/>
      <c r="CI79" s="17"/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  <c r="CV79" s="17"/>
      <c r="CW79" s="17"/>
      <c r="CX79" s="17"/>
      <c r="CY79" s="17"/>
      <c r="CZ79" s="17"/>
      <c r="DA79" s="17"/>
      <c r="DB79" s="17"/>
      <c r="DC79" s="17"/>
      <c r="DD79" s="17"/>
      <c r="DE79" s="17"/>
      <c r="DF79" s="17"/>
      <c r="DG79" s="17"/>
      <c r="DH79" s="17"/>
      <c r="DI79" s="17"/>
      <c r="DJ79" s="17"/>
      <c r="DK79" s="17"/>
      <c r="DL79" s="17"/>
      <c r="DM79" s="17"/>
      <c r="DN79" s="17"/>
      <c r="DO79" s="17"/>
      <c r="DP79" s="17"/>
      <c r="DQ79" s="17"/>
      <c r="DR79" s="17"/>
      <c r="DS79" s="17"/>
      <c r="DT79" s="17"/>
      <c r="DU79" s="17"/>
      <c r="DV79" s="17"/>
      <c r="DW79" s="17"/>
      <c r="DX79" s="17"/>
      <c r="DY79" s="17"/>
      <c r="DZ79" s="17"/>
      <c r="EA79" s="17"/>
      <c r="EB79" s="17"/>
      <c r="EC79" s="17"/>
      <c r="ED79" s="17"/>
      <c r="EE79" s="17"/>
      <c r="EF79" s="17"/>
      <c r="EG79" s="17"/>
      <c r="EH79" s="17"/>
      <c r="EI79" s="17"/>
      <c r="EJ79" s="17"/>
      <c r="EK79" s="17"/>
      <c r="EL79" s="17"/>
      <c r="EM79" s="17"/>
      <c r="EN79" s="17"/>
      <c r="EO79" s="17"/>
      <c r="EP79" s="17"/>
      <c r="EQ79" s="17"/>
      <c r="ER79" s="17"/>
      <c r="ES79" s="17"/>
      <c r="ET79" s="17"/>
      <c r="EU79" s="17"/>
      <c r="EV79" s="17"/>
      <c r="EW79" s="17"/>
      <c r="EX79" s="17"/>
      <c r="EY79" s="17"/>
      <c r="EZ79" s="17"/>
      <c r="FA79" s="17"/>
      <c r="FB79" s="17"/>
      <c r="FC79" s="17"/>
      <c r="FD79" s="17"/>
      <c r="FE79" s="17"/>
      <c r="FF79" s="17"/>
      <c r="FG79" s="17"/>
      <c r="FH79" s="17"/>
      <c r="FI79" s="17"/>
      <c r="FJ79" s="17"/>
      <c r="FK79" s="17"/>
      <c r="FL79" s="17"/>
      <c r="FM79" s="17"/>
      <c r="FN79" s="17"/>
      <c r="FO79" s="17"/>
      <c r="FP79" s="17"/>
      <c r="FQ79" s="17"/>
      <c r="FR79" s="17"/>
      <c r="FS79" s="17"/>
      <c r="FT79" s="17"/>
      <c r="FU79" s="17"/>
      <c r="FV79" s="17"/>
      <c r="FW79" s="17"/>
      <c r="FX79" s="17"/>
      <c r="FY79" s="17"/>
      <c r="FZ79" s="17"/>
      <c r="GA79" s="17"/>
      <c r="GB79" s="17"/>
      <c r="GC79" s="17"/>
      <c r="GD79" s="17"/>
      <c r="GE79" s="17"/>
      <c r="GF79" s="17"/>
      <c r="GG79" s="17"/>
      <c r="GH79" s="17"/>
      <c r="GI79" s="17"/>
      <c r="GJ79" s="17"/>
      <c r="GK79" s="17"/>
      <c r="GL79" s="17"/>
      <c r="GM79" s="17"/>
      <c r="GN79" s="17"/>
      <c r="GO79" s="17"/>
      <c r="GP79" s="17"/>
      <c r="GQ79" s="17"/>
      <c r="GR79" s="17"/>
      <c r="GS79" s="17"/>
      <c r="GT79" s="17"/>
      <c r="GU79" s="17"/>
      <c r="GV79" s="17"/>
      <c r="GW79" s="17"/>
      <c r="GX79" s="17"/>
      <c r="GY79" s="17"/>
      <c r="GZ79" s="17"/>
      <c r="HA79" s="17"/>
      <c r="HB79" s="17"/>
      <c r="HC79" s="17"/>
      <c r="HD79" s="17"/>
      <c r="HE79" s="17"/>
      <c r="HF79" s="17"/>
      <c r="HG79" s="17"/>
      <c r="HH79" s="17"/>
      <c r="HI79" s="17"/>
      <c r="HJ79" s="17"/>
      <c r="HK79" s="17"/>
      <c r="HL79" s="17"/>
      <c r="HM79" s="17"/>
      <c r="HN79" s="17"/>
      <c r="HO79" s="17"/>
      <c r="HP79" s="17"/>
      <c r="HQ79" s="17"/>
      <c r="HR79" s="17"/>
      <c r="HS79" s="17"/>
      <c r="HT79" s="17"/>
      <c r="HU79" s="17"/>
      <c r="HV79" s="17"/>
      <c r="HW79" s="17"/>
      <c r="HX79" s="17"/>
      <c r="HY79" s="17"/>
      <c r="HZ79" s="17"/>
      <c r="IA79" s="17"/>
      <c r="IB79" s="17"/>
      <c r="IC79" s="17"/>
      <c r="ID79" s="17"/>
      <c r="IE79" s="17"/>
      <c r="IF79" s="17"/>
      <c r="IG79" s="17"/>
      <c r="IH79" s="17"/>
      <c r="II79" s="17"/>
      <c r="IJ79" s="17"/>
      <c r="IK79" s="17"/>
      <c r="IL79" s="17"/>
      <c r="IM79" s="17"/>
      <c r="IN79" s="17"/>
      <c r="IO79" s="17"/>
      <c r="IP79" s="17"/>
      <c r="IQ79" s="17"/>
      <c r="IR79" s="17"/>
      <c r="IS79" s="17"/>
      <c r="IT79" s="17"/>
      <c r="IU79" s="17"/>
      <c r="IV79" s="17"/>
      <c r="IW79" s="17"/>
    </row>
    <row r="80" customFormat="false" ht="12.75" hidden="false" customHeight="true" outlineLevel="0" collapsed="false">
      <c r="H80" s="46"/>
    </row>
    <row r="81" customFormat="false" ht="12.75" hidden="false" customHeight="true" outlineLevel="0" collapsed="false"/>
    <row r="82" customFormat="false" ht="12.75" hidden="false" customHeight="true" outlineLevel="0" collapsed="false">
      <c r="A82" s="47"/>
      <c r="B82" s="48" t="s">
        <v>165</v>
      </c>
      <c r="C82" s="49"/>
      <c r="D82" s="49"/>
      <c r="E82" s="47"/>
      <c r="F82" s="47"/>
      <c r="G82" s="47"/>
      <c r="H82" s="50" t="n">
        <v>1.2375</v>
      </c>
      <c r="I82" s="47"/>
      <c r="J82" s="47"/>
      <c r="K82" s="47"/>
      <c r="L82" s="51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  <c r="FP82" s="47"/>
      <c r="FQ82" s="47"/>
      <c r="FR82" s="47"/>
      <c r="FS82" s="47"/>
      <c r="FT82" s="47"/>
      <c r="FU82" s="47"/>
      <c r="FV82" s="47"/>
      <c r="FW82" s="47"/>
      <c r="FX82" s="47"/>
      <c r="FY82" s="47"/>
      <c r="FZ82" s="47"/>
      <c r="GA82" s="47"/>
      <c r="GB82" s="47"/>
      <c r="GC82" s="47"/>
      <c r="GD82" s="47"/>
      <c r="GE82" s="47"/>
      <c r="GF82" s="47"/>
      <c r="GG82" s="47"/>
      <c r="GH82" s="47"/>
      <c r="GI82" s="47"/>
      <c r="GJ82" s="47"/>
      <c r="GK82" s="47"/>
      <c r="GL82" s="47"/>
      <c r="GM82" s="47"/>
      <c r="GN82" s="47"/>
      <c r="GO82" s="47"/>
      <c r="GP82" s="47"/>
      <c r="GQ82" s="47"/>
      <c r="GR82" s="47"/>
      <c r="GS82" s="47"/>
      <c r="GT82" s="47"/>
      <c r="GU82" s="47"/>
      <c r="GV82" s="47"/>
      <c r="GW82" s="47"/>
      <c r="GX82" s="47"/>
      <c r="GY82" s="47"/>
      <c r="GZ82" s="47"/>
      <c r="HA82" s="47"/>
      <c r="HB82" s="47"/>
      <c r="HC82" s="47"/>
      <c r="HD82" s="47"/>
      <c r="HE82" s="47"/>
      <c r="HF82" s="47"/>
      <c r="HG82" s="47"/>
      <c r="HH82" s="47"/>
      <c r="HI82" s="47"/>
      <c r="HJ82" s="47"/>
      <c r="HK82" s="47"/>
      <c r="HL82" s="47"/>
      <c r="HM82" s="47"/>
      <c r="HN82" s="47"/>
      <c r="HO82" s="47"/>
      <c r="HP82" s="47"/>
      <c r="HQ82" s="47"/>
      <c r="HR82" s="47"/>
      <c r="HS82" s="47"/>
      <c r="HT82" s="47"/>
      <c r="HU82" s="47"/>
      <c r="HV82" s="47"/>
      <c r="HW82" s="47"/>
      <c r="HX82" s="47"/>
      <c r="HY82" s="47"/>
      <c r="HZ82" s="47"/>
      <c r="IA82" s="47"/>
      <c r="IB82" s="47"/>
      <c r="IC82" s="47"/>
      <c r="ID82" s="47"/>
      <c r="IE82" s="47"/>
      <c r="IF82" s="47"/>
      <c r="IG82" s="47"/>
      <c r="IH82" s="47"/>
      <c r="II82" s="47"/>
      <c r="IJ82" s="47"/>
      <c r="IK82" s="47"/>
      <c r="IL82" s="47"/>
      <c r="IM82" s="47"/>
      <c r="IN82" s="47"/>
      <c r="IO82" s="47"/>
      <c r="IP82" s="47"/>
      <c r="IQ82" s="47"/>
      <c r="IR82" s="47"/>
      <c r="IS82" s="47"/>
      <c r="IT82" s="47"/>
      <c r="IU82" s="47"/>
      <c r="IV82" s="47"/>
      <c r="IW82" s="47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9:L1048576"/>
  <mergeCells count="35">
    <mergeCell ref="I1:L1"/>
    <mergeCell ref="I2:L2"/>
    <mergeCell ref="I3:L3"/>
    <mergeCell ref="A4:L4"/>
    <mergeCell ref="A5:L5"/>
    <mergeCell ref="A6:A8"/>
    <mergeCell ref="B6:B8"/>
    <mergeCell ref="C6:C8"/>
    <mergeCell ref="D6:D8"/>
    <mergeCell ref="E6:G6"/>
    <mergeCell ref="H6:J6"/>
    <mergeCell ref="K6:L6"/>
    <mergeCell ref="E7:E8"/>
    <mergeCell ref="F7:F8"/>
    <mergeCell ref="G7:G8"/>
    <mergeCell ref="H7:H8"/>
    <mergeCell ref="I7:I8"/>
    <mergeCell ref="J7:J8"/>
    <mergeCell ref="K7:K8"/>
    <mergeCell ref="L7:L8"/>
    <mergeCell ref="A11:A12"/>
    <mergeCell ref="A15:A16"/>
    <mergeCell ref="A18:A19"/>
    <mergeCell ref="A28:A29"/>
    <mergeCell ref="A30:A31"/>
    <mergeCell ref="A37:A38"/>
    <mergeCell ref="A40:A41"/>
    <mergeCell ref="A42:A43"/>
    <mergeCell ref="A44:A45"/>
    <mergeCell ref="A46:A47"/>
    <mergeCell ref="A60:A61"/>
    <mergeCell ref="B60:B61"/>
    <mergeCell ref="A62:A64"/>
    <mergeCell ref="A67:A74"/>
    <mergeCell ref="B67:B74"/>
  </mergeCells>
  <printOptions headings="false" gridLines="false" gridLinesSet="true" horizontalCentered="false" verticalCentered="false"/>
  <pageMargins left="0.75" right="0.75" top="1.29513888888889" bottom="1.29513888888889" header="0.511811023622047" footer="0.511811023622047"/>
  <pageSetup paperSize="9" scale="10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048576"/>
  <sheetViews>
    <sheetView showFormulas="false" showGridLines="true" showRowColHeaders="true" showZeros="true" rightToLeft="false" tabSelected="false" showOutlineSymbols="true" defaultGridColor="true" view="normal" topLeftCell="A61" colorId="64" zoomScale="90" zoomScaleNormal="90" zoomScalePageLayoutView="100" workbookViewId="0">
      <selection pane="topLeft" activeCell="H25" activeCellId="0" sqref="H25"/>
    </sheetView>
  </sheetViews>
  <sheetFormatPr defaultColWidth="9.42578125" defaultRowHeight="12.75" zeroHeight="false" outlineLevelRow="0" outlineLevelCol="0"/>
  <cols>
    <col collapsed="false" customWidth="true" hidden="false" outlineLevel="0" max="1" min="1" style="1" width="5.57"/>
    <col collapsed="false" customWidth="true" hidden="false" outlineLevel="0" max="2" min="2" style="1" width="43.3"/>
    <col collapsed="false" customWidth="true" hidden="false" outlineLevel="0" max="3" min="3" style="2" width="25.91"/>
    <col collapsed="false" customWidth="true" hidden="false" outlineLevel="0" max="4" min="4" style="1" width="26.89"/>
    <col collapsed="false" customWidth="true" hidden="false" outlineLevel="0" max="5" min="5" style="1" width="15.14"/>
    <col collapsed="false" customWidth="true" hidden="false" outlineLevel="0" max="6" min="6" style="1" width="15.02"/>
    <col collapsed="false" customWidth="true" hidden="false" outlineLevel="0" max="7" min="7" style="1" width="11.29"/>
    <col collapsed="false" customWidth="true" hidden="false" outlineLevel="0" max="8" min="8" style="1" width="14.16"/>
    <col collapsed="false" customWidth="true" hidden="false" outlineLevel="0" max="9" min="9" style="1" width="13.71"/>
    <col collapsed="false" customWidth="true" hidden="false" outlineLevel="0" max="10" min="10" style="1" width="10.78"/>
    <col collapsed="false" customWidth="true" hidden="false" outlineLevel="0" max="11" min="11" style="1" width="15.02"/>
    <col collapsed="false" customWidth="true" hidden="false" outlineLevel="0" max="12" min="12" style="1" width="13.42"/>
    <col collapsed="false" customWidth="false" hidden="false" outlineLevel="0" max="257" min="13" style="1" width="9.42"/>
    <col collapsed="false" customWidth="false" hidden="false" outlineLevel="0" max="16384" min="258" style="3" width="9.42"/>
  </cols>
  <sheetData>
    <row r="1" customFormat="false" ht="18.75" hidden="false" customHeight="true" outlineLevel="0" collapsed="false">
      <c r="E1" s="11"/>
      <c r="F1" s="11"/>
      <c r="G1" s="11"/>
      <c r="I1" s="4" t="s">
        <v>166</v>
      </c>
      <c r="J1" s="4"/>
      <c r="K1" s="4"/>
      <c r="L1" s="4"/>
    </row>
    <row r="2" customFormat="false" ht="33.75" hidden="false" customHeight="true" outlineLevel="0" collapsed="false">
      <c r="E2" s="11"/>
      <c r="F2" s="11"/>
      <c r="G2" s="11"/>
      <c r="I2" s="7" t="s">
        <v>167</v>
      </c>
      <c r="J2" s="7"/>
      <c r="K2" s="7"/>
      <c r="L2" s="7"/>
    </row>
    <row r="3" customFormat="false" ht="14.25" hidden="false" customHeight="true" outlineLevel="0" collapsed="false">
      <c r="E3" s="11"/>
      <c r="F3" s="11"/>
      <c r="G3" s="11"/>
      <c r="I3" s="7" t="str">
        <f aca="false">электро!I3</f>
        <v>от ____________ № ___________</v>
      </c>
      <c r="J3" s="7"/>
      <c r="K3" s="7"/>
      <c r="L3" s="7"/>
    </row>
    <row r="4" customFormat="false" ht="14.25" hidden="false" customHeight="true" outlineLevel="0" collapsed="false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customFormat="false" ht="30" hidden="false" customHeight="true" outlineLevel="0" collapsed="false">
      <c r="A5" s="52" t="s">
        <v>168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</row>
    <row r="6" s="11" customFormat="true" ht="17.25" hidden="false" customHeight="true" outlineLevel="0" collapsed="false">
      <c r="A6" s="10" t="s">
        <v>5</v>
      </c>
      <c r="B6" s="10" t="s">
        <v>169</v>
      </c>
      <c r="C6" s="10" t="s">
        <v>7</v>
      </c>
      <c r="D6" s="10" t="s">
        <v>8</v>
      </c>
      <c r="E6" s="10" t="s">
        <v>170</v>
      </c>
      <c r="F6" s="10"/>
      <c r="G6" s="10"/>
      <c r="H6" s="10" t="s">
        <v>171</v>
      </c>
      <c r="I6" s="10"/>
      <c r="J6" s="10"/>
      <c r="K6" s="10" t="s">
        <v>11</v>
      </c>
      <c r="L6" s="10"/>
    </row>
    <row r="7" s="11" customFormat="true" ht="17.25" hidden="false" customHeight="true" outlineLevel="0" collapsed="false">
      <c r="A7" s="10"/>
      <c r="B7" s="10"/>
      <c r="C7" s="10"/>
      <c r="D7" s="10"/>
      <c r="E7" s="53" t="s">
        <v>172</v>
      </c>
      <c r="F7" s="10" t="s">
        <v>173</v>
      </c>
      <c r="G7" s="10" t="s">
        <v>174</v>
      </c>
      <c r="H7" s="53" t="s">
        <v>172</v>
      </c>
      <c r="I7" s="10" t="s">
        <v>173</v>
      </c>
      <c r="J7" s="10" t="s">
        <v>175</v>
      </c>
      <c r="K7" s="10" t="s">
        <v>173</v>
      </c>
      <c r="L7" s="10" t="s">
        <v>175</v>
      </c>
    </row>
    <row r="8" s="11" customFormat="true" ht="27" hidden="false" customHeight="true" outlineLevel="0" collapsed="false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="11" customFormat="true" ht="12.75" hidden="false" customHeight="true" outlineLevel="0" collapsed="false">
      <c r="A9" s="12" t="s">
        <v>15</v>
      </c>
      <c r="B9" s="12" t="s">
        <v>16</v>
      </c>
      <c r="C9" s="12" t="s">
        <v>17</v>
      </c>
      <c r="D9" s="12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2" t="s">
        <v>24</v>
      </c>
      <c r="K9" s="12" t="s">
        <v>25</v>
      </c>
      <c r="L9" s="12" t="s">
        <v>26</v>
      </c>
    </row>
    <row r="10" s="17" customFormat="true" ht="39.15" hidden="false" customHeight="true" outlineLevel="0" collapsed="false">
      <c r="A10" s="41" t="s">
        <v>27</v>
      </c>
      <c r="B10" s="15" t="s">
        <v>28</v>
      </c>
      <c r="C10" s="16"/>
      <c r="D10" s="16"/>
      <c r="E10" s="16"/>
      <c r="F10" s="16" t="n">
        <f aca="false">SUM(F11:F20)</f>
        <v>3345.11</v>
      </c>
      <c r="G10" s="16" t="n">
        <f aca="false">SUM(G11:G20)</f>
        <v>60978.51</v>
      </c>
      <c r="H10" s="16"/>
      <c r="I10" s="16" t="n">
        <f aca="false">SUM(I11:I20)</f>
        <v>2050.21135666666</v>
      </c>
      <c r="J10" s="16" t="n">
        <f aca="false">SUM(J11:J20)</f>
        <v>42979.62</v>
      </c>
      <c r="K10" s="16" t="n">
        <f aca="false">SUM(K11:K20)</f>
        <v>5395.32135666666</v>
      </c>
      <c r="L10" s="16" t="n">
        <f aca="false">SUM(L11:L20)</f>
        <v>103958.13</v>
      </c>
    </row>
    <row r="11" s="1" customFormat="true" ht="41.25" hidden="false" customHeight="true" outlineLevel="0" collapsed="false">
      <c r="A11" s="54" t="s">
        <v>29</v>
      </c>
      <c r="B11" s="37" t="s">
        <v>30</v>
      </c>
      <c r="C11" s="20" t="s">
        <v>31</v>
      </c>
      <c r="D11" s="20" t="s">
        <v>32</v>
      </c>
      <c r="E11" s="55" t="n">
        <v>17721.5</v>
      </c>
      <c r="F11" s="22" t="n">
        <f aca="false">ROUND(K11*0.62,2)</f>
        <v>1338.2</v>
      </c>
      <c r="G11" s="22" t="n">
        <f aca="false">ROUND(F11*E11/1000,2)</f>
        <v>23714.91</v>
      </c>
      <c r="H11" s="56" t="n">
        <f aca="false">ROUND(E11*$H$68,2)</f>
        <v>20379.73</v>
      </c>
      <c r="I11" s="22" t="n">
        <f aca="false">K11-F11</f>
        <v>820.18383333333</v>
      </c>
      <c r="J11" s="22" t="n">
        <f aca="false">ROUND(I11*H11/1000,2)</f>
        <v>16715.13</v>
      </c>
      <c r="K11" s="57" t="n">
        <v>2158.38383333333</v>
      </c>
      <c r="L11" s="58" t="n">
        <f aca="false">G11+J11</f>
        <v>40430.04</v>
      </c>
    </row>
    <row r="12" s="1" customFormat="true" ht="54.25" hidden="false" customHeight="true" outlineLevel="0" collapsed="false">
      <c r="A12" s="59" t="s">
        <v>34</v>
      </c>
      <c r="B12" s="19" t="s">
        <v>35</v>
      </c>
      <c r="C12" s="20" t="s">
        <v>31</v>
      </c>
      <c r="D12" s="20" t="s">
        <v>32</v>
      </c>
      <c r="E12" s="55" t="n">
        <v>17721.5</v>
      </c>
      <c r="F12" s="22" t="n">
        <f aca="false">ROUND(K12*0.62,2)</f>
        <v>89.03</v>
      </c>
      <c r="G12" s="22" t="n">
        <f aca="false">ROUND(E12*F12/1000,2)</f>
        <v>1577.75</v>
      </c>
      <c r="H12" s="56" t="n">
        <f aca="false">ROUND(E12*$H$68,2)</f>
        <v>20379.73</v>
      </c>
      <c r="I12" s="22" t="n">
        <f aca="false">K12-F12</f>
        <v>54.574833333333</v>
      </c>
      <c r="J12" s="22" t="n">
        <f aca="false">ROUND(I12*H12/1000,2)</f>
        <v>1112.22</v>
      </c>
      <c r="K12" s="24" t="n">
        <v>143.604833333333</v>
      </c>
      <c r="L12" s="58" t="n">
        <f aca="false">G12+J12</f>
        <v>2689.97</v>
      </c>
    </row>
    <row r="13" s="1" customFormat="true" ht="47.25" hidden="false" customHeight="true" outlineLevel="0" collapsed="false">
      <c r="A13" s="59" t="s">
        <v>37</v>
      </c>
      <c r="B13" s="19" t="s">
        <v>38</v>
      </c>
      <c r="C13" s="20" t="s">
        <v>31</v>
      </c>
      <c r="D13" s="20" t="s">
        <v>32</v>
      </c>
      <c r="E13" s="55" t="n">
        <v>17721.5</v>
      </c>
      <c r="F13" s="22" t="n">
        <f aca="false">ROUND(K13*0.62,2)</f>
        <v>357.66</v>
      </c>
      <c r="G13" s="22" t="n">
        <f aca="false">ROUND(F13*E13/1000,2)</f>
        <v>6338.27</v>
      </c>
      <c r="H13" s="56" t="n">
        <f aca="false">ROUND(E13*$H$68,2)</f>
        <v>20379.73</v>
      </c>
      <c r="I13" s="22" t="n">
        <f aca="false">K13-F13</f>
        <v>219.203666666667</v>
      </c>
      <c r="J13" s="22" t="n">
        <f aca="false">ROUND(I13*H13/1000,2)</f>
        <v>4467.31</v>
      </c>
      <c r="K13" s="24" t="n">
        <v>576.863666666667</v>
      </c>
      <c r="L13" s="58" t="n">
        <f aca="false">G13+J13</f>
        <v>10805.58</v>
      </c>
    </row>
    <row r="14" s="1" customFormat="true" ht="53.25" hidden="false" customHeight="true" outlineLevel="0" collapsed="false">
      <c r="A14" s="59" t="s">
        <v>39</v>
      </c>
      <c r="B14" s="19" t="s">
        <v>40</v>
      </c>
      <c r="C14" s="20" t="s">
        <v>31</v>
      </c>
      <c r="D14" s="20" t="s">
        <v>32</v>
      </c>
      <c r="E14" s="55" t="n">
        <v>17721.5</v>
      </c>
      <c r="F14" s="22" t="n">
        <f aca="false">ROUND(K14*0.62,2)</f>
        <v>320.84</v>
      </c>
      <c r="G14" s="22" t="n">
        <f aca="false">ROUND(E14*F14/1000,2)</f>
        <v>5685.77</v>
      </c>
      <c r="H14" s="56" t="n">
        <f aca="false">ROUND(E14*$H$68,2)</f>
        <v>20379.73</v>
      </c>
      <c r="I14" s="22" t="n">
        <f aca="false">K14-F14</f>
        <v>196.63791</v>
      </c>
      <c r="J14" s="22" t="n">
        <f aca="false">ROUND(I14*H14/1000,2)</f>
        <v>4007.43</v>
      </c>
      <c r="K14" s="24" t="n">
        <v>517.47791</v>
      </c>
      <c r="L14" s="58" t="n">
        <f aca="false">G14+J14</f>
        <v>9693.2</v>
      </c>
    </row>
    <row r="15" s="1" customFormat="true" ht="53.25" hidden="false" customHeight="true" outlineLevel="0" collapsed="false">
      <c r="A15" s="59"/>
      <c r="B15" s="19" t="s">
        <v>41</v>
      </c>
      <c r="C15" s="20" t="s">
        <v>42</v>
      </c>
      <c r="D15" s="20" t="s">
        <v>32</v>
      </c>
      <c r="E15" s="21" t="n">
        <v>19830.21</v>
      </c>
      <c r="F15" s="22" t="n">
        <f aca="false">ROUND(K15*0.62,2)</f>
        <v>609.1</v>
      </c>
      <c r="G15" s="22" t="n">
        <f aca="false">ROUND(E15*F15/1000,2)</f>
        <v>12078.58</v>
      </c>
      <c r="H15" s="56" t="n">
        <f aca="false">ROUND(E15*$H$68,2)</f>
        <v>22804.74</v>
      </c>
      <c r="I15" s="22" t="n">
        <f aca="false">K15-F15</f>
        <v>373.31265</v>
      </c>
      <c r="J15" s="22" t="n">
        <f aca="false">ROUND(I15*H15/1000,2)</f>
        <v>8513.3</v>
      </c>
      <c r="K15" s="26" t="n">
        <v>982.41265</v>
      </c>
      <c r="L15" s="58" t="n">
        <f aca="false">G15+J15</f>
        <v>20591.88</v>
      </c>
    </row>
    <row r="16" s="1" customFormat="true" ht="53.25" hidden="false" customHeight="true" outlineLevel="0" collapsed="false">
      <c r="A16" s="59" t="s">
        <v>43</v>
      </c>
      <c r="B16" s="20" t="s">
        <v>44</v>
      </c>
      <c r="C16" s="20" t="s">
        <v>31</v>
      </c>
      <c r="D16" s="20" t="s">
        <v>32</v>
      </c>
      <c r="E16" s="55" t="n">
        <v>17721.5</v>
      </c>
      <c r="F16" s="22" t="n">
        <f aca="false">ROUND(K16*0.62,2)</f>
        <v>160.83</v>
      </c>
      <c r="G16" s="22" t="n">
        <f aca="false">ROUND(E16*F16/1000,2)</f>
        <v>2850.15</v>
      </c>
      <c r="H16" s="56" t="n">
        <f aca="false">ROUND(E16*$H$68,2)</f>
        <v>20379.73</v>
      </c>
      <c r="I16" s="22" t="n">
        <f aca="false">K16-F16</f>
        <v>98.569796666667</v>
      </c>
      <c r="J16" s="22" t="n">
        <f aca="false">ROUND(H16*I16/1000,2)</f>
        <v>2008.83</v>
      </c>
      <c r="K16" s="24" t="n">
        <v>259.399796666667</v>
      </c>
      <c r="L16" s="58" t="n">
        <f aca="false">G16+J16</f>
        <v>4858.98</v>
      </c>
    </row>
    <row r="17" s="1" customFormat="true" ht="28.5" hidden="false" customHeight="true" outlineLevel="0" collapsed="false">
      <c r="A17" s="59"/>
      <c r="B17" s="20"/>
      <c r="C17" s="60" t="s">
        <v>176</v>
      </c>
      <c r="D17" s="20" t="s">
        <v>177</v>
      </c>
      <c r="E17" s="21" t="n">
        <v>40503.92</v>
      </c>
      <c r="F17" s="22" t="n">
        <f aca="false">ROUND(K17*0.62,2)</f>
        <v>18.16</v>
      </c>
      <c r="G17" s="22" t="n">
        <f aca="false">ROUND(E17*F17/1000,2)</f>
        <v>735.55</v>
      </c>
      <c r="H17" s="56" t="n">
        <f aca="false">ROUND(E17*$H$68,2)</f>
        <v>46579.51</v>
      </c>
      <c r="I17" s="22" t="n">
        <f aca="false">K17-F17</f>
        <v>11.1286666666667</v>
      </c>
      <c r="J17" s="22" t="n">
        <f aca="false">ROUND(H17*I17/1000,2)</f>
        <v>518.37</v>
      </c>
      <c r="K17" s="26" t="n">
        <v>29.2886666666667</v>
      </c>
      <c r="L17" s="58" t="n">
        <f aca="false">J17+G17</f>
        <v>1253.92</v>
      </c>
    </row>
    <row r="18" s="1" customFormat="true" ht="51" hidden="false" customHeight="true" outlineLevel="0" collapsed="false">
      <c r="A18" s="59" t="s">
        <v>45</v>
      </c>
      <c r="B18" s="19" t="s">
        <v>46</v>
      </c>
      <c r="C18" s="20" t="s">
        <v>31</v>
      </c>
      <c r="D18" s="20" t="s">
        <v>32</v>
      </c>
      <c r="E18" s="55" t="n">
        <v>17721.5</v>
      </c>
      <c r="F18" s="22" t="n">
        <f aca="false">ROUND(K18*0.62,2)</f>
        <v>301.75</v>
      </c>
      <c r="G18" s="22" t="n">
        <f aca="false">ROUND(E18*F18/1000,2)</f>
        <v>5347.46</v>
      </c>
      <c r="H18" s="56" t="n">
        <f aca="false">ROUND(E18*$H$68,2)</f>
        <v>20379.73</v>
      </c>
      <c r="I18" s="22" t="n">
        <f aca="false">K18-F18</f>
        <v>184.95</v>
      </c>
      <c r="J18" s="22" t="n">
        <f aca="false">ROUND(H18*I18/1000,2)</f>
        <v>3769.23</v>
      </c>
      <c r="K18" s="26" t="n">
        <v>486.7</v>
      </c>
      <c r="L18" s="58" t="n">
        <f aca="false">J18+G18</f>
        <v>9116.69</v>
      </c>
    </row>
    <row r="19" s="1" customFormat="true" ht="51" hidden="false" customHeight="true" outlineLevel="0" collapsed="false">
      <c r="A19" s="59"/>
      <c r="B19" s="19" t="s">
        <v>47</v>
      </c>
      <c r="C19" s="20" t="s">
        <v>31</v>
      </c>
      <c r="D19" s="20" t="s">
        <v>32</v>
      </c>
      <c r="E19" s="55" t="n">
        <v>17721.5</v>
      </c>
      <c r="F19" s="22" t="n">
        <f aca="false">ROUND(K19*0.62,2)</f>
        <v>39.74</v>
      </c>
      <c r="G19" s="22" t="n">
        <f aca="false">ROUND(E19*F19/1000,2)</f>
        <v>704.25</v>
      </c>
      <c r="H19" s="56" t="n">
        <f aca="false">ROUND(E19*$H$68,2)</f>
        <v>20379.73</v>
      </c>
      <c r="I19" s="22" t="n">
        <f aca="false">K19-F19</f>
        <v>24.36</v>
      </c>
      <c r="J19" s="22" t="n">
        <f aca="false">ROUND(H19*I19/1000,2)</f>
        <v>496.45</v>
      </c>
      <c r="K19" s="26" t="n">
        <v>64.1</v>
      </c>
      <c r="L19" s="58" t="n">
        <f aca="false">J19+G19</f>
        <v>1200.7</v>
      </c>
    </row>
    <row r="20" s="1" customFormat="true" ht="46.5" hidden="false" customHeight="true" outlineLevel="0" collapsed="false">
      <c r="A20" s="61" t="s">
        <v>48</v>
      </c>
      <c r="B20" s="34" t="s">
        <v>51</v>
      </c>
      <c r="C20" s="20" t="s">
        <v>31</v>
      </c>
      <c r="D20" s="20" t="s">
        <v>32</v>
      </c>
      <c r="E20" s="55" t="n">
        <v>17721.5</v>
      </c>
      <c r="F20" s="22" t="n">
        <f aca="false">ROUND(K20*0.62,2)</f>
        <v>109.8</v>
      </c>
      <c r="G20" s="22" t="n">
        <f aca="false">ROUND(E20*F20/1000,2)</f>
        <v>1945.82</v>
      </c>
      <c r="H20" s="56" t="n">
        <f aca="false">ROUND(E20*$H$68,2)</f>
        <v>20379.73</v>
      </c>
      <c r="I20" s="22" t="n">
        <f aca="false">K20-F20</f>
        <v>67.29</v>
      </c>
      <c r="J20" s="22" t="n">
        <f aca="false">ROUND(H20*I20/1000,2)</f>
        <v>1371.35</v>
      </c>
      <c r="K20" s="62" t="n">
        <v>177.09</v>
      </c>
      <c r="L20" s="58" t="n">
        <f aca="false">J20+G20</f>
        <v>3317.17</v>
      </c>
    </row>
    <row r="21" s="1" customFormat="true" ht="49.4" hidden="false" customHeight="true" outlineLevel="0" collapsed="false">
      <c r="A21" s="41" t="s">
        <v>178</v>
      </c>
      <c r="B21" s="15" t="s">
        <v>56</v>
      </c>
      <c r="C21" s="16"/>
      <c r="D21" s="16"/>
      <c r="E21" s="16"/>
      <c r="F21" s="16" t="n">
        <f aca="false">SUM(F22:F49)</f>
        <v>4809.31</v>
      </c>
      <c r="G21" s="16" t="n">
        <f aca="false">SUM(G22:G49)</f>
        <v>92627.41</v>
      </c>
      <c r="H21" s="16"/>
      <c r="I21" s="16" t="n">
        <f aca="false">SUM(I22:I49)</f>
        <v>2947.62172933334</v>
      </c>
      <c r="J21" s="16" t="n">
        <f aca="false">SUM(J22:J49)</f>
        <v>65287.22</v>
      </c>
      <c r="K21" s="16" t="n">
        <f aca="false">SUM(K22:K49)</f>
        <v>7756.93172933334</v>
      </c>
      <c r="L21" s="16" t="n">
        <f aca="false">SUM(L22:L49)</f>
        <v>157914.63</v>
      </c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</row>
    <row r="22" s="1" customFormat="true" ht="51.75" hidden="false" customHeight="true" outlineLevel="0" collapsed="false">
      <c r="A22" s="63" t="s">
        <v>57</v>
      </c>
      <c r="B22" s="37" t="s">
        <v>58</v>
      </c>
      <c r="C22" s="20" t="s">
        <v>59</v>
      </c>
      <c r="D22" s="20" t="s">
        <v>179</v>
      </c>
      <c r="E22" s="64" t="n">
        <v>8356.85</v>
      </c>
      <c r="F22" s="22" t="n">
        <f aca="false">ROUND(K22*0.62,2)</f>
        <v>862.28</v>
      </c>
      <c r="G22" s="22" t="n">
        <f aca="false">ROUND(E22*F22/1000,2)</f>
        <v>7205.94</v>
      </c>
      <c r="H22" s="56" t="n">
        <f aca="false">ROUND(E22*$H$68,2)</f>
        <v>9610.38</v>
      </c>
      <c r="I22" s="22" t="n">
        <f aca="false">K22-F22</f>
        <v>528.49066666667</v>
      </c>
      <c r="J22" s="22" t="n">
        <f aca="false">ROUND(H22*I22/1000,2)</f>
        <v>5079</v>
      </c>
      <c r="K22" s="57" t="n">
        <v>1390.77066666667</v>
      </c>
      <c r="L22" s="58" t="n">
        <f aca="false">G22+J22</f>
        <v>12284.94</v>
      </c>
    </row>
    <row r="23" s="1" customFormat="true" ht="57" hidden="false" customHeight="true" outlineLevel="0" collapsed="false">
      <c r="A23" s="65" t="s">
        <v>60</v>
      </c>
      <c r="B23" s="29" t="s">
        <v>61</v>
      </c>
      <c r="C23" s="20" t="s">
        <v>36</v>
      </c>
      <c r="D23" s="20" t="s">
        <v>32</v>
      </c>
      <c r="E23" s="55" t="n">
        <v>17721.5</v>
      </c>
      <c r="F23" s="22" t="n">
        <f aca="false">ROUND(K23*0.62,2)</f>
        <v>83.93</v>
      </c>
      <c r="G23" s="22" t="n">
        <f aca="false">ROUND(F23*E23/1000,2)</f>
        <v>1487.37</v>
      </c>
      <c r="H23" s="56" t="n">
        <f aca="false">ROUND(E23*$H$68,2)</f>
        <v>20379.73</v>
      </c>
      <c r="I23" s="22" t="n">
        <f aca="false">K23-F23</f>
        <v>51.439926666667</v>
      </c>
      <c r="J23" s="22" t="n">
        <f aca="false">ROUND(I23*H23/1000,2)</f>
        <v>1048.33</v>
      </c>
      <c r="K23" s="24" t="n">
        <v>135.369926666667</v>
      </c>
      <c r="L23" s="58" t="n">
        <f aca="false">G23+J23</f>
        <v>2535.7</v>
      </c>
    </row>
    <row r="24" s="1" customFormat="true" ht="51.75" hidden="false" customHeight="true" outlineLevel="0" collapsed="false">
      <c r="A24" s="65" t="s">
        <v>62</v>
      </c>
      <c r="B24" s="29" t="s">
        <v>63</v>
      </c>
      <c r="C24" s="20" t="s">
        <v>42</v>
      </c>
      <c r="D24" s="20" t="s">
        <v>32</v>
      </c>
      <c r="E24" s="21" t="n">
        <v>19830.21</v>
      </c>
      <c r="F24" s="22" t="n">
        <f aca="false">ROUND(K24*0.62,2)</f>
        <v>472.89</v>
      </c>
      <c r="G24" s="22" t="n">
        <f aca="false">ROUND(F24*E24/1000,2)</f>
        <v>9377.51</v>
      </c>
      <c r="H24" s="56" t="n">
        <f aca="false">ROUND(E24*$H$68,2)</f>
        <v>22804.74</v>
      </c>
      <c r="I24" s="22" t="n">
        <f aca="false">K24-F24</f>
        <v>289.8281</v>
      </c>
      <c r="J24" s="22" t="n">
        <f aca="false">ROUND(I24*H24/1000,2)</f>
        <v>6609.45</v>
      </c>
      <c r="K24" s="24" t="n">
        <v>762.7181</v>
      </c>
      <c r="L24" s="58" t="n">
        <f aca="false">G24+J24</f>
        <v>15986.96</v>
      </c>
    </row>
    <row r="25" s="1" customFormat="true" ht="42" hidden="false" customHeight="true" outlineLevel="0" collapsed="false">
      <c r="A25" s="65" t="s">
        <v>64</v>
      </c>
      <c r="B25" s="30" t="s">
        <v>180</v>
      </c>
      <c r="C25" s="20" t="s">
        <v>36</v>
      </c>
      <c r="D25" s="20" t="s">
        <v>32</v>
      </c>
      <c r="E25" s="21" t="n">
        <v>5025.5</v>
      </c>
      <c r="F25" s="22" t="n">
        <f aca="false">ROUND(K25*0.62,2)</f>
        <v>210.8</v>
      </c>
      <c r="G25" s="22" t="n">
        <f aca="false">ROUND(F25*E25/1000,2)</f>
        <v>1059.38</v>
      </c>
      <c r="H25" s="56" t="n">
        <f aca="false">ROUND(E25*$H$68,2)</f>
        <v>5779.33</v>
      </c>
      <c r="I25" s="22" t="n">
        <f aca="false">K25-F25</f>
        <v>129.2</v>
      </c>
      <c r="J25" s="22" t="n">
        <f aca="false">ROUND(I25*H25/1000,2)</f>
        <v>746.69</v>
      </c>
      <c r="K25" s="24" t="n">
        <v>340</v>
      </c>
      <c r="L25" s="58" t="n">
        <f aca="false">G25+J25</f>
        <v>1806.07</v>
      </c>
    </row>
    <row r="26" s="1" customFormat="true" ht="41.35" hidden="false" customHeight="true" outlineLevel="0" collapsed="false">
      <c r="A26" s="65"/>
      <c r="B26" s="31" t="s">
        <v>181</v>
      </c>
      <c r="C26" s="20" t="s">
        <v>36</v>
      </c>
      <c r="D26" s="20" t="s">
        <v>182</v>
      </c>
      <c r="E26" s="21" t="n">
        <v>10178.28</v>
      </c>
      <c r="F26" s="22" t="n">
        <f aca="false">ROUND(K26*0.62,2)</f>
        <v>136.4</v>
      </c>
      <c r="G26" s="22" t="n">
        <f aca="false">ROUND(F26*E26/1000,2)</f>
        <v>1388.32</v>
      </c>
      <c r="H26" s="56" t="n">
        <f aca="false">ROUND(E26*$H$68,2)</f>
        <v>11705.02</v>
      </c>
      <c r="I26" s="22" t="n">
        <f aca="false">K26-F26</f>
        <v>83.6</v>
      </c>
      <c r="J26" s="22" t="n">
        <f aca="false">ROUND(I26*H26/1000,2)</f>
        <v>978.54</v>
      </c>
      <c r="K26" s="24" t="n">
        <v>220</v>
      </c>
      <c r="L26" s="58" t="n">
        <f aca="false">G26+J26</f>
        <v>2366.86</v>
      </c>
    </row>
    <row r="27" s="1" customFormat="true" ht="42.7" hidden="false" customHeight="true" outlineLevel="0" collapsed="false">
      <c r="A27" s="65" t="s">
        <v>67</v>
      </c>
      <c r="B27" s="31" t="s">
        <v>183</v>
      </c>
      <c r="C27" s="20" t="s">
        <v>184</v>
      </c>
      <c r="D27" s="20" t="s">
        <v>71</v>
      </c>
      <c r="E27" s="21" t="n">
        <v>51104.11</v>
      </c>
      <c r="F27" s="22" t="n">
        <f aca="false">ROUND(K27*0.62,2)</f>
        <v>24.84</v>
      </c>
      <c r="G27" s="22" t="n">
        <f aca="false">ROUND(E27*F27/1000,2)</f>
        <v>1269.43</v>
      </c>
      <c r="H27" s="56" t="n">
        <f aca="false">ROUND(E27*$H$68,2)</f>
        <v>58769.73</v>
      </c>
      <c r="I27" s="22" t="n">
        <f aca="false">K27-F27</f>
        <v>15.2266666666667</v>
      </c>
      <c r="J27" s="22" t="n">
        <f aca="false">ROUND(I27*H27/1000,2)</f>
        <v>894.87</v>
      </c>
      <c r="K27" s="40" t="n">
        <v>40.0666666666667</v>
      </c>
      <c r="L27" s="58" t="n">
        <f aca="false">G27+J27</f>
        <v>2164.3</v>
      </c>
    </row>
    <row r="28" s="1" customFormat="true" ht="51.55" hidden="false" customHeight="true" outlineLevel="0" collapsed="false">
      <c r="A28" s="65"/>
      <c r="B28" s="19" t="s">
        <v>185</v>
      </c>
      <c r="C28" s="20" t="s">
        <v>36</v>
      </c>
      <c r="D28" s="20" t="s">
        <v>32</v>
      </c>
      <c r="E28" s="55" t="n">
        <v>17721.5</v>
      </c>
      <c r="F28" s="22" t="n">
        <f aca="false">ROUND(K28*0.62,2)</f>
        <v>162.39</v>
      </c>
      <c r="G28" s="22" t="n">
        <f aca="false">ROUND(E28*F28/1000,2)</f>
        <v>2877.79</v>
      </c>
      <c r="H28" s="56" t="n">
        <f aca="false">ROUND(E28*$H$68,2)</f>
        <v>20379.73</v>
      </c>
      <c r="I28" s="22" t="n">
        <f aca="false">K28-F28</f>
        <v>99.53507</v>
      </c>
      <c r="J28" s="22" t="n">
        <f aca="false">ROUND(I28*H28/1000,2)</f>
        <v>2028.5</v>
      </c>
      <c r="K28" s="40" t="n">
        <v>261.92507</v>
      </c>
      <c r="L28" s="58" t="n">
        <f aca="false">G28+J28</f>
        <v>4906.29</v>
      </c>
    </row>
    <row r="29" s="1" customFormat="true" ht="43.4" hidden="false" customHeight="true" outlineLevel="0" collapsed="false">
      <c r="A29" s="65" t="s">
        <v>72</v>
      </c>
      <c r="B29" s="19" t="s">
        <v>186</v>
      </c>
      <c r="C29" s="20" t="s">
        <v>42</v>
      </c>
      <c r="D29" s="20" t="s">
        <v>32</v>
      </c>
      <c r="E29" s="21" t="n">
        <v>19830.21</v>
      </c>
      <c r="F29" s="22" t="n">
        <f aca="false">ROUND(K29*0.62,2)</f>
        <v>1168.08</v>
      </c>
      <c r="G29" s="22" t="n">
        <f aca="false">ROUND(F29*E29/1000,2)</f>
        <v>23163.27</v>
      </c>
      <c r="H29" s="56" t="n">
        <f aca="false">ROUND(E29*$H$68,2)</f>
        <v>22804.74</v>
      </c>
      <c r="I29" s="22" t="n">
        <f aca="false">K29-F29</f>
        <v>715.91568</v>
      </c>
      <c r="J29" s="22" t="n">
        <f aca="false">ROUND(I29*H29/1000,2)</f>
        <v>16326.27</v>
      </c>
      <c r="K29" s="40" t="n">
        <v>1883.99568</v>
      </c>
      <c r="L29" s="58" t="n">
        <f aca="false">G29+J29</f>
        <v>39489.54</v>
      </c>
    </row>
    <row r="30" s="1" customFormat="true" ht="50.2" hidden="false" customHeight="true" outlineLevel="0" collapsed="false">
      <c r="A30" s="65" t="s">
        <v>74</v>
      </c>
      <c r="B30" s="66" t="s">
        <v>187</v>
      </c>
      <c r="C30" s="60" t="s">
        <v>176</v>
      </c>
      <c r="D30" s="20" t="s">
        <v>177</v>
      </c>
      <c r="E30" s="21" t="n">
        <v>40503.92</v>
      </c>
      <c r="F30" s="22" t="n">
        <f aca="false">ROUND(K30*0.62,2)</f>
        <v>85.73</v>
      </c>
      <c r="G30" s="22" t="n">
        <f aca="false">ROUND(F30*E30/1000,2)</f>
        <v>3472.4</v>
      </c>
      <c r="H30" s="56" t="n">
        <f aca="false">ROUND(E30*$H$68,2)</f>
        <v>46579.51</v>
      </c>
      <c r="I30" s="22" t="n">
        <f aca="false">K30-F30</f>
        <v>52.54</v>
      </c>
      <c r="J30" s="22" t="n">
        <f aca="false">ROUND(I30*H30/1000,2)</f>
        <v>2447.29</v>
      </c>
      <c r="K30" s="40" t="n">
        <v>138.27</v>
      </c>
      <c r="L30" s="58" t="n">
        <f aca="false">G30+J30</f>
        <v>5919.69</v>
      </c>
    </row>
    <row r="31" s="1" customFormat="true" ht="35.95" hidden="false" customHeight="true" outlineLevel="0" collapsed="false">
      <c r="A31" s="65" t="s">
        <v>77</v>
      </c>
      <c r="B31" s="19" t="s">
        <v>188</v>
      </c>
      <c r="C31" s="20" t="s">
        <v>79</v>
      </c>
      <c r="D31" s="20" t="s">
        <v>71</v>
      </c>
      <c r="E31" s="21" t="n">
        <v>33487.13</v>
      </c>
      <c r="F31" s="22" t="n">
        <f aca="false">ROUND(K31*0.62,2)</f>
        <v>140.72</v>
      </c>
      <c r="G31" s="22" t="n">
        <f aca="false">ROUND(F31*E31/1000,2)</f>
        <v>4712.31</v>
      </c>
      <c r="H31" s="56" t="n">
        <f aca="false">ROUND(E31*$H$68,2)</f>
        <v>38510.2</v>
      </c>
      <c r="I31" s="22" t="n">
        <f aca="false">K31-F31</f>
        <v>86.253333333333</v>
      </c>
      <c r="J31" s="22" t="n">
        <f aca="false">ROUND(I31*H31/1000,2)</f>
        <v>3321.63</v>
      </c>
      <c r="K31" s="40" t="n">
        <v>226.973333333333</v>
      </c>
      <c r="L31" s="58" t="n">
        <f aca="false">G31+J31</f>
        <v>8033.94</v>
      </c>
    </row>
    <row r="32" s="1" customFormat="true" ht="45.45" hidden="false" customHeight="true" outlineLevel="0" collapsed="false">
      <c r="A32" s="65" t="s">
        <v>80</v>
      </c>
      <c r="B32" s="19" t="s">
        <v>81</v>
      </c>
      <c r="C32" s="20" t="s">
        <v>82</v>
      </c>
      <c r="D32" s="20" t="s">
        <v>189</v>
      </c>
      <c r="E32" s="21" t="n">
        <v>28861.69</v>
      </c>
      <c r="F32" s="22" t="n">
        <f aca="false">ROUND(K32*0.62,2)</f>
        <v>185.39</v>
      </c>
      <c r="G32" s="22" t="n">
        <f aca="false">ROUND(E32*F32/1000,2)</f>
        <v>5350.67</v>
      </c>
      <c r="H32" s="56" t="n">
        <f aca="false">ROUND(E32*$H$68,2)</f>
        <v>33190.94</v>
      </c>
      <c r="I32" s="22" t="n">
        <f aca="false">K32-F32</f>
        <v>113.625106</v>
      </c>
      <c r="J32" s="22" t="n">
        <f aca="false">ROUND(I32*H32/1000,2)</f>
        <v>3771.32</v>
      </c>
      <c r="K32" s="40" t="n">
        <v>299.015106</v>
      </c>
      <c r="L32" s="58" t="n">
        <f aca="false">G32+J32</f>
        <v>9121.99</v>
      </c>
    </row>
    <row r="33" s="1" customFormat="true" ht="51.75" hidden="false" customHeight="true" outlineLevel="0" collapsed="false">
      <c r="A33" s="65" t="s">
        <v>83</v>
      </c>
      <c r="B33" s="19" t="s">
        <v>84</v>
      </c>
      <c r="C33" s="20" t="s">
        <v>82</v>
      </c>
      <c r="D33" s="20" t="s">
        <v>189</v>
      </c>
      <c r="E33" s="21" t="n">
        <v>28861.69</v>
      </c>
      <c r="F33" s="22" t="n">
        <f aca="false">ROUND(K33*0.62,2)</f>
        <v>278.45</v>
      </c>
      <c r="G33" s="22" t="n">
        <f aca="false">ROUND(E33*F33/1000,2)</f>
        <v>8036.54</v>
      </c>
      <c r="H33" s="56" t="n">
        <f aca="false">ROUND(E33*$H$68,2)</f>
        <v>33190.94</v>
      </c>
      <c r="I33" s="22" t="n">
        <f aca="false">K33-F33</f>
        <v>170.67</v>
      </c>
      <c r="J33" s="22" t="n">
        <f aca="false">ROUND(H33*I33/1000,2)</f>
        <v>5664.7</v>
      </c>
      <c r="K33" s="67" t="n">
        <v>449.12</v>
      </c>
      <c r="L33" s="68" t="n">
        <f aca="false">G33+J33</f>
        <v>13701.24</v>
      </c>
    </row>
    <row r="34" s="1" customFormat="true" ht="51.75" hidden="false" customHeight="true" outlineLevel="0" collapsed="false">
      <c r="A34" s="65" t="s">
        <v>85</v>
      </c>
      <c r="B34" s="19" t="s">
        <v>86</v>
      </c>
      <c r="C34" s="20" t="s">
        <v>42</v>
      </c>
      <c r="D34" s="20" t="s">
        <v>32</v>
      </c>
      <c r="E34" s="55" t="n">
        <v>19830.21</v>
      </c>
      <c r="F34" s="22" t="n">
        <f aca="false">ROUND(K34*0.62,2)</f>
        <v>37.41</v>
      </c>
      <c r="G34" s="22" t="n">
        <f aca="false">ROUND(E34*F34/1000,2)</f>
        <v>741.85</v>
      </c>
      <c r="H34" s="56" t="n">
        <f aca="false">ROUND(E34*$H$68,2)</f>
        <v>22804.74</v>
      </c>
      <c r="I34" s="22" t="n">
        <f aca="false">K34-F34</f>
        <v>22.9233733333333</v>
      </c>
      <c r="J34" s="22" t="n">
        <f aca="false">ROUND(H34*I34/1000,2)</f>
        <v>522.76</v>
      </c>
      <c r="K34" s="40" t="n">
        <v>60.3333733333333</v>
      </c>
      <c r="L34" s="58" t="n">
        <f aca="false">G34+J34</f>
        <v>1264.61</v>
      </c>
    </row>
    <row r="35" s="1" customFormat="true" ht="63" hidden="false" customHeight="true" outlineLevel="0" collapsed="false">
      <c r="A35" s="65"/>
      <c r="B35" s="19" t="s">
        <v>87</v>
      </c>
      <c r="C35" s="20" t="s">
        <v>190</v>
      </c>
      <c r="D35" s="20" t="s">
        <v>191</v>
      </c>
      <c r="E35" s="21" t="n">
        <v>12140.03</v>
      </c>
      <c r="F35" s="22" t="n">
        <f aca="false">ROUND(K35*0.62,2)</f>
        <v>33.1</v>
      </c>
      <c r="G35" s="22" t="n">
        <f aca="false">ROUND(F35*E35/1000,2)</f>
        <v>401.83</v>
      </c>
      <c r="H35" s="56" t="n">
        <f aca="false">ROUND(E35*$H$68,2)</f>
        <v>13961.03</v>
      </c>
      <c r="I35" s="22" t="n">
        <f aca="false">K35-F35</f>
        <v>20.29</v>
      </c>
      <c r="J35" s="22" t="n">
        <f aca="false">ROUND(H35*I35/1000,2)</f>
        <v>283.27</v>
      </c>
      <c r="K35" s="40" t="n">
        <v>53.39</v>
      </c>
      <c r="L35" s="58" t="n">
        <f aca="false">J35+G35</f>
        <v>685.1</v>
      </c>
    </row>
    <row r="36" s="1" customFormat="true" ht="42.05" hidden="false" customHeight="true" outlineLevel="0" collapsed="false">
      <c r="A36" s="65" t="s">
        <v>89</v>
      </c>
      <c r="B36" s="19" t="s">
        <v>90</v>
      </c>
      <c r="C36" s="20" t="s">
        <v>91</v>
      </c>
      <c r="D36" s="20" t="s">
        <v>192</v>
      </c>
      <c r="E36" s="21" t="n">
        <v>18057.09</v>
      </c>
      <c r="F36" s="22" t="n">
        <f aca="false">ROUND(K36*0.62,2)</f>
        <v>44.81</v>
      </c>
      <c r="G36" s="22" t="n">
        <f aca="false">ROUND(E36*F36/1000,2)</f>
        <v>809.14</v>
      </c>
      <c r="H36" s="56" t="n">
        <f aca="false">ROUND(E36*$H$68,2)</f>
        <v>20765.65</v>
      </c>
      <c r="I36" s="22" t="n">
        <f aca="false">K36-F36</f>
        <v>27.461</v>
      </c>
      <c r="J36" s="22" t="n">
        <f aca="false">ROUND(H36*I36/1000,2)</f>
        <v>570.25</v>
      </c>
      <c r="K36" s="24" t="n">
        <v>72.271</v>
      </c>
      <c r="L36" s="58" t="n">
        <f aca="false">J36+G36</f>
        <v>1379.39</v>
      </c>
    </row>
    <row r="37" s="1" customFormat="true" ht="44.05" hidden="false" customHeight="true" outlineLevel="0" collapsed="false">
      <c r="A37" s="65" t="s">
        <v>92</v>
      </c>
      <c r="B37" s="19" t="s">
        <v>93</v>
      </c>
      <c r="C37" s="20" t="s">
        <v>193</v>
      </c>
      <c r="D37" s="20" t="s">
        <v>189</v>
      </c>
      <c r="E37" s="21" t="n">
        <v>23894.27</v>
      </c>
      <c r="F37" s="22" t="n">
        <f aca="false">ROUND(K37*0.62,2)</f>
        <v>42.1</v>
      </c>
      <c r="G37" s="22" t="n">
        <f aca="false">ROUND(E37*F37/1000,2)</f>
        <v>1005.95</v>
      </c>
      <c r="H37" s="56" t="n">
        <f aca="false">ROUND(E37*$H$68,2)</f>
        <v>27478.41</v>
      </c>
      <c r="I37" s="22" t="n">
        <f aca="false">K37-F37</f>
        <v>25.811</v>
      </c>
      <c r="J37" s="22" t="n">
        <f aca="false">ROUND(H37*I37/1000,2)</f>
        <v>709.25</v>
      </c>
      <c r="K37" s="24" t="n">
        <v>67.911</v>
      </c>
      <c r="L37" s="58" t="n">
        <f aca="false">J37+G37</f>
        <v>1715.2</v>
      </c>
    </row>
    <row r="38" s="1" customFormat="true" ht="28.5" hidden="false" customHeight="true" outlineLevel="0" collapsed="false">
      <c r="A38" s="65" t="s">
        <v>97</v>
      </c>
      <c r="B38" s="19" t="s">
        <v>98</v>
      </c>
      <c r="C38" s="20" t="s">
        <v>82</v>
      </c>
      <c r="D38" s="20" t="s">
        <v>189</v>
      </c>
      <c r="E38" s="21" t="n">
        <v>28861.69</v>
      </c>
      <c r="F38" s="22" t="n">
        <f aca="false">ROUND(K38*0.62,2)</f>
        <v>2.64</v>
      </c>
      <c r="G38" s="22" t="n">
        <f aca="false">ROUND(E38*F38/1000,2)</f>
        <v>76.19</v>
      </c>
      <c r="H38" s="56" t="n">
        <f aca="false">ROUND(E38*$H$68,2)</f>
        <v>33190.94</v>
      </c>
      <c r="I38" s="22" t="n">
        <f aca="false">K38-F38</f>
        <v>1.6106</v>
      </c>
      <c r="J38" s="22" t="n">
        <f aca="false">ROUND(H38*I38/1000,2)</f>
        <v>53.46</v>
      </c>
      <c r="K38" s="24" t="n">
        <v>4.2506</v>
      </c>
      <c r="L38" s="58" t="n">
        <f aca="false">J38+G38</f>
        <v>129.65</v>
      </c>
    </row>
    <row r="39" s="1" customFormat="true" ht="27.1" hidden="false" customHeight="true" outlineLevel="0" collapsed="false">
      <c r="A39" s="65"/>
      <c r="B39" s="19"/>
      <c r="C39" s="20" t="s">
        <v>99</v>
      </c>
      <c r="D39" s="20" t="s">
        <v>71</v>
      </c>
      <c r="E39" s="21" t="n">
        <v>48136.88</v>
      </c>
      <c r="F39" s="22" t="n">
        <f aca="false">ROUND(K39*0.62,2)</f>
        <v>65.22</v>
      </c>
      <c r="G39" s="22" t="n">
        <f aca="false">ROUND(E39*F39/1000,2)</f>
        <v>3139.49</v>
      </c>
      <c r="H39" s="56" t="n">
        <f aca="false">ROUND(E39*$H$68,2)</f>
        <v>55357.41</v>
      </c>
      <c r="I39" s="22" t="n">
        <f aca="false">K39-F39</f>
        <v>39.97</v>
      </c>
      <c r="J39" s="22" t="n">
        <f aca="false">ROUND(H39*I39/1000,2)</f>
        <v>2212.64</v>
      </c>
      <c r="K39" s="24" t="n">
        <v>105.19</v>
      </c>
      <c r="L39" s="58" t="n">
        <f aca="false">J39+G39</f>
        <v>5352.13</v>
      </c>
    </row>
    <row r="40" s="1" customFormat="true" ht="50.25" hidden="false" customHeight="true" outlineLevel="0" collapsed="false">
      <c r="A40" s="65" t="s">
        <v>100</v>
      </c>
      <c r="B40" s="19" t="s">
        <v>101</v>
      </c>
      <c r="C40" s="20" t="s">
        <v>36</v>
      </c>
      <c r="D40" s="20" t="s">
        <v>32</v>
      </c>
      <c r="E40" s="55" t="n">
        <v>17721.5</v>
      </c>
      <c r="F40" s="22" t="n">
        <f aca="false">ROUND(K40*0.62,2)</f>
        <v>176.8</v>
      </c>
      <c r="G40" s="22" t="n">
        <f aca="false">ROUND(E40*F40/1000,2)</f>
        <v>3133.16</v>
      </c>
      <c r="H40" s="56" t="n">
        <f aca="false">ROUND(E40*$H$68,2)</f>
        <v>20379.73</v>
      </c>
      <c r="I40" s="22" t="n">
        <f aca="false">K40-F40</f>
        <v>108.35669</v>
      </c>
      <c r="J40" s="22" t="n">
        <f aca="false">ROUND(H40*I40/1000,2)</f>
        <v>2208.28</v>
      </c>
      <c r="K40" s="24" t="n">
        <v>285.15669</v>
      </c>
      <c r="L40" s="58" t="n">
        <f aca="false">J40+G40</f>
        <v>5341.44</v>
      </c>
    </row>
    <row r="41" s="1" customFormat="true" ht="42" hidden="false" customHeight="true" outlineLevel="0" collapsed="false">
      <c r="A41" s="65"/>
      <c r="B41" s="19" t="s">
        <v>102</v>
      </c>
      <c r="C41" s="20" t="s">
        <v>103</v>
      </c>
      <c r="D41" s="20" t="s">
        <v>194</v>
      </c>
      <c r="E41" s="21" t="n">
        <v>25856.11</v>
      </c>
      <c r="F41" s="22" t="n">
        <f aca="false">ROUND(K41*0.62,2)</f>
        <v>6.98</v>
      </c>
      <c r="G41" s="22" t="n">
        <f aca="false">ROUND(E41*F41/1000,2)</f>
        <v>180.48</v>
      </c>
      <c r="H41" s="56" t="n">
        <f aca="false">ROUND(E41*$H$68,2)</f>
        <v>29734.53</v>
      </c>
      <c r="I41" s="22" t="n">
        <f aca="false">K41-F41</f>
        <v>4.275</v>
      </c>
      <c r="J41" s="22" t="n">
        <f aca="false">ROUND(H41*I41/1000,2)</f>
        <v>127.12</v>
      </c>
      <c r="K41" s="24" t="n">
        <v>11.255</v>
      </c>
      <c r="L41" s="58" t="n">
        <f aca="false">J41+G41</f>
        <v>307.6</v>
      </c>
    </row>
    <row r="42" s="1" customFormat="true" ht="50.25" hidden="false" customHeight="true" outlineLevel="0" collapsed="false">
      <c r="A42" s="65" t="s">
        <v>104</v>
      </c>
      <c r="B42" s="19" t="s">
        <v>105</v>
      </c>
      <c r="C42" s="20" t="s">
        <v>106</v>
      </c>
      <c r="D42" s="20" t="s">
        <v>71</v>
      </c>
      <c r="E42" s="21" t="n">
        <v>33487.13</v>
      </c>
      <c r="F42" s="22" t="n">
        <f aca="false">ROUND(K42*0.62,2)</f>
        <v>103.44</v>
      </c>
      <c r="G42" s="22" t="n">
        <f aca="false">ROUND(E42*F42/1000,2)</f>
        <v>3463.91</v>
      </c>
      <c r="H42" s="56" t="n">
        <f aca="false">ROUND(E42*$H$68,2)</f>
        <v>38510.2</v>
      </c>
      <c r="I42" s="22" t="n">
        <f aca="false">K42-F42</f>
        <v>63.403333333333</v>
      </c>
      <c r="J42" s="22" t="n">
        <f aca="false">ROUND(H42*I42/1000,2)</f>
        <v>2441.68</v>
      </c>
      <c r="K42" s="24" t="n">
        <v>166.843333333333</v>
      </c>
      <c r="L42" s="58" t="n">
        <f aca="false">J42+G42</f>
        <v>5905.59</v>
      </c>
    </row>
    <row r="43" s="1" customFormat="true" ht="39" hidden="false" customHeight="true" outlineLevel="0" collapsed="false">
      <c r="A43" s="65"/>
      <c r="B43" s="19" t="s">
        <v>107</v>
      </c>
      <c r="C43" s="20" t="s">
        <v>108</v>
      </c>
      <c r="D43" s="20" t="s">
        <v>195</v>
      </c>
      <c r="E43" s="21" t="n">
        <v>48514.5</v>
      </c>
      <c r="F43" s="22" t="n">
        <f aca="false">ROUND(K43*0.62,2)</f>
        <v>50.76</v>
      </c>
      <c r="G43" s="22" t="n">
        <f aca="false">ROUND(E43*F43/1000,2)</f>
        <v>2462.6</v>
      </c>
      <c r="H43" s="56" t="n">
        <f aca="false">ROUND(E43*$H$68,2)</f>
        <v>55791.68</v>
      </c>
      <c r="I43" s="22" t="n">
        <f aca="false">K43-F43</f>
        <v>31.1163933333333</v>
      </c>
      <c r="J43" s="22" t="n">
        <f aca="false">ROUND(H43*I43/1000,2)</f>
        <v>1736.04</v>
      </c>
      <c r="K43" s="24" t="n">
        <v>81.8763933333333</v>
      </c>
      <c r="L43" s="58" t="n">
        <f aca="false">J43+G43</f>
        <v>4198.64</v>
      </c>
    </row>
    <row r="44" s="17" customFormat="true" ht="39.3" hidden="false" customHeight="true" outlineLevel="0" collapsed="false">
      <c r="A44" s="65" t="s">
        <v>110</v>
      </c>
      <c r="B44" s="19" t="s">
        <v>111</v>
      </c>
      <c r="C44" s="20" t="s">
        <v>196</v>
      </c>
      <c r="D44" s="20" t="s">
        <v>179</v>
      </c>
      <c r="E44" s="21" t="n">
        <v>3971.53</v>
      </c>
      <c r="F44" s="22" t="n">
        <f aca="false">ROUND(K44*0.62,2)</f>
        <v>181.4</v>
      </c>
      <c r="G44" s="22" t="n">
        <f aca="false">ROUND(F44*E44/1000,2)</f>
        <v>720.44</v>
      </c>
      <c r="H44" s="56" t="n">
        <f aca="false">ROUND(E44*$H$68,2)</f>
        <v>4567.26</v>
      </c>
      <c r="I44" s="22" t="n">
        <f aca="false">K44-F44</f>
        <v>111.173</v>
      </c>
      <c r="J44" s="22" t="n">
        <f aca="false">ROUND(H44*I44/1000,2)</f>
        <v>507.76</v>
      </c>
      <c r="K44" s="24" t="n">
        <v>292.573</v>
      </c>
      <c r="L44" s="58" t="n">
        <f aca="false">G44+J44</f>
        <v>1228.2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</row>
    <row r="45" s="1" customFormat="true" ht="27.1" hidden="false" customHeight="true" outlineLevel="0" collapsed="false">
      <c r="A45" s="65" t="s">
        <v>113</v>
      </c>
      <c r="B45" s="19" t="s">
        <v>114</v>
      </c>
      <c r="C45" s="20" t="s">
        <v>197</v>
      </c>
      <c r="D45" s="20" t="s">
        <v>189</v>
      </c>
      <c r="E45" s="21" t="n">
        <v>35381.8</v>
      </c>
      <c r="F45" s="22" t="n">
        <f aca="false">ROUND(K45*0.62,2)</f>
        <v>23.51</v>
      </c>
      <c r="G45" s="22" t="n">
        <f aca="false">ROUND(E45*F45/1000,2)</f>
        <v>831.83</v>
      </c>
      <c r="H45" s="56" t="n">
        <f aca="false">ROUND(E45*$H$68,2)</f>
        <v>40689.07</v>
      </c>
      <c r="I45" s="22" t="n">
        <f aca="false">K45-F45</f>
        <v>14.4125</v>
      </c>
      <c r="J45" s="22" t="n">
        <f aca="false">ROUND(H45*I45/1000,2)</f>
        <v>586.43</v>
      </c>
      <c r="K45" s="24" t="n">
        <v>37.9225</v>
      </c>
      <c r="L45" s="58" t="n">
        <f aca="false">G45+J45</f>
        <v>1418.26</v>
      </c>
    </row>
    <row r="46" s="17" customFormat="true" ht="26.45" hidden="false" customHeight="true" outlineLevel="0" collapsed="false">
      <c r="A46" s="65"/>
      <c r="B46" s="19"/>
      <c r="C46" s="20" t="s">
        <v>151</v>
      </c>
      <c r="D46" s="20" t="s">
        <v>198</v>
      </c>
      <c r="E46" s="21" t="n">
        <v>19284.01</v>
      </c>
      <c r="F46" s="22" t="n">
        <f aca="false">ROUND(K46*0.62,2)</f>
        <v>82.22</v>
      </c>
      <c r="G46" s="22" t="n">
        <f aca="false">ROUND(E46*F46/1000,2)</f>
        <v>1585.53</v>
      </c>
      <c r="H46" s="56" t="n">
        <f aca="false">ROUND(E46*$H$68,2)</f>
        <v>22176.61</v>
      </c>
      <c r="I46" s="22" t="n">
        <f aca="false">K46-F46</f>
        <v>50.386666666667</v>
      </c>
      <c r="J46" s="22" t="n">
        <f aca="false">ROUND(H46*I46/1000,2)</f>
        <v>1117.41</v>
      </c>
      <c r="K46" s="24" t="n">
        <v>132.606666666667</v>
      </c>
      <c r="L46" s="58" t="n">
        <f aca="false">G46+J46</f>
        <v>2702.94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</row>
    <row r="47" s="1" customFormat="true" ht="25.1" hidden="false" customHeight="true" outlineLevel="0" collapsed="false">
      <c r="A47" s="65"/>
      <c r="B47" s="19"/>
      <c r="C47" s="20" t="s">
        <v>115</v>
      </c>
      <c r="D47" s="20" t="s">
        <v>109</v>
      </c>
      <c r="E47" s="21" t="n">
        <v>46222.88</v>
      </c>
      <c r="F47" s="22" t="n">
        <f aca="false">ROUND(K47*0.62,2)</f>
        <v>0</v>
      </c>
      <c r="G47" s="22" t="n">
        <f aca="false">ROUND(E47*F47/1000,2)</f>
        <v>0</v>
      </c>
      <c r="H47" s="56" t="n">
        <f aca="false">ROUND(E47*$H$68,2)</f>
        <v>53156.31</v>
      </c>
      <c r="I47" s="22" t="n">
        <f aca="false">K47-F47</f>
        <v>0</v>
      </c>
      <c r="J47" s="22" t="n">
        <f aca="false">ROUND(H47*I47/1000,2)</f>
        <v>0</v>
      </c>
      <c r="K47" s="24" t="n">
        <v>0</v>
      </c>
      <c r="L47" s="58" t="n">
        <f aca="false">G47+J47</f>
        <v>0</v>
      </c>
    </row>
    <row r="48" s="1" customFormat="true" ht="22.35" hidden="false" customHeight="true" outlineLevel="0" collapsed="false">
      <c r="A48" s="65"/>
      <c r="B48" s="19"/>
      <c r="C48" s="20" t="s">
        <v>115</v>
      </c>
      <c r="D48" s="20" t="s">
        <v>199</v>
      </c>
      <c r="E48" s="21" t="n">
        <v>36261.28</v>
      </c>
      <c r="F48" s="22" t="n">
        <f aca="false">ROUND(K48*0.62,2)</f>
        <v>111.58</v>
      </c>
      <c r="G48" s="22" t="n">
        <f aca="false">ROUND(E48*F48/1000,2)</f>
        <v>4046.03</v>
      </c>
      <c r="H48" s="56" t="n">
        <f aca="false">ROUND(E48*$H$68,2)</f>
        <v>41700.47</v>
      </c>
      <c r="I48" s="22" t="n">
        <f aca="false">K48-F48</f>
        <v>68.38</v>
      </c>
      <c r="J48" s="22" t="n">
        <f aca="false">ROUND(H48*I48/1000,2)</f>
        <v>2851.48</v>
      </c>
      <c r="K48" s="24" t="n">
        <v>179.96</v>
      </c>
      <c r="L48" s="58" t="n">
        <f aca="false">G48+J48</f>
        <v>6897.51</v>
      </c>
    </row>
    <row r="49" s="1" customFormat="true" ht="36.35" hidden="false" customHeight="true" outlineLevel="0" collapsed="false">
      <c r="A49" s="18" t="s">
        <v>116</v>
      </c>
      <c r="B49" s="19" t="s">
        <v>117</v>
      </c>
      <c r="C49" s="20" t="s">
        <v>36</v>
      </c>
      <c r="D49" s="20" t="s">
        <v>32</v>
      </c>
      <c r="E49" s="55" t="n">
        <v>17721.5</v>
      </c>
      <c r="F49" s="22" t="n">
        <f aca="false">ROUND(K49*0.62,2)</f>
        <v>35.44</v>
      </c>
      <c r="G49" s="22" t="n">
        <f aca="false">ROUND(E49*F49/1000,2)</f>
        <v>628.05</v>
      </c>
      <c r="H49" s="56" t="n">
        <f aca="false">ROUND(E49*$H$68,2)</f>
        <v>20379.73</v>
      </c>
      <c r="I49" s="22" t="n">
        <f aca="false">K49-F49</f>
        <v>21.7276233333333</v>
      </c>
      <c r="J49" s="22" t="n">
        <f aca="false">ROUND(H49*I49/1000,2)</f>
        <v>442.8</v>
      </c>
      <c r="K49" s="24" t="n">
        <v>57.1676233333333</v>
      </c>
      <c r="L49" s="58" t="n">
        <f aca="false">G49+J49</f>
        <v>1070.85</v>
      </c>
    </row>
    <row r="50" customFormat="false" ht="38.2" hidden="false" customHeight="true" outlineLevel="0" collapsed="false">
      <c r="A50" s="41" t="s">
        <v>118</v>
      </c>
      <c r="B50" s="15" t="s">
        <v>119</v>
      </c>
      <c r="C50" s="16"/>
      <c r="D50" s="16"/>
      <c r="E50" s="16"/>
      <c r="F50" s="16" t="n">
        <f aca="false">SUM(F51:F52)</f>
        <v>616.91</v>
      </c>
      <c r="G50" s="16" t="n">
        <f aca="false">SUM(G51:G52)</f>
        <v>10932.57</v>
      </c>
      <c r="H50" s="16"/>
      <c r="I50" s="16" t="n">
        <f aca="false">SUM(I51:I52)</f>
        <v>378.11</v>
      </c>
      <c r="J50" s="16" t="n">
        <f aca="false">SUM(J51:J52)</f>
        <v>7705.78</v>
      </c>
      <c r="K50" s="16" t="n">
        <f aca="false">SUM(K51:K52)</f>
        <v>995.02</v>
      </c>
      <c r="L50" s="16" t="n">
        <f aca="false">SUM(L51:L52)</f>
        <v>18638.35</v>
      </c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17"/>
      <c r="EA50" s="17"/>
      <c r="EB50" s="17"/>
      <c r="EC50" s="17"/>
      <c r="ED50" s="17"/>
      <c r="EE50" s="17"/>
      <c r="EF50" s="17"/>
      <c r="EG50" s="17"/>
      <c r="EH50" s="17"/>
      <c r="EI50" s="17"/>
      <c r="EJ50" s="17"/>
      <c r="EK50" s="17"/>
      <c r="EL50" s="17"/>
      <c r="EM50" s="17"/>
      <c r="EN50" s="17"/>
      <c r="EO50" s="17"/>
      <c r="EP50" s="17"/>
      <c r="EQ50" s="17"/>
      <c r="ER50" s="17"/>
      <c r="ES50" s="17"/>
      <c r="ET50" s="17"/>
      <c r="EU50" s="17"/>
      <c r="EV50" s="17"/>
      <c r="EW50" s="17"/>
      <c r="EX50" s="17"/>
      <c r="EY50" s="17"/>
      <c r="EZ50" s="17"/>
      <c r="FA50" s="17"/>
      <c r="FB50" s="17"/>
      <c r="FC50" s="17"/>
      <c r="FD50" s="17"/>
      <c r="FE50" s="17"/>
      <c r="FF50" s="17"/>
      <c r="FG50" s="17"/>
      <c r="FH50" s="17"/>
      <c r="FI50" s="17"/>
      <c r="FJ50" s="17"/>
      <c r="FK50" s="17"/>
      <c r="FL50" s="17"/>
      <c r="FM50" s="17"/>
      <c r="FN50" s="17"/>
      <c r="FO50" s="17"/>
      <c r="FP50" s="17"/>
      <c r="FQ50" s="17"/>
      <c r="FR50" s="17"/>
      <c r="FS50" s="17"/>
      <c r="FT50" s="17"/>
      <c r="FU50" s="17"/>
      <c r="FV50" s="17"/>
      <c r="FW50" s="17"/>
      <c r="FX50" s="17"/>
      <c r="FY50" s="17"/>
      <c r="FZ50" s="17"/>
      <c r="GA50" s="17"/>
      <c r="GB50" s="17"/>
      <c r="GC50" s="17"/>
      <c r="GD50" s="17"/>
      <c r="GE50" s="17"/>
      <c r="GF50" s="17"/>
      <c r="GG50" s="17"/>
      <c r="GH50" s="17"/>
      <c r="GI50" s="17"/>
      <c r="GJ50" s="17"/>
      <c r="GK50" s="17"/>
      <c r="GL50" s="17"/>
      <c r="GM50" s="17"/>
      <c r="GN50" s="17"/>
      <c r="GO50" s="17"/>
      <c r="GP50" s="17"/>
      <c r="GQ50" s="17"/>
      <c r="GR50" s="17"/>
      <c r="GS50" s="17"/>
      <c r="GT50" s="17"/>
      <c r="GU50" s="17"/>
      <c r="GV50" s="17"/>
      <c r="GW50" s="17"/>
      <c r="GX50" s="17"/>
      <c r="GY50" s="17"/>
      <c r="GZ50" s="17"/>
      <c r="HA50" s="17"/>
      <c r="HB50" s="17"/>
      <c r="HC50" s="17"/>
      <c r="HD50" s="17"/>
      <c r="HE50" s="17"/>
      <c r="HF50" s="17"/>
      <c r="HG50" s="17"/>
      <c r="HH50" s="17"/>
      <c r="HI50" s="17"/>
      <c r="HJ50" s="17"/>
      <c r="HK50" s="17"/>
      <c r="HL50" s="17"/>
      <c r="HM50" s="17"/>
      <c r="HN50" s="17"/>
      <c r="HO50" s="17"/>
      <c r="HP50" s="17"/>
      <c r="HQ50" s="17"/>
      <c r="HR50" s="17"/>
      <c r="HS50" s="17"/>
      <c r="HT50" s="17"/>
      <c r="HU50" s="17"/>
      <c r="HV50" s="17"/>
      <c r="HW50" s="17"/>
      <c r="HX50" s="17"/>
      <c r="HY50" s="17"/>
      <c r="HZ50" s="17"/>
      <c r="IA50" s="17"/>
      <c r="IB50" s="17"/>
      <c r="IC50" s="17"/>
      <c r="ID50" s="17"/>
      <c r="IE50" s="17"/>
      <c r="IF50" s="17"/>
      <c r="IG50" s="17"/>
      <c r="IH50" s="17"/>
      <c r="II50" s="17"/>
      <c r="IJ50" s="17"/>
      <c r="IK50" s="17"/>
      <c r="IL50" s="17"/>
      <c r="IM50" s="17"/>
      <c r="IN50" s="17"/>
      <c r="IO50" s="17"/>
      <c r="IP50" s="17"/>
      <c r="IQ50" s="17"/>
      <c r="IR50" s="17"/>
      <c r="IS50" s="17"/>
      <c r="IT50" s="17"/>
      <c r="IU50" s="17"/>
      <c r="IV50" s="17"/>
      <c r="IW50" s="17"/>
    </row>
    <row r="51" s="1" customFormat="true" ht="25.5" hidden="false" customHeight="true" outlineLevel="0" collapsed="false">
      <c r="A51" s="20" t="s">
        <v>120</v>
      </c>
      <c r="B51" s="19" t="s">
        <v>121</v>
      </c>
      <c r="C51" s="20" t="s">
        <v>31</v>
      </c>
      <c r="D51" s="33" t="s">
        <v>32</v>
      </c>
      <c r="E51" s="55" t="n">
        <v>17721.5</v>
      </c>
      <c r="F51" s="22" t="n">
        <f aca="false">ROUND(K51*0.62,2)</f>
        <v>134.71</v>
      </c>
      <c r="G51" s="22" t="n">
        <f aca="false">ROUND(E51*F51/1000,2)</f>
        <v>2387.26</v>
      </c>
      <c r="H51" s="56" t="n">
        <f aca="false">ROUND(E51*$H$68,2)</f>
        <v>20379.73</v>
      </c>
      <c r="I51" s="22" t="n">
        <f aca="false">K51-F51</f>
        <v>82.57</v>
      </c>
      <c r="J51" s="22" t="n">
        <f aca="false">ROUND(I51*H51/1000,2)</f>
        <v>1682.75</v>
      </c>
      <c r="K51" s="24" t="n">
        <v>217.28</v>
      </c>
      <c r="L51" s="58" t="n">
        <f aca="false">G51+J51</f>
        <v>4070.01</v>
      </c>
    </row>
    <row r="52" s="1" customFormat="true" ht="39" hidden="false" customHeight="true" outlineLevel="0" collapsed="false">
      <c r="A52" s="20" t="s">
        <v>122</v>
      </c>
      <c r="B52" s="19" t="s">
        <v>123</v>
      </c>
      <c r="C52" s="20" t="s">
        <v>31</v>
      </c>
      <c r="D52" s="33" t="s">
        <v>32</v>
      </c>
      <c r="E52" s="55" t="n">
        <v>17721.5</v>
      </c>
      <c r="F52" s="22" t="n">
        <f aca="false">ROUND(K52*0.62,2)</f>
        <v>482.2</v>
      </c>
      <c r="G52" s="22" t="n">
        <f aca="false">ROUND(E52*F52/1000,2)</f>
        <v>8545.31</v>
      </c>
      <c r="H52" s="56" t="n">
        <f aca="false">ROUND(E52*$H$68,2)</f>
        <v>20379.73</v>
      </c>
      <c r="I52" s="22" t="n">
        <f aca="false">K52-F52</f>
        <v>295.54</v>
      </c>
      <c r="J52" s="22" t="n">
        <f aca="false">ROUND(H52*I52/1000,2)</f>
        <v>6023.03</v>
      </c>
      <c r="K52" s="24" t="n">
        <v>777.74</v>
      </c>
      <c r="L52" s="58" t="n">
        <f aca="false">J52+G52</f>
        <v>14568.34</v>
      </c>
    </row>
    <row r="53" s="1" customFormat="true" ht="35.4" hidden="false" customHeight="true" outlineLevel="0" collapsed="false">
      <c r="A53" s="41" t="s">
        <v>125</v>
      </c>
      <c r="B53" s="15" t="s">
        <v>126</v>
      </c>
      <c r="C53" s="16"/>
      <c r="D53" s="16"/>
      <c r="E53" s="16"/>
      <c r="F53" s="16" t="n">
        <f aca="false">SUM(F54:F58)</f>
        <v>4466.91</v>
      </c>
      <c r="G53" s="16" t="n">
        <f aca="false">SUM(G54:G58)</f>
        <v>81560.97</v>
      </c>
      <c r="H53" s="16"/>
      <c r="I53" s="16" t="n">
        <f aca="false">SUM(I54:I58)</f>
        <v>2737.8011</v>
      </c>
      <c r="J53" s="16" t="n">
        <f aca="false">SUM(J54:J58)</f>
        <v>57487.71</v>
      </c>
      <c r="K53" s="16" t="n">
        <f aca="false">SUM(K54:K58)</f>
        <v>7204.7111</v>
      </c>
      <c r="L53" s="16" t="n">
        <f aca="false">SUM(L54:L58)</f>
        <v>139048.68</v>
      </c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17"/>
      <c r="ER53" s="17"/>
      <c r="ES53" s="17"/>
      <c r="ET53" s="17"/>
      <c r="EU53" s="17"/>
      <c r="EV53" s="17"/>
      <c r="EW53" s="17"/>
      <c r="EX53" s="17"/>
      <c r="EY53" s="17"/>
      <c r="EZ53" s="17"/>
      <c r="FA53" s="17"/>
      <c r="FB53" s="17"/>
      <c r="FC53" s="17"/>
      <c r="FD53" s="17"/>
      <c r="FE53" s="17"/>
      <c r="FF53" s="17"/>
      <c r="FG53" s="17"/>
      <c r="FH53" s="17"/>
      <c r="FI53" s="17"/>
      <c r="FJ53" s="17"/>
      <c r="FK53" s="17"/>
      <c r="FL53" s="17"/>
      <c r="FM53" s="17"/>
      <c r="FN53" s="17"/>
      <c r="FO53" s="17"/>
      <c r="FP53" s="17"/>
      <c r="FQ53" s="17"/>
      <c r="FR53" s="17"/>
      <c r="FS53" s="17"/>
      <c r="FT53" s="17"/>
      <c r="FU53" s="17"/>
      <c r="FV53" s="17"/>
      <c r="FW53" s="17"/>
      <c r="FX53" s="17"/>
      <c r="FY53" s="17"/>
      <c r="FZ53" s="17"/>
      <c r="GA53" s="17"/>
      <c r="GB53" s="17"/>
      <c r="GC53" s="17"/>
      <c r="GD53" s="17"/>
      <c r="GE53" s="17"/>
      <c r="GF53" s="17"/>
      <c r="GG53" s="17"/>
      <c r="GH53" s="17"/>
      <c r="GI53" s="17"/>
      <c r="GJ53" s="17"/>
      <c r="GK53" s="17"/>
      <c r="GL53" s="17"/>
      <c r="GM53" s="17"/>
      <c r="GN53" s="17"/>
      <c r="GO53" s="17"/>
      <c r="GP53" s="17"/>
      <c r="GQ53" s="17"/>
      <c r="GR53" s="17"/>
      <c r="GS53" s="17"/>
      <c r="GT53" s="17"/>
      <c r="GU53" s="17"/>
      <c r="GV53" s="17"/>
      <c r="GW53" s="17"/>
      <c r="GX53" s="17"/>
      <c r="GY53" s="17"/>
      <c r="GZ53" s="17"/>
      <c r="HA53" s="17"/>
      <c r="HB53" s="17"/>
      <c r="HC53" s="17"/>
      <c r="HD53" s="17"/>
      <c r="HE53" s="17"/>
      <c r="HF53" s="17"/>
      <c r="HG53" s="17"/>
      <c r="HH53" s="17"/>
      <c r="HI53" s="17"/>
      <c r="HJ53" s="17"/>
      <c r="HK53" s="17"/>
      <c r="HL53" s="17"/>
      <c r="HM53" s="17"/>
      <c r="HN53" s="17"/>
      <c r="HO53" s="17"/>
      <c r="HP53" s="17"/>
      <c r="HQ53" s="17"/>
      <c r="HR53" s="17"/>
      <c r="HS53" s="17"/>
      <c r="HT53" s="17"/>
      <c r="HU53" s="17"/>
      <c r="HV53" s="17"/>
      <c r="HW53" s="17"/>
      <c r="HX53" s="17"/>
      <c r="HY53" s="17"/>
      <c r="HZ53" s="17"/>
      <c r="IA53" s="17"/>
      <c r="IB53" s="17"/>
      <c r="IC53" s="17"/>
      <c r="ID53" s="17"/>
      <c r="IE53" s="17"/>
      <c r="IF53" s="17"/>
      <c r="IG53" s="17"/>
      <c r="IH53" s="17"/>
      <c r="II53" s="17"/>
      <c r="IJ53" s="17"/>
      <c r="IK53" s="17"/>
      <c r="IL53" s="17"/>
      <c r="IM53" s="17"/>
      <c r="IN53" s="17"/>
      <c r="IO53" s="17"/>
      <c r="IP53" s="17"/>
      <c r="IQ53" s="17"/>
      <c r="IR53" s="17"/>
      <c r="IS53" s="17"/>
      <c r="IT53" s="17"/>
      <c r="IU53" s="17"/>
      <c r="IV53" s="17"/>
      <c r="IW53" s="17"/>
    </row>
    <row r="54" s="1" customFormat="true" ht="47.55" hidden="false" customHeight="true" outlineLevel="0" collapsed="false">
      <c r="A54" s="65" t="s">
        <v>127</v>
      </c>
      <c r="B54" s="19" t="s">
        <v>135</v>
      </c>
      <c r="C54" s="20" t="s">
        <v>31</v>
      </c>
      <c r="D54" s="20" t="s">
        <v>32</v>
      </c>
      <c r="E54" s="55" t="n">
        <v>17721.5</v>
      </c>
      <c r="F54" s="22" t="n">
        <f aca="false">ROUND(K54*0.62,2)</f>
        <v>37.01</v>
      </c>
      <c r="G54" s="22" t="n">
        <f aca="false">ROUND(E54*F54/1000,2)</f>
        <v>655.87</v>
      </c>
      <c r="H54" s="56" t="n">
        <f aca="false">ROUND(E54*$H$68,2)</f>
        <v>20379.73</v>
      </c>
      <c r="I54" s="22" t="n">
        <f aca="false">K54-F54</f>
        <v>22.69</v>
      </c>
      <c r="J54" s="22" t="n">
        <f aca="false">ROUND(I54*H54/1000,2)</f>
        <v>462.42</v>
      </c>
      <c r="K54" s="24" t="n">
        <v>59.7</v>
      </c>
      <c r="L54" s="58" t="n">
        <f aca="false">G54+J54</f>
        <v>1118.29</v>
      </c>
    </row>
    <row r="55" s="17" customFormat="true" ht="38.2" hidden="false" customHeight="true" outlineLevel="0" collapsed="false">
      <c r="A55" s="65" t="s">
        <v>129</v>
      </c>
      <c r="B55" s="37" t="s">
        <v>142</v>
      </c>
      <c r="C55" s="20" t="s">
        <v>31</v>
      </c>
      <c r="D55" s="20" t="s">
        <v>32</v>
      </c>
      <c r="E55" s="55" t="n">
        <v>17721.5</v>
      </c>
      <c r="F55" s="22" t="n">
        <f aca="false">ROUND(K55*0.62,2)</f>
        <v>533.19</v>
      </c>
      <c r="G55" s="22" t="n">
        <f aca="false">ROUND(E55*F55/1000,2)</f>
        <v>9448.93</v>
      </c>
      <c r="H55" s="56" t="n">
        <f aca="false">ROUND(E55*$H$68,2)</f>
        <v>20379.73</v>
      </c>
      <c r="I55" s="22" t="n">
        <f aca="false">K55-F55</f>
        <v>326.8</v>
      </c>
      <c r="J55" s="22" t="n">
        <f aca="false">ROUND(I55*H55/1000,2)</f>
        <v>6660.1</v>
      </c>
      <c r="K55" s="57" t="n">
        <v>859.99</v>
      </c>
      <c r="L55" s="58" t="n">
        <f aca="false">G55+J55</f>
        <v>16109.03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</row>
    <row r="56" s="28" customFormat="true" ht="41.25" hidden="false" customHeight="true" outlineLevel="0" collapsed="false">
      <c r="A56" s="65"/>
      <c r="B56" s="19" t="s">
        <v>143</v>
      </c>
      <c r="C56" s="20" t="s">
        <v>133</v>
      </c>
      <c r="D56" s="20" t="s">
        <v>32</v>
      </c>
      <c r="E56" s="21" t="n">
        <v>19830.21</v>
      </c>
      <c r="F56" s="22" t="n">
        <f aca="false">ROUND(K56*0.62,2)</f>
        <v>1138.43</v>
      </c>
      <c r="G56" s="22" t="n">
        <f aca="false">ROUND(F56*E56/1000,2)</f>
        <v>22575.31</v>
      </c>
      <c r="H56" s="56" t="n">
        <f aca="false">ROUND(E56*$H$68,2)</f>
        <v>22804.74</v>
      </c>
      <c r="I56" s="22" t="n">
        <f aca="false">K56-F56</f>
        <v>697.75</v>
      </c>
      <c r="J56" s="22" t="n">
        <f aca="false">ROUND(H56*I56/1000,2)</f>
        <v>15912.01</v>
      </c>
      <c r="K56" s="24" t="n">
        <v>1836.18</v>
      </c>
      <c r="L56" s="58" t="n">
        <f aca="false">G56+J56</f>
        <v>38487.32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</row>
    <row r="57" s="28" customFormat="true" ht="41.25" hidden="false" customHeight="true" outlineLevel="0" collapsed="false">
      <c r="A57" s="65"/>
      <c r="B57" s="19" t="s">
        <v>144</v>
      </c>
      <c r="C57" s="20" t="s">
        <v>200</v>
      </c>
      <c r="D57" s="20" t="s">
        <v>32</v>
      </c>
      <c r="E57" s="55" t="n">
        <v>17721.5</v>
      </c>
      <c r="F57" s="22" t="n">
        <f aca="false">ROUND(K57*0.62,2)</f>
        <v>514.1</v>
      </c>
      <c r="G57" s="22" t="n">
        <f aca="false">ROUND(F57*E57/1000,2)</f>
        <v>9110.62</v>
      </c>
      <c r="H57" s="56" t="n">
        <f aca="false">ROUND(E57*$H$68,2)</f>
        <v>20379.73</v>
      </c>
      <c r="I57" s="22" t="n">
        <f aca="false">K57-F57</f>
        <v>315.09836</v>
      </c>
      <c r="J57" s="22" t="n">
        <f aca="false">ROUND(H57*I57/1000,2)</f>
        <v>6421.62</v>
      </c>
      <c r="K57" s="24" t="n">
        <v>829.19836</v>
      </c>
      <c r="L57" s="58" t="n">
        <f aca="false">G57+J57</f>
        <v>15532.24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</row>
    <row r="58" customFormat="false" ht="47.45" hidden="false" customHeight="true" outlineLevel="0" collapsed="false">
      <c r="A58" s="18" t="s">
        <v>131</v>
      </c>
      <c r="B58" s="19" t="s">
        <v>128</v>
      </c>
      <c r="C58" s="20" t="s">
        <v>31</v>
      </c>
      <c r="D58" s="20" t="s">
        <v>32</v>
      </c>
      <c r="E58" s="55" t="n">
        <v>17721.5</v>
      </c>
      <c r="F58" s="22" t="n">
        <f aca="false">ROUND(K58*0.62,2)</f>
        <v>2244.18</v>
      </c>
      <c r="G58" s="22" t="n">
        <f aca="false">ROUND(E58*F58/1000,2)</f>
        <v>39770.24</v>
      </c>
      <c r="H58" s="56" t="n">
        <f aca="false">ROUND(E58*$H$68,2)</f>
        <v>20379.73</v>
      </c>
      <c r="I58" s="22" t="n">
        <f aca="false">K58-F58</f>
        <v>1375.46274</v>
      </c>
      <c r="J58" s="22" t="n">
        <f aca="false">ROUND(I58*H58/1000,2)</f>
        <v>28031.56</v>
      </c>
      <c r="K58" s="24" t="n">
        <v>3619.64274</v>
      </c>
      <c r="L58" s="58" t="n">
        <f aca="false">G58+J58</f>
        <v>67801.8</v>
      </c>
    </row>
    <row r="59" customFormat="false" ht="36" hidden="false" customHeight="true" outlineLevel="0" collapsed="false">
      <c r="A59" s="41" t="s">
        <v>147</v>
      </c>
      <c r="B59" s="15" t="s">
        <v>201</v>
      </c>
      <c r="C59" s="16"/>
      <c r="D59" s="16"/>
      <c r="E59" s="16"/>
      <c r="F59" s="16" t="n">
        <f aca="false">F60</f>
        <v>32.86</v>
      </c>
      <c r="G59" s="16" t="n">
        <f aca="false">G60</f>
        <v>130.5</v>
      </c>
      <c r="H59" s="16"/>
      <c r="I59" s="16" t="n">
        <f aca="false">I60</f>
        <v>20.14</v>
      </c>
      <c r="J59" s="16" t="n">
        <f aca="false">J60</f>
        <v>91.98</v>
      </c>
      <c r="K59" s="16" t="n">
        <f aca="false">K60</f>
        <v>53</v>
      </c>
      <c r="L59" s="16" t="n">
        <f aca="false">L60</f>
        <v>222.48</v>
      </c>
    </row>
    <row r="60" customFormat="false" ht="29.25" hidden="false" customHeight="true" outlineLevel="0" collapsed="false">
      <c r="A60" s="38" t="s">
        <v>149</v>
      </c>
      <c r="B60" s="39" t="s">
        <v>202</v>
      </c>
      <c r="C60" s="20" t="s">
        <v>196</v>
      </c>
      <c r="D60" s="43" t="s">
        <v>179</v>
      </c>
      <c r="E60" s="21" t="n">
        <v>3971.53</v>
      </c>
      <c r="F60" s="22" t="n">
        <f aca="false">ROUND(K60*0.62,2)</f>
        <v>32.86</v>
      </c>
      <c r="G60" s="22" t="n">
        <f aca="false">ROUND(E60*F60/1000,2)</f>
        <v>130.5</v>
      </c>
      <c r="H60" s="56" t="n">
        <f aca="false">ROUND(E60*$H$68,2)</f>
        <v>4567.26</v>
      </c>
      <c r="I60" s="22" t="n">
        <f aca="false">K60-F60</f>
        <v>20.14</v>
      </c>
      <c r="J60" s="22" t="n">
        <f aca="false">ROUND(I60*H60/1000,2)</f>
        <v>91.98</v>
      </c>
      <c r="K60" s="57" t="n">
        <v>53</v>
      </c>
      <c r="L60" s="58" t="n">
        <f aca="false">G60+J60</f>
        <v>222.48</v>
      </c>
    </row>
    <row r="61" s="28" customFormat="true" ht="33.55" hidden="false" customHeight="true" outlineLevel="0" collapsed="false">
      <c r="A61" s="41" t="s">
        <v>156</v>
      </c>
      <c r="B61" s="15" t="s">
        <v>203</v>
      </c>
      <c r="C61" s="16"/>
      <c r="D61" s="16"/>
      <c r="E61" s="16"/>
      <c r="F61" s="16" t="n">
        <f aca="false">F62</f>
        <v>66.61</v>
      </c>
      <c r="G61" s="16" t="n">
        <f aca="false">G62</f>
        <v>1180.43</v>
      </c>
      <c r="H61" s="16"/>
      <c r="I61" s="16" t="n">
        <f aca="false">I62</f>
        <v>40.83</v>
      </c>
      <c r="J61" s="16" t="n">
        <f aca="false">J62</f>
        <v>832.1</v>
      </c>
      <c r="K61" s="16" t="n">
        <f aca="false">K62</f>
        <v>107.44</v>
      </c>
      <c r="L61" s="16" t="n">
        <f aca="false">G61+J61</f>
        <v>2012.53</v>
      </c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17"/>
      <c r="CB61" s="17"/>
      <c r="CC61" s="17"/>
      <c r="CD61" s="17"/>
      <c r="CE61" s="17"/>
      <c r="CF61" s="17"/>
      <c r="CG61" s="17"/>
      <c r="CH61" s="17"/>
      <c r="CI61" s="17"/>
      <c r="CJ61" s="17"/>
      <c r="CK61" s="17"/>
      <c r="CL61" s="17"/>
      <c r="CM61" s="17"/>
      <c r="CN61" s="17"/>
      <c r="CO61" s="17"/>
      <c r="CP61" s="17"/>
      <c r="CQ61" s="17"/>
      <c r="CR61" s="17"/>
      <c r="CS61" s="17"/>
      <c r="CT61" s="17"/>
      <c r="CU61" s="17"/>
      <c r="CV61" s="17"/>
      <c r="CW61" s="17"/>
      <c r="CX61" s="17"/>
      <c r="CY61" s="17"/>
      <c r="CZ61" s="17"/>
      <c r="DA61" s="17"/>
      <c r="DB61" s="17"/>
      <c r="DC61" s="17"/>
      <c r="DD61" s="17"/>
      <c r="DE61" s="17"/>
      <c r="DF61" s="17"/>
      <c r="DG61" s="17"/>
      <c r="DH61" s="17"/>
      <c r="DI61" s="17"/>
      <c r="DJ61" s="17"/>
      <c r="DK61" s="17"/>
      <c r="DL61" s="17"/>
      <c r="DM61" s="17"/>
      <c r="DN61" s="17"/>
      <c r="DO61" s="17"/>
      <c r="DP61" s="17"/>
      <c r="DQ61" s="17"/>
      <c r="DR61" s="17"/>
      <c r="DS61" s="17"/>
      <c r="DT61" s="17"/>
      <c r="DU61" s="17"/>
      <c r="DV61" s="17"/>
      <c r="DW61" s="17"/>
      <c r="DX61" s="17"/>
      <c r="DY61" s="17"/>
      <c r="DZ61" s="17"/>
      <c r="EA61" s="17"/>
      <c r="EB61" s="17"/>
      <c r="EC61" s="17"/>
      <c r="ED61" s="17"/>
      <c r="EE61" s="17"/>
      <c r="EF61" s="17"/>
      <c r="EG61" s="17"/>
      <c r="EH61" s="17"/>
      <c r="EI61" s="17"/>
      <c r="EJ61" s="17"/>
      <c r="EK61" s="17"/>
      <c r="EL61" s="17"/>
      <c r="EM61" s="17"/>
      <c r="EN61" s="17"/>
      <c r="EO61" s="17"/>
      <c r="EP61" s="17"/>
      <c r="EQ61" s="17"/>
      <c r="ER61" s="17"/>
      <c r="ES61" s="17"/>
      <c r="ET61" s="17"/>
      <c r="EU61" s="17"/>
      <c r="EV61" s="17"/>
      <c r="EW61" s="17"/>
      <c r="EX61" s="17"/>
      <c r="EY61" s="17"/>
      <c r="EZ61" s="17"/>
      <c r="FA61" s="17"/>
      <c r="FB61" s="17"/>
      <c r="FC61" s="17"/>
      <c r="FD61" s="17"/>
      <c r="FE61" s="17"/>
      <c r="FF61" s="17"/>
      <c r="FG61" s="17"/>
      <c r="FH61" s="17"/>
      <c r="FI61" s="17"/>
      <c r="FJ61" s="17"/>
      <c r="FK61" s="17"/>
      <c r="FL61" s="17"/>
      <c r="FM61" s="17"/>
      <c r="FN61" s="17"/>
      <c r="FO61" s="17"/>
      <c r="FP61" s="17"/>
      <c r="FQ61" s="17"/>
      <c r="FR61" s="17"/>
      <c r="FS61" s="17"/>
      <c r="FT61" s="17"/>
      <c r="FU61" s="17"/>
      <c r="FV61" s="17"/>
      <c r="FW61" s="17"/>
      <c r="FX61" s="17"/>
      <c r="FY61" s="17"/>
      <c r="FZ61" s="17"/>
      <c r="GA61" s="17"/>
      <c r="GB61" s="17"/>
      <c r="GC61" s="17"/>
      <c r="GD61" s="17"/>
      <c r="GE61" s="17"/>
      <c r="GF61" s="17"/>
      <c r="GG61" s="17"/>
      <c r="GH61" s="17"/>
      <c r="GI61" s="17"/>
      <c r="GJ61" s="17"/>
      <c r="GK61" s="17"/>
      <c r="GL61" s="17"/>
      <c r="GM61" s="17"/>
      <c r="GN61" s="17"/>
      <c r="GO61" s="17"/>
      <c r="GP61" s="17"/>
      <c r="GQ61" s="17"/>
      <c r="GR61" s="17"/>
      <c r="GS61" s="17"/>
      <c r="GT61" s="17"/>
      <c r="GU61" s="17"/>
      <c r="GV61" s="17"/>
      <c r="GW61" s="17"/>
      <c r="GX61" s="17"/>
      <c r="GY61" s="17"/>
      <c r="GZ61" s="17"/>
      <c r="HA61" s="17"/>
      <c r="HB61" s="17"/>
      <c r="HC61" s="17"/>
      <c r="HD61" s="17"/>
      <c r="HE61" s="17"/>
      <c r="HF61" s="17"/>
      <c r="HG61" s="17"/>
      <c r="HH61" s="17"/>
      <c r="HI61" s="17"/>
      <c r="HJ61" s="17"/>
      <c r="HK61" s="17"/>
      <c r="HL61" s="17"/>
      <c r="HM61" s="17"/>
      <c r="HN61" s="17"/>
      <c r="HO61" s="17"/>
      <c r="HP61" s="17"/>
      <c r="HQ61" s="17"/>
      <c r="HR61" s="17"/>
      <c r="HS61" s="17"/>
      <c r="HT61" s="17"/>
      <c r="HU61" s="17"/>
      <c r="HV61" s="17"/>
      <c r="HW61" s="17"/>
      <c r="HX61" s="17"/>
      <c r="HY61" s="17"/>
      <c r="HZ61" s="17"/>
      <c r="IA61" s="17"/>
      <c r="IB61" s="17"/>
      <c r="IC61" s="17"/>
      <c r="ID61" s="17"/>
      <c r="IE61" s="17"/>
      <c r="IF61" s="17"/>
      <c r="IG61" s="17"/>
      <c r="IH61" s="17"/>
      <c r="II61" s="17"/>
      <c r="IJ61" s="17"/>
      <c r="IK61" s="17"/>
      <c r="IL61" s="17"/>
      <c r="IM61" s="17"/>
      <c r="IN61" s="17"/>
      <c r="IO61" s="17"/>
      <c r="IP61" s="17"/>
      <c r="IQ61" s="17"/>
      <c r="IR61" s="17"/>
      <c r="IS61" s="17"/>
      <c r="IT61" s="17"/>
      <c r="IU61" s="17"/>
      <c r="IV61" s="17"/>
      <c r="IW61" s="17"/>
    </row>
    <row r="62" customFormat="false" ht="39.15" hidden="false" customHeight="true" outlineLevel="0" collapsed="false">
      <c r="A62" s="38" t="s">
        <v>204</v>
      </c>
      <c r="B62" s="39" t="s">
        <v>205</v>
      </c>
      <c r="C62" s="43" t="s">
        <v>36</v>
      </c>
      <c r="D62" s="43" t="s">
        <v>32</v>
      </c>
      <c r="E62" s="55" t="n">
        <v>17721.5</v>
      </c>
      <c r="F62" s="22" t="n">
        <f aca="false">ROUND(K62*0.62,2)</f>
        <v>66.61</v>
      </c>
      <c r="G62" s="22" t="n">
        <f aca="false">ROUND(E62*F62/1000,2)</f>
        <v>1180.43</v>
      </c>
      <c r="H62" s="56" t="n">
        <f aca="false">ROUND(E62*$H$68,2)</f>
        <v>20379.73</v>
      </c>
      <c r="I62" s="22" t="n">
        <f aca="false">K62-F62</f>
        <v>40.83</v>
      </c>
      <c r="J62" s="22" t="n">
        <f aca="false">ROUND(H62*I62/1000,2)</f>
        <v>832.1</v>
      </c>
      <c r="K62" s="57" t="n">
        <v>107.44</v>
      </c>
      <c r="L62" s="58" t="n">
        <f aca="false">G62+J62</f>
        <v>2012.53</v>
      </c>
    </row>
    <row r="63" customFormat="false" ht="42.75" hidden="false" customHeight="true" outlineLevel="0" collapsed="false">
      <c r="A63" s="14" t="s">
        <v>160</v>
      </c>
      <c r="B63" s="15" t="s">
        <v>206</v>
      </c>
      <c r="C63" s="16"/>
      <c r="D63" s="16"/>
      <c r="E63" s="16"/>
      <c r="F63" s="16" t="n">
        <f aca="false">F64</f>
        <v>156</v>
      </c>
      <c r="G63" s="16" t="n">
        <f aca="false">G64</f>
        <v>2764.55</v>
      </c>
      <c r="H63" s="16"/>
      <c r="I63" s="16" t="n">
        <f aca="false">I64</f>
        <v>95.61</v>
      </c>
      <c r="J63" s="16" t="n">
        <f aca="false">J64</f>
        <v>1948.51</v>
      </c>
      <c r="K63" s="16" t="n">
        <f aca="false">K64</f>
        <v>251.61</v>
      </c>
      <c r="L63" s="16" t="n">
        <f aca="false">L64</f>
        <v>4713.06</v>
      </c>
      <c r="M63" s="17"/>
      <c r="N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  <c r="DE63" s="17"/>
      <c r="DF63" s="17"/>
      <c r="DG63" s="17"/>
      <c r="DH63" s="17"/>
      <c r="DI63" s="17"/>
      <c r="DJ63" s="17"/>
      <c r="DK63" s="17"/>
      <c r="DL63" s="17"/>
      <c r="DM63" s="17"/>
      <c r="DN63" s="17"/>
      <c r="DO63" s="17"/>
      <c r="DP63" s="17"/>
      <c r="DQ63" s="17"/>
      <c r="DR63" s="17"/>
      <c r="DS63" s="17"/>
      <c r="DT63" s="17"/>
      <c r="DU63" s="17"/>
      <c r="DV63" s="17"/>
      <c r="DW63" s="17"/>
      <c r="DX63" s="17"/>
      <c r="DY63" s="17"/>
      <c r="DZ63" s="17"/>
      <c r="EA63" s="17"/>
      <c r="EB63" s="17"/>
      <c r="EC63" s="17"/>
      <c r="ED63" s="17"/>
      <c r="EE63" s="17"/>
      <c r="EF63" s="17"/>
      <c r="EG63" s="17"/>
      <c r="EH63" s="17"/>
      <c r="EI63" s="17"/>
      <c r="EJ63" s="17"/>
      <c r="EK63" s="17"/>
      <c r="EL63" s="17"/>
      <c r="EM63" s="17"/>
      <c r="EN63" s="17"/>
      <c r="EO63" s="17"/>
      <c r="EP63" s="17"/>
      <c r="EQ63" s="17"/>
      <c r="ER63" s="17"/>
      <c r="ES63" s="17"/>
      <c r="ET63" s="17"/>
      <c r="EU63" s="17"/>
      <c r="EV63" s="17"/>
      <c r="EW63" s="17"/>
      <c r="EX63" s="17"/>
      <c r="EY63" s="17"/>
      <c r="EZ63" s="17"/>
      <c r="FA63" s="17"/>
      <c r="FB63" s="17"/>
      <c r="FC63" s="17"/>
      <c r="FD63" s="17"/>
      <c r="FE63" s="17"/>
      <c r="FF63" s="17"/>
      <c r="FG63" s="17"/>
      <c r="FH63" s="17"/>
      <c r="FI63" s="17"/>
      <c r="FJ63" s="17"/>
      <c r="FK63" s="17"/>
      <c r="FL63" s="17"/>
      <c r="FM63" s="17"/>
      <c r="FN63" s="17"/>
      <c r="FO63" s="17"/>
      <c r="FP63" s="17"/>
      <c r="FQ63" s="17"/>
      <c r="FR63" s="17"/>
      <c r="FS63" s="17"/>
      <c r="FT63" s="17"/>
      <c r="FU63" s="17"/>
      <c r="FV63" s="17"/>
      <c r="FW63" s="17"/>
      <c r="FX63" s="17"/>
      <c r="FY63" s="17"/>
      <c r="FZ63" s="17"/>
      <c r="GA63" s="17"/>
      <c r="GB63" s="17"/>
      <c r="GC63" s="17"/>
      <c r="GD63" s="17"/>
      <c r="GE63" s="17"/>
      <c r="GF63" s="17"/>
      <c r="GG63" s="17"/>
      <c r="GH63" s="17"/>
      <c r="GI63" s="17"/>
      <c r="GJ63" s="17"/>
      <c r="GK63" s="17"/>
      <c r="GL63" s="17"/>
      <c r="GM63" s="17"/>
      <c r="GN63" s="17"/>
      <c r="GO63" s="17"/>
      <c r="GP63" s="17"/>
      <c r="GQ63" s="17"/>
      <c r="GR63" s="17"/>
      <c r="GS63" s="17"/>
      <c r="GT63" s="17"/>
      <c r="GU63" s="17"/>
      <c r="GV63" s="17"/>
      <c r="GW63" s="17"/>
      <c r="GX63" s="17"/>
      <c r="GY63" s="17"/>
      <c r="GZ63" s="17"/>
      <c r="HA63" s="17"/>
      <c r="HB63" s="17"/>
      <c r="HC63" s="17"/>
      <c r="HD63" s="17"/>
      <c r="HE63" s="17"/>
      <c r="HF63" s="17"/>
      <c r="HG63" s="17"/>
      <c r="HH63" s="17"/>
      <c r="HI63" s="17"/>
      <c r="HJ63" s="17"/>
      <c r="HK63" s="17"/>
      <c r="HL63" s="17"/>
      <c r="HM63" s="17"/>
      <c r="HN63" s="17"/>
      <c r="HO63" s="17"/>
      <c r="HP63" s="17"/>
      <c r="HQ63" s="17"/>
      <c r="HR63" s="17"/>
      <c r="HS63" s="17"/>
      <c r="HT63" s="17"/>
      <c r="HU63" s="17"/>
      <c r="HV63" s="17"/>
      <c r="HW63" s="17"/>
      <c r="HX63" s="17"/>
      <c r="HY63" s="17"/>
      <c r="HZ63" s="17"/>
      <c r="IA63" s="17"/>
      <c r="IB63" s="17"/>
      <c r="IC63" s="17"/>
      <c r="ID63" s="17"/>
      <c r="IE63" s="17"/>
      <c r="IF63" s="17"/>
      <c r="IG63" s="17"/>
      <c r="IH63" s="17"/>
      <c r="II63" s="17"/>
      <c r="IJ63" s="17"/>
      <c r="IK63" s="17"/>
      <c r="IL63" s="17"/>
      <c r="IM63" s="17"/>
      <c r="IN63" s="17"/>
      <c r="IO63" s="17"/>
      <c r="IP63" s="17"/>
      <c r="IQ63" s="17"/>
      <c r="IR63" s="17"/>
      <c r="IS63" s="17"/>
      <c r="IT63" s="17"/>
      <c r="IU63" s="17"/>
      <c r="IV63" s="17"/>
      <c r="IW63" s="17"/>
    </row>
    <row r="64" customFormat="false" ht="29.25" hidden="false" customHeight="true" outlineLevel="0" collapsed="false">
      <c r="A64" s="38" t="s">
        <v>162</v>
      </c>
      <c r="B64" s="39" t="s">
        <v>163</v>
      </c>
      <c r="C64" s="43" t="s">
        <v>36</v>
      </c>
      <c r="D64" s="43" t="s">
        <v>32</v>
      </c>
      <c r="E64" s="55" t="n">
        <v>17721.5</v>
      </c>
      <c r="F64" s="22" t="n">
        <f aca="false">ROUND(K64*0.62,2)</f>
        <v>156</v>
      </c>
      <c r="G64" s="22" t="n">
        <f aca="false">ROUND(E64*F64/1000,2)</f>
        <v>2764.55</v>
      </c>
      <c r="H64" s="56" t="n">
        <f aca="false">ROUND(E64*$H$68,2)</f>
        <v>20379.73</v>
      </c>
      <c r="I64" s="22" t="n">
        <f aca="false">K64-F64</f>
        <v>95.61</v>
      </c>
      <c r="J64" s="22" t="n">
        <f aca="false">ROUND(H64*I64/1000,2)</f>
        <v>1948.51</v>
      </c>
      <c r="K64" s="24" t="n">
        <v>251.61</v>
      </c>
      <c r="L64" s="58" t="n">
        <f aca="false">J64+G64</f>
        <v>4713.06</v>
      </c>
    </row>
    <row r="65" customFormat="false" ht="18.75" hidden="false" customHeight="true" outlineLevel="0" collapsed="false">
      <c r="A65" s="44"/>
      <c r="B65" s="45" t="s">
        <v>164</v>
      </c>
      <c r="C65" s="44"/>
      <c r="D65" s="44"/>
      <c r="E65" s="44"/>
      <c r="F65" s="44" t="n">
        <f aca="false">F10+F21+F50+F53+F61+F59+F63</f>
        <v>13493.71</v>
      </c>
      <c r="G65" s="44" t="n">
        <f aca="false">G10+G21+G50+G53+G61+G59+G63</f>
        <v>250174.94</v>
      </c>
      <c r="H65" s="44"/>
      <c r="I65" s="44" t="n">
        <f aca="false">I10+I21+I50+I53+I61+I59+I63</f>
        <v>8270.324186</v>
      </c>
      <c r="J65" s="44" t="n">
        <f aca="false">J10+J21+J50+J53+J61+J59+J63</f>
        <v>176332.92</v>
      </c>
      <c r="K65" s="44" t="n">
        <f aca="false">K10+K21+K50+K53+K61+K59+K63</f>
        <v>21764.034186</v>
      </c>
      <c r="L65" s="44" t="n">
        <f aca="false">L10+L21+L50+L53+L61+L59+L63</f>
        <v>426507.86</v>
      </c>
    </row>
    <row r="66" customFormat="false" ht="15.75" hidden="false" customHeight="true" outlineLevel="0" collapsed="false">
      <c r="G66" s="69"/>
      <c r="K66" s="69"/>
    </row>
    <row r="67" customFormat="false" ht="12.75" hidden="false" customHeight="true" outlineLevel="0" collapsed="false"/>
    <row r="68" customFormat="false" ht="12.75" hidden="false" customHeight="true" outlineLevel="0" collapsed="false">
      <c r="B68" s="70" t="s">
        <v>207</v>
      </c>
      <c r="H68" s="71" t="n">
        <v>1.15</v>
      </c>
    </row>
    <row r="69" customFormat="false" ht="12.75" hidden="false" customHeight="tru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9:L1048576"/>
  <mergeCells count="34">
    <mergeCell ref="I1:L1"/>
    <mergeCell ref="I2:L2"/>
    <mergeCell ref="I3:L3"/>
    <mergeCell ref="A4:L4"/>
    <mergeCell ref="A5:L5"/>
    <mergeCell ref="A6:A8"/>
    <mergeCell ref="B6:B8"/>
    <mergeCell ref="C6:C8"/>
    <mergeCell ref="D6:D8"/>
    <mergeCell ref="E6:G6"/>
    <mergeCell ref="H6:J6"/>
    <mergeCell ref="K6:L6"/>
    <mergeCell ref="E7:E8"/>
    <mergeCell ref="F7:F8"/>
    <mergeCell ref="G7:G8"/>
    <mergeCell ref="H7:H8"/>
    <mergeCell ref="I7:I8"/>
    <mergeCell ref="J7:J8"/>
    <mergeCell ref="K7:K8"/>
    <mergeCell ref="L7:L8"/>
    <mergeCell ref="A14:A15"/>
    <mergeCell ref="A16:A17"/>
    <mergeCell ref="B16:B17"/>
    <mergeCell ref="A18:A19"/>
    <mergeCell ref="A25:A26"/>
    <mergeCell ref="A27:A28"/>
    <mergeCell ref="A34:A35"/>
    <mergeCell ref="A38:A39"/>
    <mergeCell ref="B38:B39"/>
    <mergeCell ref="A40:A41"/>
    <mergeCell ref="A42:A43"/>
    <mergeCell ref="A45:A48"/>
    <mergeCell ref="B45:B48"/>
    <mergeCell ref="A55:A57"/>
  </mergeCells>
  <printOptions headings="false" gridLines="false" gridLinesSet="true" horizontalCentered="false" verticalCentered="false"/>
  <pageMargins left="0.75" right="0.75" top="1.29513888888889" bottom="1.29513888888889" header="0.511811023622047" footer="0.511811023622047"/>
  <pageSetup paperSize="9" scale="10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048576"/>
  <sheetViews>
    <sheetView showFormulas="false" showGridLines="true" showRowColHeaders="true" showZeros="true" rightToLeft="false" tabSelected="false" showOutlineSymbols="true" defaultGridColor="true" view="normal" topLeftCell="D16" colorId="64" zoomScale="90" zoomScaleNormal="90" zoomScalePageLayoutView="100" workbookViewId="0">
      <selection pane="topLeft" activeCell="L18" activeCellId="0" sqref="L18"/>
    </sheetView>
  </sheetViews>
  <sheetFormatPr defaultColWidth="9.42578125" defaultRowHeight="12.75" zeroHeight="false" outlineLevelRow="0" outlineLevelCol="0"/>
  <cols>
    <col collapsed="false" customWidth="true" hidden="false" outlineLevel="0" max="1" min="1" style="1" width="9"/>
    <col collapsed="false" customWidth="true" hidden="false" outlineLevel="0" max="2" min="2" style="1" width="49.04"/>
    <col collapsed="false" customWidth="true" hidden="false" outlineLevel="0" max="3" min="3" style="2" width="31.47"/>
    <col collapsed="false" customWidth="true" hidden="false" outlineLevel="0" max="4" min="4" style="1" width="24.34"/>
    <col collapsed="false" customWidth="true" hidden="false" outlineLevel="0" max="5" min="5" style="1" width="12.15"/>
    <col collapsed="false" customWidth="true" hidden="false" outlineLevel="0" max="6" min="6" style="1" width="15"/>
    <col collapsed="false" customWidth="true" hidden="false" outlineLevel="0" max="7" min="7" style="1" width="13.29"/>
    <col collapsed="false" customWidth="true" hidden="false" outlineLevel="0" max="8" min="8" style="1" width="10.85"/>
    <col collapsed="false" customWidth="true" hidden="false" outlineLevel="0" max="9" min="9" style="1" width="11.29"/>
    <col collapsed="false" customWidth="true" hidden="false" outlineLevel="0" max="10" min="10" style="1" width="10.71"/>
    <col collapsed="false" customWidth="true" hidden="false" outlineLevel="0" max="11" min="11" style="1" width="12.57"/>
    <col collapsed="false" customWidth="true" hidden="false" outlineLevel="0" max="12" min="12" style="1" width="11.63"/>
    <col collapsed="false" customWidth="true" hidden="false" outlineLevel="0" max="13" min="13" style="1" width="12.71"/>
    <col collapsed="false" customWidth="true" hidden="false" outlineLevel="0" max="14" min="14" style="1" width="10.85"/>
    <col collapsed="false" customWidth="true" hidden="false" outlineLevel="0" max="15" min="15" style="1" width="10"/>
    <col collapsed="false" customWidth="true" hidden="false" outlineLevel="0" max="16" min="16" style="1" width="10.15"/>
    <col collapsed="false" customWidth="true" hidden="false" outlineLevel="0" max="17" min="17" style="1" width="9.71"/>
    <col collapsed="false" customWidth="true" hidden="false" outlineLevel="0" max="18" min="18" style="1" width="12.34"/>
    <col collapsed="false" customWidth="true" hidden="false" outlineLevel="0" max="19" min="19" style="1" width="10.85"/>
    <col collapsed="false" customWidth="false" hidden="false" outlineLevel="0" max="257" min="20" style="1" width="9.42"/>
    <col collapsed="false" customWidth="false" hidden="false" outlineLevel="0" max="16384" min="258" style="3" width="9.42"/>
  </cols>
  <sheetData>
    <row r="1" customFormat="false" ht="15.75" hidden="false" customHeight="true" outlineLevel="0" collapsed="false">
      <c r="A1" s="72"/>
      <c r="B1" s="73"/>
      <c r="C1" s="74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5" t="s">
        <v>208</v>
      </c>
      <c r="Q1" s="75"/>
      <c r="R1" s="75"/>
      <c r="S1" s="75"/>
    </row>
    <row r="2" customFormat="false" ht="27.75" hidden="false" customHeight="true" outlineLevel="0" collapsed="false">
      <c r="P2" s="76" t="s">
        <v>209</v>
      </c>
      <c r="Q2" s="76"/>
      <c r="R2" s="76"/>
      <c r="S2" s="76"/>
    </row>
    <row r="3" customFormat="false" ht="23.3" hidden="false" customHeight="true" outlineLevel="0" collapsed="false">
      <c r="P3" s="7" t="str">
        <f aca="false">электро!I3</f>
        <v>от ____________ № ___________</v>
      </c>
      <c r="Q3" s="7"/>
      <c r="R3" s="7"/>
      <c r="S3" s="7"/>
    </row>
    <row r="4" customFormat="false" ht="23.3" hidden="false" customHeight="true" outlineLevel="0" collapsed="false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customFormat="false" ht="36" hidden="false" customHeight="true" outlineLevel="0" collapsed="false">
      <c r="A5" s="52" t="s">
        <v>210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</row>
    <row r="6" s="11" customFormat="true" ht="18" hidden="false" customHeight="true" outlineLevel="0" collapsed="false">
      <c r="A6" s="77"/>
      <c r="B6" s="10" t="s">
        <v>6</v>
      </c>
      <c r="C6" s="10" t="s">
        <v>7</v>
      </c>
      <c r="D6" s="10" t="s">
        <v>8</v>
      </c>
      <c r="E6" s="10" t="s">
        <v>9</v>
      </c>
      <c r="F6" s="10"/>
      <c r="G6" s="10"/>
      <c r="H6" s="10"/>
      <c r="I6" s="10"/>
      <c r="J6" s="10"/>
      <c r="K6" s="10" t="s">
        <v>10</v>
      </c>
      <c r="L6" s="10"/>
      <c r="M6" s="10"/>
      <c r="N6" s="10"/>
      <c r="O6" s="10"/>
      <c r="P6" s="10"/>
      <c r="Q6" s="10" t="s">
        <v>11</v>
      </c>
      <c r="R6" s="10"/>
      <c r="S6" s="10"/>
    </row>
    <row r="7" s="11" customFormat="true" ht="24.75" hidden="false" customHeight="true" outlineLevel="0" collapsed="false">
      <c r="A7" s="77"/>
      <c r="B7" s="10"/>
      <c r="C7" s="10"/>
      <c r="D7" s="10"/>
      <c r="E7" s="10" t="s">
        <v>211</v>
      </c>
      <c r="F7" s="10"/>
      <c r="G7" s="10" t="s">
        <v>212</v>
      </c>
      <c r="H7" s="10" t="s">
        <v>213</v>
      </c>
      <c r="I7" s="53" t="s">
        <v>214</v>
      </c>
      <c r="J7" s="10" t="s">
        <v>14</v>
      </c>
      <c r="K7" s="10" t="s">
        <v>211</v>
      </c>
      <c r="L7" s="10"/>
      <c r="M7" s="10" t="s">
        <v>212</v>
      </c>
      <c r="N7" s="10" t="s">
        <v>213</v>
      </c>
      <c r="O7" s="53" t="s">
        <v>214</v>
      </c>
      <c r="P7" s="10" t="s">
        <v>14</v>
      </c>
      <c r="Q7" s="10" t="s">
        <v>213</v>
      </c>
      <c r="R7" s="53" t="s">
        <v>214</v>
      </c>
      <c r="S7" s="10" t="s">
        <v>215</v>
      </c>
    </row>
    <row r="8" s="11" customFormat="true" ht="16.25" hidden="false" customHeight="true" outlineLevel="0" collapsed="false">
      <c r="A8" s="77"/>
      <c r="B8" s="10"/>
      <c r="C8" s="10"/>
      <c r="D8" s="10"/>
      <c r="E8" s="10" t="s">
        <v>216</v>
      </c>
      <c r="F8" s="10" t="s">
        <v>217</v>
      </c>
      <c r="G8" s="53" t="s">
        <v>218</v>
      </c>
      <c r="H8" s="10"/>
      <c r="I8" s="10"/>
      <c r="J8" s="10"/>
      <c r="K8" s="10" t="s">
        <v>216</v>
      </c>
      <c r="L8" s="10" t="s">
        <v>217</v>
      </c>
      <c r="M8" s="53" t="s">
        <v>218</v>
      </c>
      <c r="N8" s="10"/>
      <c r="O8" s="10"/>
      <c r="P8" s="10"/>
      <c r="Q8" s="10"/>
      <c r="R8" s="10"/>
      <c r="S8" s="10"/>
    </row>
    <row r="9" s="11" customFormat="true" ht="27.6" hidden="false" customHeight="true" outlineLevel="0" collapsed="false">
      <c r="A9" s="77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</row>
    <row r="10" s="11" customFormat="true" ht="12.75" hidden="false" customHeight="true" outlineLevel="0" collapsed="false">
      <c r="A10" s="12" t="s">
        <v>15</v>
      </c>
      <c r="B10" s="12" t="s">
        <v>16</v>
      </c>
      <c r="C10" s="12" t="s">
        <v>17</v>
      </c>
      <c r="D10" s="12" t="s">
        <v>18</v>
      </c>
      <c r="E10" s="12" t="s">
        <v>19</v>
      </c>
      <c r="F10" s="12" t="s">
        <v>20</v>
      </c>
      <c r="G10" s="12" t="s">
        <v>21</v>
      </c>
      <c r="H10" s="12" t="s">
        <v>22</v>
      </c>
      <c r="I10" s="12" t="s">
        <v>23</v>
      </c>
      <c r="J10" s="12" t="s">
        <v>24</v>
      </c>
      <c r="K10" s="12" t="s">
        <v>25</v>
      </c>
      <c r="L10" s="12" t="s">
        <v>26</v>
      </c>
      <c r="M10" s="12" t="s">
        <v>219</v>
      </c>
      <c r="N10" s="12" t="s">
        <v>220</v>
      </c>
      <c r="O10" s="12" t="s">
        <v>221</v>
      </c>
      <c r="P10" s="12" t="s">
        <v>222</v>
      </c>
      <c r="Q10" s="12" t="s">
        <v>223</v>
      </c>
      <c r="R10" s="12" t="s">
        <v>224</v>
      </c>
      <c r="S10" s="12" t="s">
        <v>225</v>
      </c>
    </row>
    <row r="11" s="17" customFormat="true" ht="33.55" hidden="false" customHeight="true" outlineLevel="0" collapsed="false">
      <c r="A11" s="41" t="s">
        <v>27</v>
      </c>
      <c r="B11" s="15" t="s">
        <v>28</v>
      </c>
      <c r="C11" s="16"/>
      <c r="D11" s="16"/>
      <c r="E11" s="16"/>
      <c r="F11" s="16"/>
      <c r="G11" s="16"/>
      <c r="H11" s="16" t="n">
        <f aca="false">SUM(H12:H15)</f>
        <v>339.66</v>
      </c>
      <c r="I11" s="16" t="n">
        <f aca="false">SUM(I12:I15)</f>
        <v>3119.95</v>
      </c>
      <c r="J11" s="16" t="n">
        <f aca="false">SUM(J12:J15)</f>
        <v>7067.52</v>
      </c>
      <c r="K11" s="16"/>
      <c r="L11" s="16"/>
      <c r="M11" s="16"/>
      <c r="N11" s="16" t="n">
        <f aca="false">SUM(N12:N15)</f>
        <v>339.65</v>
      </c>
      <c r="O11" s="16" t="n">
        <f aca="false">SUM(O12:O15)</f>
        <v>3119.94</v>
      </c>
      <c r="P11" s="16" t="n">
        <f aca="false">SUM(P12:P15)</f>
        <v>8127.45</v>
      </c>
      <c r="Q11" s="16" t="n">
        <f aca="false">SUM(Q12:Q15)</f>
        <v>679.31</v>
      </c>
      <c r="R11" s="16" t="n">
        <f aca="false">SUM(R12:R15)</f>
        <v>6239.89</v>
      </c>
      <c r="S11" s="16" t="n">
        <f aca="false">SUM(S12:S15)</f>
        <v>15194.97</v>
      </c>
    </row>
    <row r="12" s="17" customFormat="true" ht="42.75" hidden="false" customHeight="true" outlineLevel="0" collapsed="false">
      <c r="A12" s="78" t="s">
        <v>29</v>
      </c>
      <c r="B12" s="37" t="s">
        <v>226</v>
      </c>
      <c r="C12" s="20" t="s">
        <v>36</v>
      </c>
      <c r="D12" s="20" t="s">
        <v>227</v>
      </c>
      <c r="E12" s="21" t="n">
        <v>17721.5</v>
      </c>
      <c r="F12" s="21" t="n">
        <v>335.98</v>
      </c>
      <c r="G12" s="22"/>
      <c r="H12" s="22" t="n">
        <f aca="false">ROUND(Q12/12*6,2)</f>
        <v>192.6</v>
      </c>
      <c r="I12" s="22" t="n">
        <f aca="false">ROUND(R12/12*6,2)</f>
        <v>1841.05</v>
      </c>
      <c r="J12" s="22" t="n">
        <f aca="false">ROUND(H12*E12/1000,2)+ROUND(I12*F12/1000,2)</f>
        <v>4031.72</v>
      </c>
      <c r="K12" s="56" t="n">
        <f aca="false">ROUND(E12*$K$32,2)</f>
        <v>20379.73</v>
      </c>
      <c r="L12" s="56" t="n">
        <f aca="false">ROUND(F12*$K$32,2)</f>
        <v>386.38</v>
      </c>
      <c r="M12" s="22"/>
      <c r="N12" s="22" t="n">
        <f aca="false">Q12-H12</f>
        <v>192.6</v>
      </c>
      <c r="O12" s="22" t="n">
        <f aca="false">R12-I12</f>
        <v>1841.05</v>
      </c>
      <c r="P12" s="22" t="n">
        <f aca="false">ROUND(N12*K12/1000,2)+ROUND(O12*L12/1000,2)</f>
        <v>4636.48</v>
      </c>
      <c r="Q12" s="79" t="n">
        <v>385.2</v>
      </c>
      <c r="R12" s="80" t="n">
        <v>3682.1</v>
      </c>
      <c r="S12" s="22" t="n">
        <f aca="false">J12+P12</f>
        <v>8668.2</v>
      </c>
    </row>
    <row r="13" s="1" customFormat="true" ht="42.75" hidden="false" customHeight="true" outlineLevel="0" collapsed="false">
      <c r="A13" s="18" t="s">
        <v>34</v>
      </c>
      <c r="B13" s="19" t="s">
        <v>228</v>
      </c>
      <c r="C13" s="20" t="s">
        <v>36</v>
      </c>
      <c r="D13" s="20" t="s">
        <v>227</v>
      </c>
      <c r="E13" s="21" t="n">
        <v>17721.5</v>
      </c>
      <c r="F13" s="21" t="n">
        <v>335.98</v>
      </c>
      <c r="G13" s="22"/>
      <c r="H13" s="22" t="n">
        <f aca="false">ROUND(Q13/12*6,2)</f>
        <v>144.81</v>
      </c>
      <c r="I13" s="22" t="n">
        <f aca="false">ROUND(R13/12*6,2)</f>
        <v>1143.54</v>
      </c>
      <c r="J13" s="22" t="n">
        <f aca="false">ROUND(H13*E13/1000,2)+ROUND(I13*F13/1000,2)</f>
        <v>2950.46</v>
      </c>
      <c r="K13" s="56" t="n">
        <f aca="false">ROUND(E13*$K$32,2)</f>
        <v>20379.73</v>
      </c>
      <c r="L13" s="56" t="n">
        <f aca="false">ROUND(F13*$K$32,2)</f>
        <v>386.38</v>
      </c>
      <c r="M13" s="22"/>
      <c r="N13" s="22" t="n">
        <f aca="false">Q13-H13</f>
        <v>144.8</v>
      </c>
      <c r="O13" s="22" t="n">
        <f aca="false">R13-I13</f>
        <v>1143.53</v>
      </c>
      <c r="P13" s="22" t="n">
        <f aca="false">ROUND(N13*K13/1000,2)+ROUND(O13*L13/1000,2)</f>
        <v>3392.82</v>
      </c>
      <c r="Q13" s="24" t="n">
        <v>289.61</v>
      </c>
      <c r="R13" s="24" t="n">
        <v>2287.07</v>
      </c>
      <c r="S13" s="22" t="n">
        <f aca="false">J13+P13</f>
        <v>6343.28</v>
      </c>
    </row>
    <row r="14" s="1" customFormat="true" ht="42.75" hidden="false" customHeight="true" outlineLevel="0" collapsed="false">
      <c r="A14" s="18"/>
      <c r="B14" s="19" t="s">
        <v>47</v>
      </c>
      <c r="C14" s="20" t="s">
        <v>36</v>
      </c>
      <c r="D14" s="20" t="s">
        <v>227</v>
      </c>
      <c r="E14" s="21" t="n">
        <v>17721.5</v>
      </c>
      <c r="F14" s="21" t="n">
        <v>335.98</v>
      </c>
      <c r="G14" s="22"/>
      <c r="H14" s="22" t="n">
        <f aca="false">ROUND(Q14/12*6,2)</f>
        <v>0</v>
      </c>
      <c r="I14" s="22" t="n">
        <f aca="false">ROUND(R14/12*6,2)</f>
        <v>111.45</v>
      </c>
      <c r="J14" s="22" t="n">
        <f aca="false">ROUND(H14*E14/1000,2)+ROUND(I14*F14/1000,2)</f>
        <v>37.44</v>
      </c>
      <c r="K14" s="56" t="n">
        <f aca="false">ROUND(E14*$K$32,2)</f>
        <v>20379.73</v>
      </c>
      <c r="L14" s="56" t="n">
        <f aca="false">ROUND(F14*$K$32,2)</f>
        <v>386.38</v>
      </c>
      <c r="M14" s="22"/>
      <c r="N14" s="22" t="n">
        <f aca="false">Q14-H14</f>
        <v>0</v>
      </c>
      <c r="O14" s="22" t="n">
        <f aca="false">R14-I14</f>
        <v>111.45</v>
      </c>
      <c r="P14" s="22" t="n">
        <f aca="false">ROUND(N14*K14/1000,2)+ROUND(O14*L14/1000,2)</f>
        <v>43.06</v>
      </c>
      <c r="Q14" s="24" t="n">
        <v>0</v>
      </c>
      <c r="R14" s="24" t="n">
        <v>222.9</v>
      </c>
      <c r="S14" s="22" t="n">
        <f aca="false">J14+P14</f>
        <v>80.5</v>
      </c>
    </row>
    <row r="15" s="1" customFormat="true" ht="42" hidden="false" customHeight="true" outlineLevel="0" collapsed="false">
      <c r="A15" s="81" t="s">
        <v>37</v>
      </c>
      <c r="B15" s="34" t="s">
        <v>229</v>
      </c>
      <c r="C15" s="20" t="s">
        <v>36</v>
      </c>
      <c r="D15" s="20" t="s">
        <v>227</v>
      </c>
      <c r="E15" s="21" t="n">
        <v>17721.5</v>
      </c>
      <c r="F15" s="21" t="n">
        <v>335.98</v>
      </c>
      <c r="G15" s="22"/>
      <c r="H15" s="22" t="n">
        <f aca="false">ROUND(Q15/12*6,2)</f>
        <v>2.25</v>
      </c>
      <c r="I15" s="22" t="n">
        <f aca="false">ROUND(R15/12*6,2)</f>
        <v>23.91</v>
      </c>
      <c r="J15" s="22" t="n">
        <f aca="false">ROUND(H15*E15/1000,2)+ROUND(I15*F15/1000,2)</f>
        <v>47.9</v>
      </c>
      <c r="K15" s="56" t="n">
        <f aca="false">ROUND(E15*$K$32,2)</f>
        <v>20379.73</v>
      </c>
      <c r="L15" s="56" t="n">
        <f aca="false">ROUND(F15*$K$32,2)</f>
        <v>386.38</v>
      </c>
      <c r="M15" s="22"/>
      <c r="N15" s="22" t="n">
        <f aca="false">Q15-H15</f>
        <v>2.25</v>
      </c>
      <c r="O15" s="22" t="n">
        <f aca="false">R15-I15</f>
        <v>23.91</v>
      </c>
      <c r="P15" s="22" t="n">
        <f aca="false">ROUND(N15*K15/1000,2)+ROUND(O15*L15/1000,2)</f>
        <v>55.09</v>
      </c>
      <c r="Q15" s="62" t="n">
        <v>4.5</v>
      </c>
      <c r="R15" s="62" t="n">
        <v>47.82</v>
      </c>
      <c r="S15" s="22" t="n">
        <f aca="false">J15+P15</f>
        <v>102.99</v>
      </c>
    </row>
    <row r="16" s="1" customFormat="true" ht="57.8" hidden="false" customHeight="true" outlineLevel="0" collapsed="false">
      <c r="A16" s="41" t="s">
        <v>178</v>
      </c>
      <c r="B16" s="15" t="s">
        <v>56</v>
      </c>
      <c r="C16" s="16"/>
      <c r="D16" s="16"/>
      <c r="E16" s="16"/>
      <c r="F16" s="16"/>
      <c r="G16" s="16"/>
      <c r="H16" s="16" t="n">
        <f aca="false">SUM(H17:H22)</f>
        <v>535.68</v>
      </c>
      <c r="I16" s="16" t="n">
        <f aca="false">SUM(I17:I22)</f>
        <v>7115.94</v>
      </c>
      <c r="J16" s="16" t="n">
        <f aca="false">SUM(J17:J22)</f>
        <v>10228.04</v>
      </c>
      <c r="K16" s="16"/>
      <c r="L16" s="16"/>
      <c r="M16" s="16"/>
      <c r="N16" s="16" t="n">
        <f aca="false">SUM(N17:N22)</f>
        <v>535.65</v>
      </c>
      <c r="O16" s="16" t="n">
        <f aca="false">SUM(O17:O22)</f>
        <v>7115.91</v>
      </c>
      <c r="P16" s="16" t="n">
        <f aca="false">SUM(P17:P22)</f>
        <v>11761.37</v>
      </c>
      <c r="Q16" s="16" t="n">
        <f aca="false">SUM(Q17:Q22)</f>
        <v>1071.33</v>
      </c>
      <c r="R16" s="16" t="n">
        <f aca="false">SUM(R17:R22)</f>
        <v>14231.85</v>
      </c>
      <c r="S16" s="16" t="n">
        <f aca="false">SUM(S17:S22)</f>
        <v>21989.41</v>
      </c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</row>
    <row r="17" s="1" customFormat="true" ht="51.75" hidden="false" customHeight="true" outlineLevel="0" collapsed="false">
      <c r="A17" s="78" t="s">
        <v>57</v>
      </c>
      <c r="B17" s="82" t="s">
        <v>230</v>
      </c>
      <c r="C17" s="20" t="s">
        <v>36</v>
      </c>
      <c r="D17" s="20" t="s">
        <v>227</v>
      </c>
      <c r="E17" s="21" t="n">
        <v>17721.5</v>
      </c>
      <c r="F17" s="21" t="n">
        <v>335.98</v>
      </c>
      <c r="G17" s="22"/>
      <c r="H17" s="22" t="n">
        <f aca="false">ROUND(Q17/12*6,2)</f>
        <v>30.65</v>
      </c>
      <c r="I17" s="22" t="n">
        <f aca="false">ROUND(R17/12*6,2)</f>
        <v>378.17</v>
      </c>
      <c r="J17" s="22" t="n">
        <f aca="false">ROUND(H17*E17/1000,2)+ROUND(I17*F17/1000,2)</f>
        <v>670.22</v>
      </c>
      <c r="K17" s="56" t="n">
        <f aca="false">ROUND(E17*$K$32,2)</f>
        <v>20379.73</v>
      </c>
      <c r="L17" s="56" t="n">
        <f aca="false">ROUND(F17*$K$32,2)</f>
        <v>386.38</v>
      </c>
      <c r="M17" s="22"/>
      <c r="N17" s="22" t="n">
        <f aca="false">Q17-H17</f>
        <v>30.65</v>
      </c>
      <c r="O17" s="22" t="n">
        <f aca="false">R17-I17</f>
        <v>378.17</v>
      </c>
      <c r="P17" s="22" t="n">
        <f aca="false">ROUND(N17*K17/1000,2)+ROUND(O17*L17/1000,2)</f>
        <v>770.76</v>
      </c>
      <c r="Q17" s="24" t="n">
        <v>61.3</v>
      </c>
      <c r="R17" s="24" t="n">
        <v>756.34</v>
      </c>
      <c r="S17" s="22" t="n">
        <f aca="false">J17+P17</f>
        <v>1440.98</v>
      </c>
    </row>
    <row r="18" s="1" customFormat="true" ht="28.5" hidden="false" customHeight="true" outlineLevel="0" collapsed="false">
      <c r="A18" s="18" t="s">
        <v>60</v>
      </c>
      <c r="B18" s="29" t="s">
        <v>63</v>
      </c>
      <c r="C18" s="20" t="s">
        <v>42</v>
      </c>
      <c r="D18" s="20" t="s">
        <v>32</v>
      </c>
      <c r="E18" s="21" t="n">
        <v>19830.21</v>
      </c>
      <c r="F18" s="21" t="n">
        <v>40.02</v>
      </c>
      <c r="G18" s="22"/>
      <c r="H18" s="22" t="n">
        <f aca="false">ROUND(Q18/12*6,2)</f>
        <v>112.21</v>
      </c>
      <c r="I18" s="22" t="n">
        <f aca="false">ROUND(R18/12*6,2)</f>
        <v>1803.18</v>
      </c>
      <c r="J18" s="22" t="n">
        <f aca="false">ROUND(H18*E18/1000,2)+ROUND(I18*F18/1000,2)</f>
        <v>2297.31</v>
      </c>
      <c r="K18" s="56" t="n">
        <f aca="false">ROUND(E18*$K$32,2)</f>
        <v>22804.74</v>
      </c>
      <c r="L18" s="56" t="n">
        <f aca="false">ROUND(F18*$K$32,2)</f>
        <v>46.02</v>
      </c>
      <c r="M18" s="22"/>
      <c r="N18" s="22" t="n">
        <f aca="false">Q18-H18</f>
        <v>112.2</v>
      </c>
      <c r="O18" s="22" t="n">
        <f aca="false">R18-I18</f>
        <v>1803.17</v>
      </c>
      <c r="P18" s="22" t="n">
        <f aca="false">ROUND(N18*K18/1000,2)+ROUND(O18*L18/1000,2)</f>
        <v>2641.67</v>
      </c>
      <c r="Q18" s="24" t="n">
        <v>224.41</v>
      </c>
      <c r="R18" s="24" t="n">
        <v>3606.35</v>
      </c>
      <c r="S18" s="22" t="n">
        <f aca="false">J18+P18</f>
        <v>4938.98</v>
      </c>
    </row>
    <row r="19" s="17" customFormat="true" ht="34.5" hidden="false" customHeight="true" outlineLevel="0" collapsed="false">
      <c r="A19" s="18" t="s">
        <v>62</v>
      </c>
      <c r="B19" s="30" t="s">
        <v>231</v>
      </c>
      <c r="C19" s="20" t="s">
        <v>36</v>
      </c>
      <c r="D19" s="20" t="s">
        <v>227</v>
      </c>
      <c r="E19" s="21" t="n">
        <v>5025.5</v>
      </c>
      <c r="F19" s="21" t="n">
        <v>77.71</v>
      </c>
      <c r="G19" s="22"/>
      <c r="H19" s="22" t="n">
        <f aca="false">ROUND(Q19/12*6,2)</f>
        <v>78.35</v>
      </c>
      <c r="I19" s="22" t="n">
        <f aca="false">ROUND(R19/12*6,2)</f>
        <v>609.46</v>
      </c>
      <c r="J19" s="22" t="n">
        <f aca="false">ROUND(H19*E19/1000,2)+ROUND(I19*F19/1000,2)</f>
        <v>441.11</v>
      </c>
      <c r="K19" s="56" t="n">
        <f aca="false">ROUND(E19*$K$32,2)</f>
        <v>5779.33</v>
      </c>
      <c r="L19" s="56" t="n">
        <f aca="false">ROUND(F19*$K$32,2)</f>
        <v>89.37</v>
      </c>
      <c r="M19" s="22"/>
      <c r="N19" s="22" t="n">
        <f aca="false">Q19-H19</f>
        <v>78.35</v>
      </c>
      <c r="O19" s="22" t="n">
        <f aca="false">R19-I19</f>
        <v>609.46</v>
      </c>
      <c r="P19" s="22" t="n">
        <f aca="false">ROUND(N19*K19/1000,2)+ROUND(O19*L19/1000,2)</f>
        <v>507.28</v>
      </c>
      <c r="Q19" s="24" t="n">
        <v>156.7</v>
      </c>
      <c r="R19" s="24" t="n">
        <v>1218.92</v>
      </c>
      <c r="S19" s="22" t="n">
        <f aca="false">J19+P19</f>
        <v>948.39</v>
      </c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="1" customFormat="true" ht="32.55" hidden="false" customHeight="true" outlineLevel="0" collapsed="false">
      <c r="A20" s="18" t="s">
        <v>64</v>
      </c>
      <c r="B20" s="19" t="s">
        <v>73</v>
      </c>
      <c r="C20" s="20" t="s">
        <v>42</v>
      </c>
      <c r="D20" s="20" t="s">
        <v>32</v>
      </c>
      <c r="E20" s="21" t="n">
        <v>19830.21</v>
      </c>
      <c r="F20" s="21" t="n">
        <v>40.02</v>
      </c>
      <c r="G20" s="22"/>
      <c r="H20" s="22" t="n">
        <f aca="false">ROUND(Q20/12*6,2)</f>
        <v>294.06</v>
      </c>
      <c r="I20" s="22" t="n">
        <f aca="false">ROUND(R20/12*6,2)</f>
        <v>3953.98</v>
      </c>
      <c r="J20" s="22" t="n">
        <f aca="false">ROUND(H20*E20/1000,2)+ROUND(I20*F20/1000,2)</f>
        <v>5989.51</v>
      </c>
      <c r="K20" s="56" t="n">
        <f aca="false">ROUND(E20*$K$32,2)</f>
        <v>22804.74</v>
      </c>
      <c r="L20" s="56" t="n">
        <f aca="false">ROUND(F20*$K$32,2)</f>
        <v>46.02</v>
      </c>
      <c r="M20" s="22"/>
      <c r="N20" s="22" t="n">
        <f aca="false">Q20-H20</f>
        <v>294.05</v>
      </c>
      <c r="O20" s="22" t="n">
        <f aca="false">R20-I20</f>
        <v>3953.97</v>
      </c>
      <c r="P20" s="22" t="n">
        <f aca="false">ROUND(N20*K20/1000,2)+ROUND(O20*L20/1000,2)</f>
        <v>6887.69</v>
      </c>
      <c r="Q20" s="24" t="n">
        <v>588.11</v>
      </c>
      <c r="R20" s="24" t="n">
        <v>7907.95</v>
      </c>
      <c r="S20" s="22" t="n">
        <f aca="false">J20+P20</f>
        <v>12877.2</v>
      </c>
    </row>
    <row r="21" s="17" customFormat="true" ht="31.2" hidden="false" customHeight="true" outlineLevel="0" collapsed="false">
      <c r="A21" s="18" t="s">
        <v>67</v>
      </c>
      <c r="B21" s="31" t="s">
        <v>78</v>
      </c>
      <c r="C21" s="20" t="s">
        <v>232</v>
      </c>
      <c r="D21" s="20" t="s">
        <v>71</v>
      </c>
      <c r="E21" s="21" t="n">
        <v>33487.13</v>
      </c>
      <c r="F21" s="21" t="n">
        <v>394.47</v>
      </c>
      <c r="G21" s="22"/>
      <c r="H21" s="22" t="n">
        <f aca="false">ROUND(Q21/12*6,2)</f>
        <v>19.8</v>
      </c>
      <c r="I21" s="22" t="n">
        <f aca="false">ROUND(R21/12*6,2)</f>
        <v>359.97</v>
      </c>
      <c r="J21" s="22" t="n">
        <f aca="false">ROUND(H21*E21/1000,2)+ROUND(I21*F21/1000,2)</f>
        <v>805.05</v>
      </c>
      <c r="K21" s="56" t="n">
        <f aca="false">ROUND(E21*$K$32,2)</f>
        <v>38510.2</v>
      </c>
      <c r="L21" s="56" t="n">
        <f aca="false">ROUND(F21*$K$32,2)</f>
        <v>453.64</v>
      </c>
      <c r="M21" s="22"/>
      <c r="N21" s="22" t="n">
        <f aca="false">Q21-H21</f>
        <v>19.79</v>
      </c>
      <c r="O21" s="22" t="n">
        <f aca="false">R21-I21</f>
        <v>359.96</v>
      </c>
      <c r="P21" s="22" t="n">
        <f aca="false">ROUND(N21*K21/1000,2)+ROUND(O21*L21/1000,2)</f>
        <v>925.41</v>
      </c>
      <c r="Q21" s="24" t="n">
        <v>39.59</v>
      </c>
      <c r="R21" s="24" t="n">
        <v>719.93</v>
      </c>
      <c r="S21" s="22" t="n">
        <f aca="false">J21+P21</f>
        <v>1730.46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s="1" customFormat="true" ht="35.95" hidden="false" customHeight="true" outlineLevel="0" collapsed="false">
      <c r="A22" s="18" t="s">
        <v>72</v>
      </c>
      <c r="B22" s="19" t="s">
        <v>105</v>
      </c>
      <c r="C22" s="20" t="s">
        <v>232</v>
      </c>
      <c r="D22" s="20" t="s">
        <v>71</v>
      </c>
      <c r="E22" s="21" t="n">
        <v>33487.13</v>
      </c>
      <c r="F22" s="21" t="n">
        <v>394.47</v>
      </c>
      <c r="G22" s="22"/>
      <c r="H22" s="22" t="n">
        <f aca="false">ROUND(Q22/12*6,2)</f>
        <v>0.61</v>
      </c>
      <c r="I22" s="22" t="n">
        <f aca="false">ROUND(R22/12*6,2)</f>
        <v>11.18</v>
      </c>
      <c r="J22" s="22" t="n">
        <f aca="false">ROUND(H22*E22/1000,2)+ROUND(I22*F22/1000,2)</f>
        <v>24.84</v>
      </c>
      <c r="K22" s="56" t="n">
        <f aca="false">ROUND(E22*$K$32,2)</f>
        <v>38510.2</v>
      </c>
      <c r="L22" s="56" t="n">
        <f aca="false">ROUND(F22*$K$32,2)</f>
        <v>453.64</v>
      </c>
      <c r="M22" s="22"/>
      <c r="N22" s="22" t="n">
        <f aca="false">Q22-H22</f>
        <v>0.61</v>
      </c>
      <c r="O22" s="22" t="n">
        <f aca="false">R22-I22</f>
        <v>11.18</v>
      </c>
      <c r="P22" s="22" t="n">
        <f aca="false">ROUND(N22*K22/1000,2)+ROUND(O22*L22/1000,2)</f>
        <v>28.56</v>
      </c>
      <c r="Q22" s="24" t="n">
        <v>1.22</v>
      </c>
      <c r="R22" s="24" t="n">
        <v>22.36</v>
      </c>
      <c r="S22" s="22" t="n">
        <f aca="false">J22+P22</f>
        <v>53.4</v>
      </c>
    </row>
    <row r="23" customFormat="false" ht="33.55" hidden="false" customHeight="true" outlineLevel="0" collapsed="false">
      <c r="A23" s="41" t="s">
        <v>118</v>
      </c>
      <c r="B23" s="15" t="s">
        <v>119</v>
      </c>
      <c r="C23" s="16"/>
      <c r="D23" s="16"/>
      <c r="E23" s="16"/>
      <c r="F23" s="16"/>
      <c r="G23" s="16"/>
      <c r="H23" s="16" t="n">
        <f aca="false">H24</f>
        <v>64.66</v>
      </c>
      <c r="I23" s="16" t="n">
        <f aca="false">I24</f>
        <v>636.71</v>
      </c>
      <c r="J23" s="16" t="n">
        <f aca="false">J24</f>
        <v>1359.79</v>
      </c>
      <c r="K23" s="16"/>
      <c r="L23" s="16"/>
      <c r="M23" s="16"/>
      <c r="N23" s="16" t="n">
        <f aca="false">N24</f>
        <v>64.65944</v>
      </c>
      <c r="O23" s="16" t="n">
        <f aca="false">O24</f>
        <v>636.702</v>
      </c>
      <c r="P23" s="16" t="n">
        <f aca="false">P24</f>
        <v>1563.75</v>
      </c>
      <c r="Q23" s="16" t="n">
        <f aca="false">Q24</f>
        <v>129.31944</v>
      </c>
      <c r="R23" s="16" t="n">
        <f aca="false">R24</f>
        <v>1273.412</v>
      </c>
      <c r="S23" s="16" t="n">
        <f aca="false">S24</f>
        <v>2923.54</v>
      </c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</row>
    <row r="24" s="17" customFormat="true" ht="46.1" hidden="false" customHeight="true" outlineLevel="0" collapsed="false">
      <c r="A24" s="43" t="s">
        <v>233</v>
      </c>
      <c r="B24" s="39" t="s">
        <v>123</v>
      </c>
      <c r="C24" s="43" t="s">
        <v>36</v>
      </c>
      <c r="D24" s="20" t="s">
        <v>227</v>
      </c>
      <c r="E24" s="21" t="n">
        <v>17721.5</v>
      </c>
      <c r="F24" s="21" t="n">
        <v>335.98</v>
      </c>
      <c r="G24" s="22"/>
      <c r="H24" s="22" t="n">
        <f aca="false">ROUND(Q24/12*6,2)</f>
        <v>64.66</v>
      </c>
      <c r="I24" s="22" t="n">
        <f aca="false">ROUND(R24/12*6,2)</f>
        <v>636.71</v>
      </c>
      <c r="J24" s="22" t="n">
        <f aca="false">ROUND(H24*E24/1000,2)+ROUND(I24*F24/1000,2)</f>
        <v>1359.79</v>
      </c>
      <c r="K24" s="56" t="n">
        <f aca="false">ROUND(E24*$K$32,2)</f>
        <v>20379.73</v>
      </c>
      <c r="L24" s="56" t="n">
        <f aca="false">ROUND(F24*$K$32,2)</f>
        <v>386.38</v>
      </c>
      <c r="M24" s="22"/>
      <c r="N24" s="22" t="n">
        <f aca="false">Q24-H24</f>
        <v>64.65944</v>
      </c>
      <c r="O24" s="22" t="n">
        <f aca="false">R24-I24</f>
        <v>636.702</v>
      </c>
      <c r="P24" s="22" t="n">
        <f aca="false">ROUND(N24*K24/1000,2)+ROUND(O24*L24/1000,2)</f>
        <v>1563.75</v>
      </c>
      <c r="Q24" s="24" t="n">
        <v>129.31944</v>
      </c>
      <c r="R24" s="24" t="n">
        <v>1273.412</v>
      </c>
      <c r="S24" s="22" t="n">
        <f aca="false">J24+P24</f>
        <v>2923.54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</row>
    <row r="25" s="17" customFormat="true" ht="36.35" hidden="false" customHeight="true" outlineLevel="0" collapsed="false">
      <c r="A25" s="41" t="s">
        <v>125</v>
      </c>
      <c r="B25" s="15" t="s">
        <v>234</v>
      </c>
      <c r="C25" s="16"/>
      <c r="D25" s="16"/>
      <c r="E25" s="16"/>
      <c r="F25" s="16"/>
      <c r="G25" s="16"/>
      <c r="H25" s="16" t="n">
        <f aca="false">SUM(H26:H29)</f>
        <v>263.61</v>
      </c>
      <c r="I25" s="16" t="n">
        <f aca="false">SUM(I26:I29)</f>
        <v>47615.76</v>
      </c>
      <c r="J25" s="16" t="n">
        <f aca="false">SUM(J26:J29)</f>
        <v>7462.44</v>
      </c>
      <c r="K25" s="16"/>
      <c r="L25" s="16"/>
      <c r="M25" s="16"/>
      <c r="N25" s="16" t="n">
        <f aca="false">SUM(N26:N29)</f>
        <v>263.6</v>
      </c>
      <c r="O25" s="16" t="n">
        <f aca="false">SUM(O26:O29)</f>
        <v>47615.73</v>
      </c>
      <c r="P25" s="16" t="n">
        <f aca="false">SUM(P26:P29)</f>
        <v>8581.81</v>
      </c>
      <c r="Q25" s="16" t="n">
        <f aca="false">SUM(Q26:Q29)</f>
        <v>527.21</v>
      </c>
      <c r="R25" s="16" t="n">
        <f aca="false">SUM(R26:R29)</f>
        <v>95231.49</v>
      </c>
      <c r="S25" s="16" t="n">
        <f aca="false">SUM(S26:S29)</f>
        <v>16044.25</v>
      </c>
    </row>
    <row r="26" customFormat="false" ht="37.95" hidden="false" customHeight="true" outlineLevel="0" collapsed="false">
      <c r="A26" s="18" t="s">
        <v>127</v>
      </c>
      <c r="B26" s="19" t="s">
        <v>142</v>
      </c>
      <c r="C26" s="20" t="s">
        <v>36</v>
      </c>
      <c r="D26" s="20" t="s">
        <v>227</v>
      </c>
      <c r="E26" s="21" t="n">
        <v>17721.5</v>
      </c>
      <c r="F26" s="21" t="n">
        <v>335.98</v>
      </c>
      <c r="G26" s="22"/>
      <c r="H26" s="22" t="n">
        <f aca="false">ROUND(Q26/12*6,2)</f>
        <v>130.37</v>
      </c>
      <c r="I26" s="22" t="n">
        <f aca="false">ROUND(R26/12*6,2)</f>
        <v>853.59</v>
      </c>
      <c r="J26" s="22" t="n">
        <f aca="false">ROUND(H26*E26/1000,2)+ROUND(I26*F26/1000,2)</f>
        <v>2597.14</v>
      </c>
      <c r="K26" s="56" t="n">
        <f aca="false">ROUND(E26*$K$32,2)</f>
        <v>20379.73</v>
      </c>
      <c r="L26" s="56" t="n">
        <f aca="false">ROUND(F26*$K$32,2)</f>
        <v>386.38</v>
      </c>
      <c r="M26" s="22"/>
      <c r="N26" s="22" t="n">
        <f aca="false">Q26-H26</f>
        <v>130.37</v>
      </c>
      <c r="O26" s="22" t="n">
        <f aca="false">R26-I26</f>
        <v>853.58</v>
      </c>
      <c r="P26" s="22" t="n">
        <f aca="false">ROUND(N26*K26/1000,2)+ROUND(O26*L26/1000,2)</f>
        <v>2986.72</v>
      </c>
      <c r="Q26" s="24" t="n">
        <v>260.74</v>
      </c>
      <c r="R26" s="24" t="n">
        <v>1707.17</v>
      </c>
      <c r="S26" s="22" t="n">
        <f aca="false">J26+P26</f>
        <v>5583.86</v>
      </c>
    </row>
    <row r="27" customFormat="false" ht="31.2" hidden="false" customHeight="true" outlineLevel="0" collapsed="false">
      <c r="A27" s="18"/>
      <c r="B27" s="19" t="s">
        <v>143</v>
      </c>
      <c r="C27" s="20" t="s">
        <v>42</v>
      </c>
      <c r="D27" s="20" t="s">
        <v>32</v>
      </c>
      <c r="E27" s="21" t="n">
        <v>19830.21</v>
      </c>
      <c r="F27" s="21" t="n">
        <v>40.02</v>
      </c>
      <c r="G27" s="22"/>
      <c r="H27" s="22" t="n">
        <f aca="false">ROUND(Q27/12*6,2)</f>
        <v>132.8</v>
      </c>
      <c r="I27" s="22" t="n">
        <f aca="false">ROUND(R27/12*6,2)</f>
        <v>1423.7</v>
      </c>
      <c r="J27" s="22" t="n">
        <f aca="false">ROUND(H27*E27/1000,2)+ROUND(I27*F27/1000,2)</f>
        <v>2690.43</v>
      </c>
      <c r="K27" s="56" t="n">
        <f aca="false">ROUND(E27*$K$32,2)</f>
        <v>22804.74</v>
      </c>
      <c r="L27" s="56" t="n">
        <f aca="false">ROUND(F27*$K$32,2)</f>
        <v>46.02</v>
      </c>
      <c r="M27" s="22"/>
      <c r="N27" s="22" t="n">
        <f aca="false">Q27-H27</f>
        <v>132.8</v>
      </c>
      <c r="O27" s="22" t="n">
        <f aca="false">R27-I27</f>
        <v>1423.7</v>
      </c>
      <c r="P27" s="22" t="n">
        <f aca="false">ROUND(N27*K27/1000,2)+ROUND(O27*L27/1000,2)</f>
        <v>3093.99</v>
      </c>
      <c r="Q27" s="24" t="n">
        <v>265.6</v>
      </c>
      <c r="R27" s="24" t="n">
        <v>2847.4</v>
      </c>
      <c r="S27" s="22" t="n">
        <f aca="false">J27+P27</f>
        <v>5784.42</v>
      </c>
    </row>
    <row r="28" customFormat="false" ht="42.05" hidden="false" customHeight="true" outlineLevel="0" collapsed="false">
      <c r="A28" s="18" t="s">
        <v>129</v>
      </c>
      <c r="B28" s="19" t="s">
        <v>135</v>
      </c>
      <c r="C28" s="20" t="s">
        <v>36</v>
      </c>
      <c r="D28" s="20" t="s">
        <v>227</v>
      </c>
      <c r="E28" s="21" t="n">
        <v>17721.5</v>
      </c>
      <c r="F28" s="21" t="n">
        <v>335.98</v>
      </c>
      <c r="G28" s="22"/>
      <c r="H28" s="22" t="n">
        <f aca="false">ROUND(Q28/12*6,2)</f>
        <v>0.44</v>
      </c>
      <c r="I28" s="22" t="n">
        <f aca="false">ROUND(R28/12*6,2)</f>
        <v>4.36</v>
      </c>
      <c r="J28" s="22" t="n">
        <f aca="false">ROUND(H28*E28/1000,2)+ROUND(I28*F28/1000,2)</f>
        <v>9.26</v>
      </c>
      <c r="K28" s="56" t="n">
        <f aca="false">ROUND(E28*$K$32,2)</f>
        <v>20379.73</v>
      </c>
      <c r="L28" s="56" t="n">
        <f aca="false">ROUND(F28*$K$32,2)</f>
        <v>386.38</v>
      </c>
      <c r="M28" s="22"/>
      <c r="N28" s="22" t="n">
        <f aca="false">Q28-H28</f>
        <v>0.43</v>
      </c>
      <c r="O28" s="22" t="n">
        <f aca="false">R28-I28</f>
        <v>4.35</v>
      </c>
      <c r="P28" s="22" t="n">
        <f aca="false">ROUND(N28*K28/1000,2)+ROUND(O28*L28/1000,2)</f>
        <v>10.44</v>
      </c>
      <c r="Q28" s="24" t="n">
        <v>0.87</v>
      </c>
      <c r="R28" s="24" t="n">
        <v>8.71</v>
      </c>
      <c r="S28" s="22" t="n">
        <f aca="false">J28+P28</f>
        <v>19.7</v>
      </c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</row>
    <row r="29" customFormat="false" ht="32.55" hidden="false" customHeight="true" outlineLevel="0" collapsed="false">
      <c r="A29" s="18" t="s">
        <v>131</v>
      </c>
      <c r="B29" s="19" t="s">
        <v>235</v>
      </c>
      <c r="C29" s="20" t="s">
        <v>140</v>
      </c>
      <c r="D29" s="20" t="s">
        <v>236</v>
      </c>
      <c r="E29" s="22"/>
      <c r="F29" s="21" t="n">
        <v>47.77</v>
      </c>
      <c r="G29" s="22"/>
      <c r="H29" s="22" t="n">
        <f aca="false">ROUND(Q29/12*6,2)</f>
        <v>0</v>
      </c>
      <c r="I29" s="22" t="n">
        <f aca="false">ROUND(R29/12*6,2)</f>
        <v>45334.11</v>
      </c>
      <c r="J29" s="22" t="n">
        <f aca="false">ROUND(H29*E29/1000,2)+ROUND(I29*F29/1000,2)</f>
        <v>2165.61</v>
      </c>
      <c r="K29" s="22"/>
      <c r="L29" s="56" t="n">
        <f aca="false">ROUND(F29*$K$32,2)</f>
        <v>54.94</v>
      </c>
      <c r="M29" s="22"/>
      <c r="N29" s="22" t="n">
        <f aca="false">Q29-H29</f>
        <v>0</v>
      </c>
      <c r="O29" s="22" t="n">
        <f aca="false">R29-I29</f>
        <v>45334.1</v>
      </c>
      <c r="P29" s="22" t="n">
        <f aca="false">ROUND(N29*K29/1000,2)+ROUND(O29*L29/1000,2)</f>
        <v>2490.66</v>
      </c>
      <c r="Q29" s="24" t="n">
        <v>0</v>
      </c>
      <c r="R29" s="24" t="n">
        <v>90668.21</v>
      </c>
      <c r="S29" s="22" t="n">
        <f aca="false">J29+P29</f>
        <v>4656.27</v>
      </c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</row>
    <row r="30" s="1" customFormat="true" ht="16.5" hidden="false" customHeight="true" outlineLevel="0" collapsed="false">
      <c r="A30" s="44"/>
      <c r="B30" s="45" t="s">
        <v>164</v>
      </c>
      <c r="C30" s="44"/>
      <c r="D30" s="44"/>
      <c r="E30" s="44"/>
      <c r="F30" s="44"/>
      <c r="G30" s="44"/>
      <c r="H30" s="44" t="n">
        <f aca="false">H16+H23+H25+H11</f>
        <v>1203.61</v>
      </c>
      <c r="I30" s="44" t="n">
        <f aca="false">I16+I23+I25+I11</f>
        <v>58488.36</v>
      </c>
      <c r="J30" s="44" t="n">
        <f aca="false">J16+J23+J25+J11</f>
        <v>26117.79</v>
      </c>
      <c r="K30" s="44"/>
      <c r="L30" s="44"/>
      <c r="M30" s="44"/>
      <c r="N30" s="44" t="n">
        <f aca="false">N16+N23+N25+N11</f>
        <v>1203.55944</v>
      </c>
      <c r="O30" s="44" t="n">
        <f aca="false">O16+O23+O25+O11</f>
        <v>58488.282</v>
      </c>
      <c r="P30" s="44" t="n">
        <f aca="false">P16+P23+P25+P11</f>
        <v>30034.38</v>
      </c>
      <c r="Q30" s="44" t="n">
        <f aca="false">Q16+Q23+Q25+Q11</f>
        <v>2407.16944</v>
      </c>
      <c r="R30" s="44" t="n">
        <f aca="false">R16+R23+R25+R11</f>
        <v>116976.642</v>
      </c>
      <c r="S30" s="44" t="n">
        <f aca="false">S16+S23+S25+S11</f>
        <v>56152.17</v>
      </c>
    </row>
    <row r="31" customFormat="false" ht="15.75" hidden="false" customHeight="true" outlineLevel="0" collapsed="false">
      <c r="D31" s="83"/>
      <c r="E31" s="83"/>
      <c r="F31" s="83"/>
      <c r="G31" s="83"/>
      <c r="H31" s="83"/>
      <c r="I31" s="83"/>
      <c r="J31" s="83"/>
      <c r="K31" s="83"/>
      <c r="L31" s="83"/>
      <c r="M31" s="84"/>
      <c r="N31" s="84"/>
      <c r="O31" s="83"/>
      <c r="P31" s="83"/>
      <c r="Q31" s="83"/>
      <c r="R31" s="83"/>
      <c r="S31" s="83"/>
    </row>
    <row r="32" customFormat="false" ht="12.75" hidden="false" customHeight="true" outlineLevel="0" collapsed="false">
      <c r="A32" s="47"/>
      <c r="B32" s="85" t="s">
        <v>165</v>
      </c>
      <c r="C32" s="85"/>
      <c r="D32" s="85"/>
      <c r="E32" s="47"/>
      <c r="F32" s="47"/>
      <c r="G32" s="47"/>
      <c r="H32" s="47"/>
      <c r="I32" s="47"/>
      <c r="J32" s="86"/>
      <c r="K32" s="87" t="n">
        <v>1.15</v>
      </c>
      <c r="L32" s="47"/>
      <c r="M32" s="47"/>
      <c r="N32" s="86"/>
      <c r="O32" s="86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/>
      <c r="GE32" s="47"/>
      <c r="GF32" s="47"/>
      <c r="GG32" s="47"/>
      <c r="GH32" s="47"/>
      <c r="GI32" s="47"/>
      <c r="GJ32" s="47"/>
      <c r="GK32" s="47"/>
      <c r="GL32" s="47"/>
      <c r="GM32" s="47"/>
      <c r="GN32" s="47"/>
      <c r="GO32" s="47"/>
      <c r="GP32" s="47"/>
      <c r="GQ32" s="47"/>
      <c r="GR32" s="47"/>
      <c r="GS32" s="47"/>
      <c r="GT32" s="47"/>
      <c r="GU32" s="47"/>
      <c r="GV32" s="47"/>
      <c r="GW32" s="47"/>
      <c r="GX32" s="47"/>
      <c r="GY32" s="47"/>
      <c r="GZ32" s="47"/>
      <c r="HA32" s="47"/>
      <c r="HB32" s="47"/>
      <c r="HC32" s="47"/>
      <c r="HD32" s="47"/>
      <c r="HE32" s="47"/>
      <c r="HF32" s="47"/>
      <c r="HG32" s="47"/>
      <c r="HH32" s="47"/>
      <c r="HI32" s="47"/>
      <c r="HJ32" s="47"/>
      <c r="HK32" s="47"/>
      <c r="HL32" s="47"/>
      <c r="HM32" s="47"/>
      <c r="HN32" s="47"/>
      <c r="HO32" s="47"/>
      <c r="HP32" s="47"/>
      <c r="HQ32" s="47"/>
      <c r="HR32" s="47"/>
      <c r="HS32" s="47"/>
      <c r="HT32" s="47"/>
      <c r="HU32" s="47"/>
      <c r="HV32" s="47"/>
      <c r="HW32" s="47"/>
      <c r="HX32" s="47"/>
      <c r="HY32" s="47"/>
      <c r="HZ32" s="47"/>
      <c r="IA32" s="47"/>
      <c r="IB32" s="47"/>
      <c r="IC32" s="47"/>
      <c r="ID32" s="47"/>
      <c r="IE32" s="47"/>
      <c r="IF32" s="47"/>
      <c r="IG32" s="47"/>
      <c r="IH32" s="47"/>
      <c r="II32" s="47"/>
      <c r="IJ32" s="47"/>
      <c r="IK32" s="47"/>
      <c r="IL32" s="47"/>
      <c r="IM32" s="47"/>
      <c r="IN32" s="47"/>
      <c r="IO32" s="47"/>
      <c r="IP32" s="47"/>
      <c r="IQ32" s="47"/>
      <c r="IR32" s="47"/>
      <c r="IS32" s="47"/>
      <c r="IT32" s="47"/>
      <c r="IU32" s="47"/>
      <c r="IV32" s="47"/>
      <c r="IW32" s="47"/>
    </row>
    <row r="33" customFormat="false" ht="12.75" hidden="false" customHeight="true" outlineLevel="0" collapsed="false"/>
    <row r="34" customFormat="false" ht="12.75" hidden="false" customHeight="true" outlineLevel="0" collapsed="false"/>
    <row r="35" customFormat="false" ht="12.75" hidden="false" customHeight="true" outlineLevel="0" collapsed="false"/>
    <row r="36" customFormat="false" ht="12.75" hidden="false" customHeight="true" outlineLevel="0" collapsed="false">
      <c r="H36" s="1" t="s">
        <v>237</v>
      </c>
    </row>
    <row r="1048576" customFormat="false" ht="14.25" hidden="false" customHeight="true" outlineLevel="0" collapsed="false"/>
  </sheetData>
  <autoFilter ref="A10:S1048576"/>
  <mergeCells count="32">
    <mergeCell ref="P1:S1"/>
    <mergeCell ref="P2:S2"/>
    <mergeCell ref="P3:S3"/>
    <mergeCell ref="A4:S4"/>
    <mergeCell ref="A5:S5"/>
    <mergeCell ref="A6:A9"/>
    <mergeCell ref="B6:B9"/>
    <mergeCell ref="C6:C9"/>
    <mergeCell ref="D6:D9"/>
    <mergeCell ref="E6:J6"/>
    <mergeCell ref="K6:P6"/>
    <mergeCell ref="Q6:S6"/>
    <mergeCell ref="E7:F7"/>
    <mergeCell ref="H7:H9"/>
    <mergeCell ref="I7:I9"/>
    <mergeCell ref="J7:J9"/>
    <mergeCell ref="K7:L7"/>
    <mergeCell ref="N7:N9"/>
    <mergeCell ref="O7:O9"/>
    <mergeCell ref="P7:P9"/>
    <mergeCell ref="Q7:Q9"/>
    <mergeCell ref="R7:R9"/>
    <mergeCell ref="S7:S9"/>
    <mergeCell ref="E8:E9"/>
    <mergeCell ref="F8:F9"/>
    <mergeCell ref="G8:G9"/>
    <mergeCell ref="K8:K9"/>
    <mergeCell ref="L8:L9"/>
    <mergeCell ref="M8:M9"/>
    <mergeCell ref="A13:A14"/>
    <mergeCell ref="A26:A27"/>
    <mergeCell ref="B32:D32"/>
  </mergeCells>
  <printOptions headings="false" gridLines="false" gridLinesSet="true" horizontalCentered="false" verticalCentered="false"/>
  <pageMargins left="0.75" right="0.75" top="1.29513888888889" bottom="1.29513888888889" header="0.511811023622047" footer="0.511811023622047"/>
  <pageSetup paperSize="77" scale="100" fitToWidth="1" fitToHeight="1" pageOrder="overThenDown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048576"/>
  <sheetViews>
    <sheetView showFormulas="false" showGridLines="true" showRowColHeaders="true" showZeros="true" rightToLeft="false" tabSelected="false" showOutlineSymbols="true" defaultGridColor="true" view="normal" topLeftCell="D25" colorId="64" zoomScale="90" zoomScaleNormal="90" zoomScalePageLayoutView="100" workbookViewId="0">
      <selection pane="topLeft" activeCell="O27" activeCellId="0" sqref="O27"/>
    </sheetView>
  </sheetViews>
  <sheetFormatPr defaultColWidth="9.42578125" defaultRowHeight="12.75" zeroHeight="false" outlineLevelRow="0" outlineLevelCol="0"/>
  <cols>
    <col collapsed="false" customWidth="true" hidden="false" outlineLevel="0" max="1" min="1" style="1" width="6.29"/>
    <col collapsed="false" customWidth="true" hidden="false" outlineLevel="0" max="2" min="2" style="1" width="44.85"/>
    <col collapsed="false" customWidth="true" hidden="false" outlineLevel="0" max="3" min="3" style="2" width="31.3"/>
    <col collapsed="false" customWidth="true" hidden="false" outlineLevel="0" max="4" min="4" style="1" width="24.71"/>
    <col collapsed="false" customWidth="true" hidden="false" outlineLevel="0" max="5" min="5" style="1" width="11.14"/>
    <col collapsed="false" customWidth="true" hidden="false" outlineLevel="0" max="6" min="6" style="1" width="9.71"/>
    <col collapsed="false" customWidth="true" hidden="false" outlineLevel="0" max="7" min="7" style="1" width="9.29"/>
    <col collapsed="false" customWidth="true" hidden="false" outlineLevel="0" max="8" min="8" style="1" width="10.29"/>
    <col collapsed="false" customWidth="true" hidden="false" outlineLevel="0" max="9" min="9" style="1" width="10.14"/>
    <col collapsed="false" customWidth="true" hidden="false" outlineLevel="0" max="10" min="10" style="1" width="10"/>
    <col collapsed="false" customWidth="true" hidden="false" outlineLevel="0" max="11" min="11" style="1" width="9.14"/>
    <col collapsed="false" customWidth="true" hidden="false" outlineLevel="0" max="12" min="12" style="1" width="13.71"/>
    <col collapsed="false" customWidth="true" hidden="false" outlineLevel="0" max="13" min="13" style="1" width="9.71"/>
    <col collapsed="false" customWidth="true" hidden="false" outlineLevel="0" max="14" min="14" style="1" width="9"/>
    <col collapsed="false" customWidth="true" hidden="false" outlineLevel="0" max="15" min="15" style="1" width="13.57"/>
    <col collapsed="false" customWidth="true" hidden="false" outlineLevel="0" max="16" min="16" style="1" width="9.71"/>
    <col collapsed="false" customWidth="true" hidden="false" outlineLevel="0" max="17" min="17" style="1" width="10.85"/>
    <col collapsed="false" customWidth="true" hidden="false" outlineLevel="0" max="21" min="18" style="1" width="9.71"/>
    <col collapsed="false" customWidth="false" hidden="false" outlineLevel="0" max="257" min="22" style="1" width="9.42"/>
    <col collapsed="false" customWidth="false" hidden="false" outlineLevel="0" max="16384" min="258" style="3" width="9.42"/>
  </cols>
  <sheetData>
    <row r="1" s="90" customFormat="true" ht="15" hidden="false" customHeight="true" outlineLevel="0" collapsed="false">
      <c r="A1" s="88"/>
      <c r="B1" s="88"/>
      <c r="C1" s="89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4" t="s">
        <v>238</v>
      </c>
      <c r="S1" s="4"/>
      <c r="T1" s="4"/>
      <c r="U1" s="4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  <c r="BM1" s="88"/>
      <c r="BN1" s="88"/>
      <c r="BO1" s="88"/>
      <c r="BP1" s="88"/>
      <c r="BQ1" s="88"/>
      <c r="BR1" s="88"/>
      <c r="BS1" s="88"/>
      <c r="BT1" s="88"/>
      <c r="BU1" s="88"/>
      <c r="BV1" s="88"/>
      <c r="BW1" s="88"/>
      <c r="BX1" s="88"/>
      <c r="BY1" s="88"/>
      <c r="BZ1" s="88"/>
      <c r="CA1" s="88"/>
      <c r="CB1" s="88"/>
      <c r="CC1" s="88"/>
      <c r="CD1" s="88"/>
      <c r="CE1" s="88"/>
      <c r="CF1" s="88"/>
      <c r="CG1" s="88"/>
      <c r="CH1" s="88"/>
      <c r="CI1" s="88"/>
      <c r="CJ1" s="88"/>
      <c r="CK1" s="88"/>
      <c r="CL1" s="88"/>
      <c r="CM1" s="88"/>
      <c r="CN1" s="88"/>
      <c r="CO1" s="88"/>
      <c r="CP1" s="88"/>
      <c r="CQ1" s="88"/>
      <c r="CR1" s="88"/>
      <c r="CS1" s="88"/>
      <c r="CT1" s="88"/>
      <c r="CU1" s="88"/>
      <c r="CV1" s="88"/>
      <c r="CW1" s="88"/>
      <c r="CX1" s="88"/>
      <c r="CY1" s="88"/>
      <c r="CZ1" s="88"/>
      <c r="DA1" s="88"/>
      <c r="DB1" s="88"/>
      <c r="DC1" s="88"/>
      <c r="DD1" s="88"/>
      <c r="DE1" s="88"/>
      <c r="DF1" s="88"/>
      <c r="DG1" s="88"/>
      <c r="DH1" s="88"/>
      <c r="DI1" s="88"/>
      <c r="DJ1" s="88"/>
      <c r="DK1" s="88"/>
      <c r="DL1" s="88"/>
      <c r="DM1" s="88"/>
      <c r="DN1" s="88"/>
      <c r="DO1" s="88"/>
      <c r="DP1" s="88"/>
      <c r="DQ1" s="88"/>
      <c r="DR1" s="88"/>
      <c r="DS1" s="88"/>
      <c r="DT1" s="88"/>
      <c r="DU1" s="88"/>
      <c r="DV1" s="88"/>
      <c r="DW1" s="88"/>
      <c r="DX1" s="88"/>
      <c r="DY1" s="88"/>
      <c r="DZ1" s="88"/>
      <c r="EA1" s="88"/>
      <c r="EB1" s="88"/>
      <c r="EC1" s="88"/>
      <c r="ED1" s="88"/>
      <c r="EE1" s="88"/>
      <c r="EF1" s="88"/>
      <c r="EG1" s="88"/>
      <c r="EH1" s="88"/>
      <c r="EI1" s="88"/>
      <c r="EJ1" s="88"/>
      <c r="EK1" s="88"/>
      <c r="EL1" s="88"/>
      <c r="EM1" s="88"/>
      <c r="EN1" s="88"/>
      <c r="EO1" s="88"/>
      <c r="EP1" s="88"/>
      <c r="EQ1" s="88"/>
      <c r="ER1" s="88"/>
      <c r="ES1" s="88"/>
      <c r="ET1" s="88"/>
      <c r="EU1" s="88"/>
      <c r="EV1" s="88"/>
      <c r="EW1" s="88"/>
      <c r="EX1" s="88"/>
      <c r="EY1" s="88"/>
      <c r="EZ1" s="88"/>
      <c r="FA1" s="88"/>
      <c r="FB1" s="88"/>
      <c r="FC1" s="88"/>
      <c r="FD1" s="88"/>
      <c r="FE1" s="88"/>
      <c r="FF1" s="88"/>
      <c r="FG1" s="88"/>
      <c r="FH1" s="88"/>
      <c r="FI1" s="88"/>
      <c r="FJ1" s="88"/>
      <c r="FK1" s="88"/>
      <c r="FL1" s="88"/>
      <c r="FM1" s="88"/>
      <c r="FN1" s="88"/>
      <c r="FO1" s="88"/>
      <c r="FP1" s="88"/>
      <c r="FQ1" s="88"/>
      <c r="FR1" s="88"/>
      <c r="FS1" s="88"/>
      <c r="FT1" s="88"/>
      <c r="FU1" s="88"/>
      <c r="FV1" s="88"/>
      <c r="FW1" s="88"/>
      <c r="FX1" s="88"/>
      <c r="FY1" s="88"/>
      <c r="FZ1" s="88"/>
      <c r="GA1" s="88"/>
      <c r="GB1" s="88"/>
      <c r="GC1" s="88"/>
      <c r="GD1" s="88"/>
      <c r="GE1" s="88"/>
      <c r="GF1" s="88"/>
      <c r="GG1" s="88"/>
      <c r="GH1" s="88"/>
      <c r="GI1" s="88"/>
      <c r="GJ1" s="88"/>
      <c r="GK1" s="88"/>
      <c r="GL1" s="88"/>
      <c r="GM1" s="88"/>
      <c r="GN1" s="88"/>
      <c r="GO1" s="88"/>
      <c r="GP1" s="88"/>
      <c r="GQ1" s="88"/>
      <c r="GR1" s="88"/>
      <c r="GS1" s="88"/>
      <c r="GT1" s="88"/>
      <c r="GU1" s="88"/>
      <c r="GV1" s="88"/>
      <c r="GW1" s="88"/>
      <c r="GX1" s="88"/>
      <c r="GY1" s="88"/>
      <c r="GZ1" s="88"/>
      <c r="HA1" s="88"/>
      <c r="HB1" s="88"/>
      <c r="HC1" s="88"/>
      <c r="HD1" s="88"/>
      <c r="HE1" s="88"/>
      <c r="HF1" s="88"/>
      <c r="HG1" s="88"/>
      <c r="HH1" s="88"/>
      <c r="HI1" s="88"/>
      <c r="HJ1" s="88"/>
      <c r="HK1" s="88"/>
      <c r="HL1" s="88"/>
      <c r="HM1" s="88"/>
      <c r="HN1" s="88"/>
      <c r="HO1" s="88"/>
      <c r="HP1" s="88"/>
      <c r="HQ1" s="88"/>
      <c r="HR1" s="88"/>
      <c r="HS1" s="88"/>
      <c r="HT1" s="88"/>
      <c r="HU1" s="88"/>
      <c r="HV1" s="88"/>
      <c r="HW1" s="88"/>
      <c r="HX1" s="88"/>
      <c r="HY1" s="88"/>
      <c r="HZ1" s="88"/>
      <c r="IA1" s="88"/>
      <c r="IB1" s="88"/>
      <c r="IC1" s="88"/>
      <c r="ID1" s="88"/>
      <c r="IE1" s="88"/>
      <c r="IF1" s="88"/>
      <c r="IG1" s="88"/>
      <c r="IH1" s="88"/>
      <c r="II1" s="88"/>
      <c r="IJ1" s="88"/>
      <c r="IK1" s="88"/>
      <c r="IL1" s="88"/>
      <c r="IM1" s="88"/>
      <c r="IN1" s="88"/>
      <c r="IO1" s="88"/>
      <c r="IP1" s="88"/>
      <c r="IQ1" s="88"/>
      <c r="IR1" s="88"/>
      <c r="IS1" s="88"/>
      <c r="IT1" s="88"/>
      <c r="IU1" s="88"/>
      <c r="IV1" s="88"/>
      <c r="IW1" s="88"/>
    </row>
    <row r="2" s="90" customFormat="true" ht="27.75" hidden="false" customHeight="true" outlineLevel="0" collapsed="false">
      <c r="A2" s="88"/>
      <c r="B2" s="88"/>
      <c r="C2" s="89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7" t="s">
        <v>239</v>
      </c>
      <c r="S2" s="7"/>
      <c r="T2" s="7"/>
      <c r="U2" s="7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8"/>
      <c r="DA2" s="88"/>
      <c r="DB2" s="88"/>
      <c r="DC2" s="88"/>
      <c r="DD2" s="88"/>
      <c r="DE2" s="88"/>
      <c r="DF2" s="88"/>
      <c r="DG2" s="88"/>
      <c r="DH2" s="88"/>
      <c r="DI2" s="88"/>
      <c r="DJ2" s="88"/>
      <c r="DK2" s="88"/>
      <c r="DL2" s="88"/>
      <c r="DM2" s="88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88"/>
      <c r="EC2" s="88"/>
      <c r="ED2" s="88"/>
      <c r="EE2" s="88"/>
      <c r="EF2" s="88"/>
      <c r="EG2" s="88"/>
      <c r="EH2" s="88"/>
      <c r="EI2" s="88"/>
      <c r="EJ2" s="88"/>
      <c r="EK2" s="88"/>
      <c r="EL2" s="88"/>
      <c r="EM2" s="88"/>
      <c r="EN2" s="88"/>
      <c r="EO2" s="88"/>
      <c r="EP2" s="88"/>
      <c r="EQ2" s="88"/>
      <c r="ER2" s="88"/>
      <c r="ES2" s="88"/>
      <c r="ET2" s="88"/>
      <c r="EU2" s="88"/>
      <c r="EV2" s="88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88"/>
      <c r="FI2" s="88"/>
      <c r="FJ2" s="88"/>
      <c r="FK2" s="88"/>
      <c r="FL2" s="88"/>
      <c r="FM2" s="88"/>
      <c r="FN2" s="88"/>
      <c r="FO2" s="88"/>
      <c r="FP2" s="88"/>
      <c r="FQ2" s="88"/>
      <c r="FR2" s="88"/>
      <c r="FS2" s="88"/>
      <c r="FT2" s="88"/>
      <c r="FU2" s="88"/>
      <c r="FV2" s="88"/>
      <c r="FW2" s="88"/>
      <c r="FX2" s="88"/>
      <c r="FY2" s="88"/>
      <c r="FZ2" s="88"/>
      <c r="GA2" s="88"/>
      <c r="GB2" s="88"/>
      <c r="GC2" s="88"/>
      <c r="GD2" s="88"/>
      <c r="GE2" s="88"/>
      <c r="GF2" s="88"/>
      <c r="GG2" s="88"/>
      <c r="GH2" s="88"/>
      <c r="GI2" s="88"/>
      <c r="GJ2" s="88"/>
      <c r="GK2" s="88"/>
      <c r="GL2" s="88"/>
      <c r="GM2" s="88"/>
      <c r="GN2" s="88"/>
      <c r="GO2" s="88"/>
      <c r="GP2" s="88"/>
      <c r="GQ2" s="88"/>
      <c r="GR2" s="88"/>
      <c r="GS2" s="88"/>
      <c r="GT2" s="88"/>
      <c r="GU2" s="88"/>
      <c r="GV2" s="88"/>
      <c r="GW2" s="88"/>
      <c r="GX2" s="88"/>
      <c r="GY2" s="88"/>
      <c r="GZ2" s="88"/>
      <c r="HA2" s="88"/>
      <c r="HB2" s="88"/>
      <c r="HC2" s="88"/>
      <c r="HD2" s="88"/>
      <c r="HE2" s="88"/>
      <c r="HF2" s="88"/>
      <c r="HG2" s="88"/>
      <c r="HH2" s="88"/>
      <c r="HI2" s="88"/>
      <c r="HJ2" s="88"/>
      <c r="HK2" s="88"/>
      <c r="HL2" s="88"/>
      <c r="HM2" s="88"/>
      <c r="HN2" s="88"/>
      <c r="HO2" s="88"/>
      <c r="HP2" s="88"/>
      <c r="HQ2" s="88"/>
      <c r="HR2" s="88"/>
      <c r="HS2" s="88"/>
      <c r="HT2" s="88"/>
      <c r="HU2" s="88"/>
      <c r="HV2" s="88"/>
      <c r="HW2" s="88"/>
      <c r="HX2" s="88"/>
      <c r="HY2" s="88"/>
      <c r="HZ2" s="88"/>
      <c r="IA2" s="88"/>
      <c r="IB2" s="88"/>
      <c r="IC2" s="88"/>
      <c r="ID2" s="88"/>
      <c r="IE2" s="88"/>
      <c r="IF2" s="88"/>
      <c r="IG2" s="88"/>
      <c r="IH2" s="88"/>
      <c r="II2" s="88"/>
      <c r="IJ2" s="88"/>
      <c r="IK2" s="88"/>
      <c r="IL2" s="88"/>
      <c r="IM2" s="88"/>
      <c r="IN2" s="88"/>
      <c r="IO2" s="88"/>
      <c r="IP2" s="88"/>
      <c r="IQ2" s="88"/>
      <c r="IR2" s="88"/>
      <c r="IS2" s="88"/>
      <c r="IT2" s="88"/>
      <c r="IU2" s="88"/>
      <c r="IV2" s="88"/>
      <c r="IW2" s="88"/>
    </row>
    <row r="3" s="90" customFormat="true" ht="16.5" hidden="false" customHeight="true" outlineLevel="0" collapsed="false">
      <c r="A3" s="88"/>
      <c r="B3" s="88"/>
      <c r="C3" s="89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7" t="s">
        <v>2</v>
      </c>
      <c r="S3" s="7"/>
      <c r="T3" s="7"/>
      <c r="U3" s="7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  <c r="CN3" s="88"/>
      <c r="CO3" s="88"/>
      <c r="CP3" s="88"/>
      <c r="CQ3" s="88"/>
      <c r="CR3" s="88"/>
      <c r="CS3" s="88"/>
      <c r="CT3" s="88"/>
      <c r="CU3" s="88"/>
      <c r="CV3" s="88"/>
      <c r="CW3" s="88"/>
      <c r="CX3" s="88"/>
      <c r="CY3" s="88"/>
      <c r="CZ3" s="88"/>
      <c r="DA3" s="88"/>
      <c r="DB3" s="88"/>
      <c r="DC3" s="88"/>
      <c r="DD3" s="88"/>
      <c r="DE3" s="88"/>
      <c r="DF3" s="88"/>
      <c r="DG3" s="88"/>
      <c r="DH3" s="88"/>
      <c r="DI3" s="88"/>
      <c r="DJ3" s="88"/>
      <c r="DK3" s="88"/>
      <c r="DL3" s="88"/>
      <c r="DM3" s="88"/>
      <c r="DN3" s="88"/>
      <c r="DO3" s="88"/>
      <c r="DP3" s="88"/>
      <c r="DQ3" s="88"/>
      <c r="DR3" s="88"/>
      <c r="DS3" s="88"/>
      <c r="DT3" s="88"/>
      <c r="DU3" s="88"/>
      <c r="DV3" s="88"/>
      <c r="DW3" s="88"/>
      <c r="DX3" s="88"/>
      <c r="DY3" s="88"/>
      <c r="DZ3" s="88"/>
      <c r="EA3" s="88"/>
      <c r="EB3" s="88"/>
      <c r="EC3" s="88"/>
      <c r="ED3" s="88"/>
      <c r="EE3" s="88"/>
      <c r="EF3" s="88"/>
      <c r="EG3" s="88"/>
      <c r="EH3" s="88"/>
      <c r="EI3" s="88"/>
      <c r="EJ3" s="88"/>
      <c r="EK3" s="88"/>
      <c r="EL3" s="88"/>
      <c r="EM3" s="88"/>
      <c r="EN3" s="88"/>
      <c r="EO3" s="88"/>
      <c r="EP3" s="88"/>
      <c r="EQ3" s="88"/>
      <c r="ER3" s="88"/>
      <c r="ES3" s="88"/>
      <c r="ET3" s="88"/>
      <c r="EU3" s="88"/>
      <c r="EV3" s="88"/>
      <c r="EW3" s="88"/>
      <c r="EX3" s="88"/>
      <c r="EY3" s="88"/>
      <c r="EZ3" s="88"/>
      <c r="FA3" s="88"/>
      <c r="FB3" s="88"/>
      <c r="FC3" s="88"/>
      <c r="FD3" s="88"/>
      <c r="FE3" s="88"/>
      <c r="FF3" s="88"/>
      <c r="FG3" s="88"/>
      <c r="FH3" s="88"/>
      <c r="FI3" s="88"/>
      <c r="FJ3" s="88"/>
      <c r="FK3" s="88"/>
      <c r="FL3" s="88"/>
      <c r="FM3" s="88"/>
      <c r="FN3" s="88"/>
      <c r="FO3" s="88"/>
      <c r="FP3" s="88"/>
      <c r="FQ3" s="88"/>
      <c r="FR3" s="88"/>
      <c r="FS3" s="88"/>
      <c r="FT3" s="88"/>
      <c r="FU3" s="88"/>
      <c r="FV3" s="88"/>
      <c r="FW3" s="88"/>
      <c r="FX3" s="88"/>
      <c r="FY3" s="88"/>
      <c r="FZ3" s="88"/>
      <c r="GA3" s="88"/>
      <c r="GB3" s="88"/>
      <c r="GC3" s="88"/>
      <c r="GD3" s="88"/>
      <c r="GE3" s="88"/>
      <c r="GF3" s="88"/>
      <c r="GG3" s="88"/>
      <c r="GH3" s="88"/>
      <c r="GI3" s="88"/>
      <c r="GJ3" s="88"/>
      <c r="GK3" s="88"/>
      <c r="GL3" s="88"/>
      <c r="GM3" s="88"/>
      <c r="GN3" s="88"/>
      <c r="GO3" s="88"/>
      <c r="GP3" s="88"/>
      <c r="GQ3" s="88"/>
      <c r="GR3" s="88"/>
      <c r="GS3" s="88"/>
      <c r="GT3" s="88"/>
      <c r="GU3" s="88"/>
      <c r="GV3" s="88"/>
      <c r="GW3" s="88"/>
      <c r="GX3" s="88"/>
      <c r="GY3" s="88"/>
      <c r="GZ3" s="88"/>
      <c r="HA3" s="88"/>
      <c r="HB3" s="88"/>
      <c r="HC3" s="88"/>
      <c r="HD3" s="88"/>
      <c r="HE3" s="88"/>
      <c r="HF3" s="88"/>
      <c r="HG3" s="88"/>
      <c r="HH3" s="88"/>
      <c r="HI3" s="88"/>
      <c r="HJ3" s="88"/>
      <c r="HK3" s="88"/>
      <c r="HL3" s="88"/>
      <c r="HM3" s="88"/>
      <c r="HN3" s="88"/>
      <c r="HO3" s="88"/>
      <c r="HP3" s="88"/>
      <c r="HQ3" s="88"/>
      <c r="HR3" s="88"/>
      <c r="HS3" s="88"/>
      <c r="HT3" s="88"/>
      <c r="HU3" s="88"/>
      <c r="HV3" s="88"/>
      <c r="HW3" s="88"/>
      <c r="HX3" s="88"/>
      <c r="HY3" s="88"/>
      <c r="HZ3" s="88"/>
      <c r="IA3" s="88"/>
      <c r="IB3" s="88"/>
      <c r="IC3" s="88"/>
      <c r="ID3" s="88"/>
      <c r="IE3" s="88"/>
      <c r="IF3" s="88"/>
      <c r="IG3" s="88"/>
      <c r="IH3" s="88"/>
      <c r="II3" s="88"/>
      <c r="IJ3" s="88"/>
      <c r="IK3" s="88"/>
      <c r="IL3" s="88"/>
      <c r="IM3" s="88"/>
      <c r="IN3" s="88"/>
      <c r="IO3" s="88"/>
      <c r="IP3" s="88"/>
      <c r="IQ3" s="88"/>
      <c r="IR3" s="88"/>
      <c r="IS3" s="88"/>
      <c r="IT3" s="88"/>
      <c r="IU3" s="88"/>
      <c r="IV3" s="88"/>
      <c r="IW3" s="88"/>
    </row>
    <row r="4" s="91" customFormat="true" ht="16.5" hidden="false" customHeight="true" outlineLevel="0" collapsed="false">
      <c r="A4" s="8" t="s">
        <v>240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</row>
    <row r="5" s="91" customFormat="true" ht="17.7" hidden="false" customHeight="true" outlineLevel="0" collapsed="false">
      <c r="A5" s="5"/>
      <c r="B5" s="92" t="s">
        <v>241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</row>
    <row r="6" customFormat="false" ht="11.15" hidden="false" customHeight="true" outlineLevel="0" collapsed="false"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</row>
    <row r="7" customFormat="false" ht="17.25" hidden="false" customHeight="true" outlineLevel="0" collapsed="false">
      <c r="A7" s="10" t="s">
        <v>5</v>
      </c>
      <c r="B7" s="94" t="s">
        <v>242</v>
      </c>
      <c r="C7" s="10" t="s">
        <v>7</v>
      </c>
      <c r="D7" s="10" t="s">
        <v>8</v>
      </c>
      <c r="E7" s="10" t="s">
        <v>170</v>
      </c>
      <c r="F7" s="10"/>
      <c r="G7" s="10"/>
      <c r="H7" s="10"/>
      <c r="I7" s="10"/>
      <c r="J7" s="10"/>
      <c r="K7" s="10"/>
      <c r="L7" s="10" t="s">
        <v>171</v>
      </c>
      <c r="M7" s="10"/>
      <c r="N7" s="10"/>
      <c r="O7" s="10"/>
      <c r="P7" s="10"/>
      <c r="Q7" s="10"/>
      <c r="R7" s="10"/>
      <c r="S7" s="10" t="s">
        <v>11</v>
      </c>
      <c r="T7" s="10"/>
      <c r="U7" s="10"/>
    </row>
    <row r="8" customFormat="false" ht="27" hidden="false" customHeight="true" outlineLevel="0" collapsed="false">
      <c r="A8" s="10"/>
      <c r="B8" s="94"/>
      <c r="C8" s="10"/>
      <c r="D8" s="10"/>
      <c r="E8" s="10" t="s">
        <v>243</v>
      </c>
      <c r="F8" s="10" t="s">
        <v>213</v>
      </c>
      <c r="G8" s="10" t="s">
        <v>244</v>
      </c>
      <c r="H8" s="10" t="s">
        <v>245</v>
      </c>
      <c r="I8" s="10" t="s">
        <v>246</v>
      </c>
      <c r="J8" s="10" t="s">
        <v>247</v>
      </c>
      <c r="K8" s="10" t="s">
        <v>248</v>
      </c>
      <c r="L8" s="10" t="s">
        <v>243</v>
      </c>
      <c r="M8" s="10" t="s">
        <v>213</v>
      </c>
      <c r="N8" s="10" t="s">
        <v>244</v>
      </c>
      <c r="O8" s="10" t="s">
        <v>245</v>
      </c>
      <c r="P8" s="10" t="s">
        <v>249</v>
      </c>
      <c r="Q8" s="10" t="s">
        <v>247</v>
      </c>
      <c r="R8" s="10" t="s">
        <v>248</v>
      </c>
      <c r="S8" s="10" t="s">
        <v>250</v>
      </c>
      <c r="T8" s="10" t="s">
        <v>246</v>
      </c>
      <c r="U8" s="10" t="s">
        <v>251</v>
      </c>
    </row>
    <row r="9" s="11" customFormat="true" ht="30" hidden="false" customHeight="true" outlineLevel="0" collapsed="false">
      <c r="A9" s="10"/>
      <c r="B9" s="94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="11" customFormat="true" ht="13.5" hidden="false" customHeight="true" outlineLevel="0" collapsed="false">
      <c r="A10" s="12" t="s">
        <v>15</v>
      </c>
      <c r="B10" s="12" t="s">
        <v>16</v>
      </c>
      <c r="C10" s="12" t="s">
        <v>17</v>
      </c>
      <c r="D10" s="12" t="s">
        <v>18</v>
      </c>
      <c r="E10" s="12" t="s">
        <v>19</v>
      </c>
      <c r="F10" s="12" t="s">
        <v>20</v>
      </c>
      <c r="G10" s="12" t="s">
        <v>21</v>
      </c>
      <c r="H10" s="12" t="s">
        <v>22</v>
      </c>
      <c r="I10" s="12" t="s">
        <v>23</v>
      </c>
      <c r="J10" s="12" t="s">
        <v>24</v>
      </c>
      <c r="K10" s="12" t="s">
        <v>25</v>
      </c>
      <c r="L10" s="12" t="s">
        <v>26</v>
      </c>
      <c r="M10" s="12" t="s">
        <v>219</v>
      </c>
      <c r="N10" s="12" t="s">
        <v>220</v>
      </c>
      <c r="O10" s="12" t="s">
        <v>221</v>
      </c>
      <c r="P10" s="12" t="s">
        <v>222</v>
      </c>
      <c r="Q10" s="12" t="s">
        <v>223</v>
      </c>
      <c r="R10" s="12" t="s">
        <v>224</v>
      </c>
      <c r="S10" s="12" t="s">
        <v>225</v>
      </c>
      <c r="T10" s="12" t="s">
        <v>252</v>
      </c>
      <c r="U10" s="12" t="s">
        <v>253</v>
      </c>
    </row>
    <row r="11" s="11" customFormat="true" ht="34.5" hidden="false" customHeight="true" outlineLevel="0" collapsed="false">
      <c r="A11" s="41" t="s">
        <v>27</v>
      </c>
      <c r="B11" s="15" t="s">
        <v>28</v>
      </c>
      <c r="C11" s="41"/>
      <c r="D11" s="41"/>
      <c r="E11" s="41"/>
      <c r="F11" s="41" t="n">
        <f aca="false">SUM(F12:F17)</f>
        <v>140.72</v>
      </c>
      <c r="G11" s="41" t="n">
        <f aca="false">SUM(G12:G17)</f>
        <v>2602.38</v>
      </c>
      <c r="H11" s="41"/>
      <c r="I11" s="41" t="n">
        <f aca="false">SUM(I12:I17)</f>
        <v>2623.46</v>
      </c>
      <c r="J11" s="41" t="n">
        <f aca="false">SUM(J12:J17)</f>
        <v>577.17</v>
      </c>
      <c r="K11" s="41" t="n">
        <f aca="false">SUM(K12:K17)</f>
        <v>3179.55</v>
      </c>
      <c r="L11" s="41"/>
      <c r="M11" s="41" t="n">
        <f aca="false">SUM(M12:M17)</f>
        <v>84.4400633333333</v>
      </c>
      <c r="N11" s="41" t="n">
        <f aca="false">SUM(N12:N17)</f>
        <v>1795.81</v>
      </c>
      <c r="O11" s="41"/>
      <c r="P11" s="41" t="n">
        <f aca="false">SUM(P12:P17)</f>
        <v>1574.07266666667</v>
      </c>
      <c r="Q11" s="41" t="n">
        <f aca="false">SUM(Q12:Q17)</f>
        <v>398.24</v>
      </c>
      <c r="R11" s="41" t="n">
        <f aca="false">SUM(R12:R17)</f>
        <v>2194.05</v>
      </c>
      <c r="S11" s="41" t="n">
        <f aca="false">SUM(S12:S17)</f>
        <v>225.160063333333</v>
      </c>
      <c r="T11" s="41" t="n">
        <f aca="false">SUM(T12:T17)</f>
        <v>4197.53266666667</v>
      </c>
      <c r="U11" s="41" t="n">
        <f aca="false">SUM(U12:U17)</f>
        <v>5373.6</v>
      </c>
    </row>
    <row r="12" s="11" customFormat="true" ht="39" hidden="false" customHeight="true" outlineLevel="0" collapsed="false">
      <c r="A12" s="54" t="s">
        <v>29</v>
      </c>
      <c r="B12" s="37" t="s">
        <v>30</v>
      </c>
      <c r="C12" s="20" t="s">
        <v>31</v>
      </c>
      <c r="D12" s="20" t="s">
        <v>32</v>
      </c>
      <c r="E12" s="21" t="n">
        <v>17721.5</v>
      </c>
      <c r="F12" s="22" t="n">
        <f aca="false">ROUND(S12/8*5,2)</f>
        <v>54.66</v>
      </c>
      <c r="G12" s="22" t="n">
        <f aca="false">ROUND(E12*F12/1000,2)</f>
        <v>968.66</v>
      </c>
      <c r="H12" s="21" t="n">
        <v>335.98</v>
      </c>
      <c r="I12" s="22" t="n">
        <f aca="false">ROUND(T12/8*5,2)</f>
        <v>995.97</v>
      </c>
      <c r="J12" s="22" t="n">
        <f aca="false">ROUND(H12*I12/1000,2)</f>
        <v>334.63</v>
      </c>
      <c r="K12" s="22" t="n">
        <f aca="false">G12+J12</f>
        <v>1303.29</v>
      </c>
      <c r="L12" s="56" t="n">
        <f aca="false">ROUND(E12*$L$37,2)</f>
        <v>20379.73</v>
      </c>
      <c r="M12" s="22" t="n">
        <f aca="false">S12-F12</f>
        <v>32.79</v>
      </c>
      <c r="N12" s="22" t="n">
        <f aca="false">ROUND(L12*M12/1000,2)</f>
        <v>668.25</v>
      </c>
      <c r="O12" s="56" t="n">
        <f aca="false">ROUND(H12*L$37,2)</f>
        <v>386.38</v>
      </c>
      <c r="P12" s="22" t="n">
        <f aca="false">T12-I12</f>
        <v>597.58</v>
      </c>
      <c r="Q12" s="22" t="n">
        <f aca="false">ROUND(O12*P12/1000,2)</f>
        <v>230.89</v>
      </c>
      <c r="R12" s="22" t="n">
        <f aca="false">N12+Q12</f>
        <v>899.14</v>
      </c>
      <c r="S12" s="57" t="n">
        <v>87.45</v>
      </c>
      <c r="T12" s="57" t="n">
        <v>1593.55</v>
      </c>
      <c r="U12" s="22" t="n">
        <f aca="false">K12+R12</f>
        <v>2202.43</v>
      </c>
    </row>
    <row r="13" s="11" customFormat="true" ht="52.5" hidden="false" customHeight="true" outlineLevel="0" collapsed="false">
      <c r="A13" s="59" t="s">
        <v>34</v>
      </c>
      <c r="B13" s="19" t="s">
        <v>35</v>
      </c>
      <c r="C13" s="20" t="s">
        <v>36</v>
      </c>
      <c r="D13" s="20" t="s">
        <v>32</v>
      </c>
      <c r="E13" s="21" t="n">
        <v>17721.5</v>
      </c>
      <c r="F13" s="22" t="n">
        <f aca="false">ROUND(S13/8*5,2)</f>
        <v>0.65</v>
      </c>
      <c r="G13" s="22" t="n">
        <f aca="false">ROUND(E13*F13/1000,2)</f>
        <v>11.52</v>
      </c>
      <c r="H13" s="21" t="n">
        <v>335.98</v>
      </c>
      <c r="I13" s="22" t="n">
        <f aca="false">ROUND(T13/8*5,2)</f>
        <v>13.04</v>
      </c>
      <c r="J13" s="22" t="n">
        <f aca="false">ROUND(H13*I13/1000,2)</f>
        <v>4.38</v>
      </c>
      <c r="K13" s="22" t="n">
        <f aca="false">G13+J13</f>
        <v>15.9</v>
      </c>
      <c r="L13" s="56" t="n">
        <f aca="false">ROUND(E13*$L$37,2)</f>
        <v>20379.73</v>
      </c>
      <c r="M13" s="22" t="n">
        <f aca="false">S13-F13</f>
        <v>0.39006333333333</v>
      </c>
      <c r="N13" s="22" t="n">
        <f aca="false">ROUND(L13*M13/1000,2)</f>
        <v>7.95</v>
      </c>
      <c r="O13" s="56" t="n">
        <f aca="false">ROUND(H13*L$37,2)</f>
        <v>386.38</v>
      </c>
      <c r="P13" s="22" t="n">
        <f aca="false">T13-I13</f>
        <v>7.8226666666667</v>
      </c>
      <c r="Q13" s="22" t="n">
        <f aca="false">ROUND(O13*P13/1000,2)</f>
        <v>3.02</v>
      </c>
      <c r="R13" s="22" t="n">
        <f aca="false">N13+Q13</f>
        <v>10.97</v>
      </c>
      <c r="S13" s="24" t="n">
        <v>1.04006333333333</v>
      </c>
      <c r="T13" s="24" t="n">
        <v>20.8626666666667</v>
      </c>
      <c r="U13" s="22" t="n">
        <f aca="false">K13+R13</f>
        <v>26.87</v>
      </c>
    </row>
    <row r="14" s="11" customFormat="true" ht="42" hidden="false" customHeight="true" outlineLevel="0" collapsed="false">
      <c r="A14" s="59" t="s">
        <v>37</v>
      </c>
      <c r="B14" s="19" t="s">
        <v>254</v>
      </c>
      <c r="C14" s="20" t="s">
        <v>31</v>
      </c>
      <c r="D14" s="20" t="s">
        <v>32</v>
      </c>
      <c r="E14" s="21" t="n">
        <v>17721.5</v>
      </c>
      <c r="F14" s="22" t="n">
        <f aca="false">ROUND(S14/8*5,2)</f>
        <v>9.99</v>
      </c>
      <c r="G14" s="22" t="n">
        <f aca="false">ROUND(E14*F14/1000,2)</f>
        <v>177.04</v>
      </c>
      <c r="H14" s="21" t="n">
        <v>335.98</v>
      </c>
      <c r="I14" s="22" t="n">
        <f aca="false">ROUND(T14/8*5,2)</f>
        <v>166.51</v>
      </c>
      <c r="J14" s="22" t="n">
        <f aca="false">ROUND(H14*I14/1000,2)</f>
        <v>55.94</v>
      </c>
      <c r="K14" s="22" t="n">
        <f aca="false">G14+J14</f>
        <v>232.98</v>
      </c>
      <c r="L14" s="56" t="n">
        <f aca="false">ROUND(E14*$L$37,2)</f>
        <v>20379.73</v>
      </c>
      <c r="M14" s="22" t="n">
        <f aca="false">S14-F14</f>
        <v>6</v>
      </c>
      <c r="N14" s="22" t="n">
        <f aca="false">ROUND(L14*M14/1000,2)</f>
        <v>122.28</v>
      </c>
      <c r="O14" s="56" t="n">
        <f aca="false">ROUND(H14*L$37,2)</f>
        <v>386.38</v>
      </c>
      <c r="P14" s="22" t="n">
        <f aca="false">T14-I14</f>
        <v>99.91</v>
      </c>
      <c r="Q14" s="22" t="n">
        <f aca="false">ROUND(O14*P14/1000,2)</f>
        <v>38.6</v>
      </c>
      <c r="R14" s="22" t="n">
        <f aca="false">N14+Q14</f>
        <v>160.88</v>
      </c>
      <c r="S14" s="24" t="n">
        <v>15.99</v>
      </c>
      <c r="T14" s="24" t="n">
        <v>266.42</v>
      </c>
      <c r="U14" s="22" t="n">
        <f aca="false">K14+R14</f>
        <v>393.86</v>
      </c>
    </row>
    <row r="15" s="11" customFormat="true" ht="52.5" hidden="false" customHeight="true" outlineLevel="0" collapsed="false">
      <c r="A15" s="59" t="s">
        <v>39</v>
      </c>
      <c r="B15" s="19" t="s">
        <v>40</v>
      </c>
      <c r="C15" s="20" t="s">
        <v>31</v>
      </c>
      <c r="D15" s="20" t="s">
        <v>32</v>
      </c>
      <c r="E15" s="21" t="n">
        <v>17721.5</v>
      </c>
      <c r="F15" s="22" t="n">
        <f aca="false">ROUND(S15/8*5,2)</f>
        <v>13.06</v>
      </c>
      <c r="G15" s="22" t="n">
        <f aca="false">ROUND(E15*F15/1000,2)</f>
        <v>231.44</v>
      </c>
      <c r="H15" s="21" t="n">
        <v>335.98</v>
      </c>
      <c r="I15" s="22" t="n">
        <f aca="false">ROUND(T15/8*5,2)</f>
        <v>228.25</v>
      </c>
      <c r="J15" s="22" t="n">
        <f aca="false">ROUND(H15*I15/1000,2)</f>
        <v>76.69</v>
      </c>
      <c r="K15" s="22" t="n">
        <f aca="false">G15+J15</f>
        <v>308.13</v>
      </c>
      <c r="L15" s="56" t="n">
        <f aca="false">ROUND(E15*$L$37,2)</f>
        <v>20379.73</v>
      </c>
      <c r="M15" s="22" t="n">
        <f aca="false">S15-F15</f>
        <v>7.84</v>
      </c>
      <c r="N15" s="22" t="n">
        <f aca="false">ROUND(L15*M15/1000,2)</f>
        <v>159.78</v>
      </c>
      <c r="O15" s="56" t="n">
        <f aca="false">ROUND(H15*L$37,2)</f>
        <v>386.38</v>
      </c>
      <c r="P15" s="22" t="n">
        <f aca="false">T15-I15</f>
        <v>136.95</v>
      </c>
      <c r="Q15" s="22" t="n">
        <f aca="false">ROUND(O15*P15/1000,2)</f>
        <v>52.91</v>
      </c>
      <c r="R15" s="22" t="n">
        <f aca="false">N15+Q15</f>
        <v>212.69</v>
      </c>
      <c r="S15" s="24" t="n">
        <v>20.9</v>
      </c>
      <c r="T15" s="24" t="n">
        <v>365.2</v>
      </c>
      <c r="U15" s="22" t="n">
        <f aca="false">K15+R15</f>
        <v>520.82</v>
      </c>
    </row>
    <row r="16" s="11" customFormat="true" ht="50.25" hidden="false" customHeight="true" outlineLevel="0" collapsed="false">
      <c r="A16" s="59"/>
      <c r="B16" s="19" t="s">
        <v>41</v>
      </c>
      <c r="C16" s="20" t="s">
        <v>42</v>
      </c>
      <c r="D16" s="20" t="s">
        <v>32</v>
      </c>
      <c r="E16" s="21" t="n">
        <v>19830.21</v>
      </c>
      <c r="F16" s="22" t="n">
        <f aca="false">ROUND(S16/8*5,2)</f>
        <v>51.5</v>
      </c>
      <c r="G16" s="22" t="n">
        <f aca="false">ROUND(E16*F16/1000,2)</f>
        <v>1021.26</v>
      </c>
      <c r="H16" s="21" t="n">
        <v>40.02</v>
      </c>
      <c r="I16" s="22" t="n">
        <f aca="false">ROUND(T16/8*5,2)</f>
        <v>1028.03</v>
      </c>
      <c r="J16" s="22" t="n">
        <f aca="false">ROUND(H16*I16/1000,2)</f>
        <v>41.14</v>
      </c>
      <c r="K16" s="22" t="n">
        <f aca="false">G16+J16</f>
        <v>1062.4</v>
      </c>
      <c r="L16" s="56" t="n">
        <f aca="false">ROUND(E16*$L$37,2)</f>
        <v>22804.74</v>
      </c>
      <c r="M16" s="22" t="n">
        <f aca="false">S16-F16</f>
        <v>30.9</v>
      </c>
      <c r="N16" s="22" t="n">
        <f aca="false">ROUND(L16*M16/1000,2)</f>
        <v>704.67</v>
      </c>
      <c r="O16" s="56" t="n">
        <f aca="false">ROUND(H16*L$37,2)</f>
        <v>46.02</v>
      </c>
      <c r="P16" s="22" t="n">
        <f aca="false">T16-I16</f>
        <v>616.82</v>
      </c>
      <c r="Q16" s="22" t="n">
        <f aca="false">ROUND(O16*P16/1000,2)</f>
        <v>28.39</v>
      </c>
      <c r="R16" s="22" t="n">
        <f aca="false">N16+Q16</f>
        <v>733.06</v>
      </c>
      <c r="S16" s="24" t="n">
        <v>82.4</v>
      </c>
      <c r="T16" s="24" t="n">
        <v>1644.85</v>
      </c>
      <c r="U16" s="22" t="n">
        <f aca="false">K16+R16</f>
        <v>1795.46</v>
      </c>
    </row>
    <row r="17" s="11" customFormat="true" ht="56.9" hidden="false" customHeight="true" outlineLevel="0" collapsed="false">
      <c r="A17" s="61" t="s">
        <v>43</v>
      </c>
      <c r="B17" s="34" t="s">
        <v>255</v>
      </c>
      <c r="C17" s="20" t="s">
        <v>31</v>
      </c>
      <c r="D17" s="20" t="s">
        <v>32</v>
      </c>
      <c r="E17" s="21" t="n">
        <v>17721.5</v>
      </c>
      <c r="F17" s="22" t="n">
        <f aca="false">ROUND(S17/8*5,2)</f>
        <v>10.86</v>
      </c>
      <c r="G17" s="22" t="n">
        <f aca="false">ROUND(E17*F17/1000,2)</f>
        <v>192.46</v>
      </c>
      <c r="H17" s="21" t="n">
        <v>335.98</v>
      </c>
      <c r="I17" s="22" t="n">
        <f aca="false">ROUND(T17/8*5,2)</f>
        <v>191.66</v>
      </c>
      <c r="J17" s="22" t="n">
        <f aca="false">ROUND(H17*I17/1000,2)</f>
        <v>64.39</v>
      </c>
      <c r="K17" s="22" t="n">
        <f aca="false">G17+J17</f>
        <v>256.85</v>
      </c>
      <c r="L17" s="56" t="n">
        <f aca="false">ROUND(E17*$L$37,2)</f>
        <v>20379.73</v>
      </c>
      <c r="M17" s="22" t="n">
        <f aca="false">S17-F17</f>
        <v>6.52</v>
      </c>
      <c r="N17" s="22" t="n">
        <f aca="false">ROUND(L17*M17/1000,2)</f>
        <v>132.88</v>
      </c>
      <c r="O17" s="56" t="n">
        <f aca="false">ROUND(H17*L$37,2)</f>
        <v>386.38</v>
      </c>
      <c r="P17" s="22" t="n">
        <f aca="false">T17-I17</f>
        <v>114.99</v>
      </c>
      <c r="Q17" s="22" t="n">
        <f aca="false">ROUND(O17*P17/1000,2)</f>
        <v>44.43</v>
      </c>
      <c r="R17" s="22" t="n">
        <f aca="false">N17+Q17</f>
        <v>177.31</v>
      </c>
      <c r="S17" s="95" t="n">
        <v>17.38</v>
      </c>
      <c r="T17" s="62" t="n">
        <v>306.65</v>
      </c>
      <c r="U17" s="22" t="n">
        <f aca="false">K17+R17</f>
        <v>434.16</v>
      </c>
    </row>
    <row r="18" customFormat="false" ht="41.95" hidden="false" customHeight="true" outlineLevel="0" collapsed="false">
      <c r="A18" s="41" t="s">
        <v>178</v>
      </c>
      <c r="B18" s="15" t="s">
        <v>56</v>
      </c>
      <c r="C18" s="41"/>
      <c r="D18" s="41"/>
      <c r="E18" s="41"/>
      <c r="F18" s="41" t="n">
        <f aca="false">SUM(F19:F27)</f>
        <v>17.62</v>
      </c>
      <c r="G18" s="41" t="n">
        <f aca="false">SUM(G19:G27)</f>
        <v>390.69</v>
      </c>
      <c r="H18" s="41"/>
      <c r="I18" s="41" t="n">
        <f aca="false">SUM(I19:I27)</f>
        <v>275.04</v>
      </c>
      <c r="J18" s="41" t="n">
        <f aca="false">SUM(J19:J27)</f>
        <v>70.24</v>
      </c>
      <c r="K18" s="41" t="n">
        <f aca="false">SUM(K19:K27)</f>
        <v>460.93</v>
      </c>
      <c r="L18" s="41"/>
      <c r="M18" s="41" t="n">
        <f aca="false">SUM(M19:M27)</f>
        <v>10.56546</v>
      </c>
      <c r="N18" s="41" t="n">
        <f aca="false">SUM(N19:N27)</f>
        <v>269.4</v>
      </c>
      <c r="O18" s="41"/>
      <c r="P18" s="41" t="n">
        <f aca="false">SUM(P19:P27)</f>
        <v>165.008</v>
      </c>
      <c r="Q18" s="41" t="n">
        <f aca="false">SUM(Q19:Q27)</f>
        <v>48.47</v>
      </c>
      <c r="R18" s="41" t="n">
        <f aca="false">SUM(R19:R27)</f>
        <v>317.87</v>
      </c>
      <c r="S18" s="41" t="n">
        <f aca="false">SUM(S19:S27)</f>
        <v>28.18546</v>
      </c>
      <c r="T18" s="41" t="n">
        <f aca="false">SUM(T19:T27)</f>
        <v>440.048</v>
      </c>
      <c r="U18" s="41" t="n">
        <f aca="false">SUM(U19:U27)</f>
        <v>778.8</v>
      </c>
    </row>
    <row r="19" s="11" customFormat="true" ht="63.75" hidden="false" customHeight="true" outlineLevel="0" collapsed="false">
      <c r="A19" s="63" t="s">
        <v>57</v>
      </c>
      <c r="B19" s="96" t="s">
        <v>256</v>
      </c>
      <c r="C19" s="20" t="s">
        <v>31</v>
      </c>
      <c r="D19" s="20" t="s">
        <v>32</v>
      </c>
      <c r="E19" s="21" t="n">
        <v>17721.5</v>
      </c>
      <c r="F19" s="22" t="n">
        <f aca="false">ROUND(S19/8*5,2)</f>
        <v>3.56</v>
      </c>
      <c r="G19" s="22" t="n">
        <f aca="false">ROUND(E19*F19/1000,2)</f>
        <v>63.09</v>
      </c>
      <c r="H19" s="21" t="n">
        <v>335.98</v>
      </c>
      <c r="I19" s="22" t="n">
        <f aca="false">ROUND(T19/8*5,2)</f>
        <v>50</v>
      </c>
      <c r="J19" s="22" t="n">
        <f aca="false">ROUND(H19*I19/1000,2)</f>
        <v>16.8</v>
      </c>
      <c r="K19" s="22" t="n">
        <f aca="false">G19+J19</f>
        <v>79.89</v>
      </c>
      <c r="L19" s="56" t="n">
        <f aca="false">ROUND(E19*$L$37,2)</f>
        <v>20379.73</v>
      </c>
      <c r="M19" s="22" t="n">
        <f aca="false">S19-F19</f>
        <v>2.14</v>
      </c>
      <c r="N19" s="22" t="n">
        <f aca="false">ROUND(L19*M19/1000,2)</f>
        <v>43.61</v>
      </c>
      <c r="O19" s="56" t="n">
        <f aca="false">ROUND(H19*L$37,2)</f>
        <v>386.38</v>
      </c>
      <c r="P19" s="22" t="n">
        <f aca="false">T19-I19</f>
        <v>30</v>
      </c>
      <c r="Q19" s="22" t="n">
        <f aca="false">ROUND(O19*P19/1000,2)</f>
        <v>11.59</v>
      </c>
      <c r="R19" s="22" t="n">
        <f aca="false">N19+Q19</f>
        <v>55.2</v>
      </c>
      <c r="S19" s="57" t="n">
        <v>5.7</v>
      </c>
      <c r="T19" s="57" t="n">
        <v>80</v>
      </c>
      <c r="U19" s="22" t="n">
        <f aca="false">K19+R19</f>
        <v>135.09</v>
      </c>
    </row>
    <row r="20" s="11" customFormat="true" ht="41.25" hidden="false" customHeight="true" outlineLevel="0" collapsed="false">
      <c r="A20" s="65" t="s">
        <v>60</v>
      </c>
      <c r="B20" s="19" t="s">
        <v>68</v>
      </c>
      <c r="C20" s="20" t="s">
        <v>36</v>
      </c>
      <c r="D20" s="20" t="s">
        <v>32</v>
      </c>
      <c r="E20" s="21" t="n">
        <v>17721.5</v>
      </c>
      <c r="F20" s="22" t="n">
        <f aca="false">ROUND(S20/8*5,2)</f>
        <v>3.36</v>
      </c>
      <c r="G20" s="22" t="n">
        <f aca="false">ROUND(E20*F20/1000,2)</f>
        <v>59.54</v>
      </c>
      <c r="H20" s="21" t="n">
        <v>335.98</v>
      </c>
      <c r="I20" s="22" t="n">
        <f aca="false">ROUND(T20/8*5,2)</f>
        <v>47.05</v>
      </c>
      <c r="J20" s="22" t="n">
        <f aca="false">ROUND(H20*I20/1000,2)</f>
        <v>15.81</v>
      </c>
      <c r="K20" s="22" t="n">
        <f aca="false">G20+J20</f>
        <v>75.35</v>
      </c>
      <c r="L20" s="56" t="n">
        <f aca="false">ROUND(E20*$L$37,2)</f>
        <v>20379.73</v>
      </c>
      <c r="M20" s="22" t="n">
        <f aca="false">S20-F20</f>
        <v>2.01</v>
      </c>
      <c r="N20" s="22" t="n">
        <f aca="false">ROUND(L20*M20/1000,2)</f>
        <v>40.96</v>
      </c>
      <c r="O20" s="56" t="n">
        <f aca="false">ROUND(H20*L$37,2)</f>
        <v>386.38</v>
      </c>
      <c r="P20" s="22" t="n">
        <f aca="false">T20-I20</f>
        <v>28.23</v>
      </c>
      <c r="Q20" s="22" t="n">
        <f aca="false">ROUND(O20*P20/1000,2)</f>
        <v>10.91</v>
      </c>
      <c r="R20" s="22" t="n">
        <f aca="false">N20+Q20</f>
        <v>51.87</v>
      </c>
      <c r="S20" s="24" t="n">
        <v>5.37</v>
      </c>
      <c r="T20" s="24" t="n">
        <v>75.28</v>
      </c>
      <c r="U20" s="22" t="n">
        <f aca="false">K20+R20</f>
        <v>127.22</v>
      </c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</row>
    <row r="21" s="1" customFormat="true" ht="41.25" hidden="false" customHeight="true" outlineLevel="0" collapsed="false">
      <c r="A21" s="97" t="s">
        <v>62</v>
      </c>
      <c r="B21" s="98" t="s">
        <v>86</v>
      </c>
      <c r="C21" s="99" t="s">
        <v>42</v>
      </c>
      <c r="D21" s="99" t="s">
        <v>32</v>
      </c>
      <c r="E21" s="21" t="n">
        <v>19830.21</v>
      </c>
      <c r="F21" s="22" t="n">
        <f aca="false">ROUND(S21/8*5,2)</f>
        <v>0.34</v>
      </c>
      <c r="G21" s="22" t="n">
        <f aca="false">ROUND(E21*F21/1000,2)</f>
        <v>6.74</v>
      </c>
      <c r="H21" s="21" t="n">
        <v>40.02</v>
      </c>
      <c r="I21" s="22" t="n">
        <f aca="false">ROUND(T21/8*5,2)</f>
        <v>4.84</v>
      </c>
      <c r="J21" s="22" t="n">
        <f aca="false">ROUND(H21*I21/1000,2)</f>
        <v>0.19</v>
      </c>
      <c r="K21" s="22" t="n">
        <f aca="false">G21+J21</f>
        <v>6.93</v>
      </c>
      <c r="L21" s="56" t="n">
        <f aca="false">ROUND(E21*$L$37,2)</f>
        <v>22804.74</v>
      </c>
      <c r="M21" s="22" t="n">
        <f aca="false">S21-F21</f>
        <v>0.20546</v>
      </c>
      <c r="N21" s="22" t="n">
        <f aca="false">ROUND(L21*M21/1000,2)</f>
        <v>4.69</v>
      </c>
      <c r="O21" s="56" t="n">
        <f aca="false">ROUND(H21*L$37,2)</f>
        <v>46.02</v>
      </c>
      <c r="P21" s="22" t="n">
        <f aca="false">T21-I21</f>
        <v>2.908</v>
      </c>
      <c r="Q21" s="22" t="n">
        <f aca="false">ROUND(O21*P21/1000,2)</f>
        <v>0.13</v>
      </c>
      <c r="R21" s="22" t="n">
        <f aca="false">N21+Q21</f>
        <v>4.82</v>
      </c>
      <c r="S21" s="100" t="n">
        <v>0.54546</v>
      </c>
      <c r="T21" s="100" t="n">
        <v>7.748</v>
      </c>
      <c r="U21" s="22" t="n">
        <f aca="false">K21+R21</f>
        <v>11.75</v>
      </c>
    </row>
    <row r="22" s="1" customFormat="true" ht="51.75" hidden="false" customHeight="true" outlineLevel="0" collapsed="false">
      <c r="A22" s="65" t="s">
        <v>64</v>
      </c>
      <c r="B22" s="19" t="s">
        <v>90</v>
      </c>
      <c r="C22" s="20" t="s">
        <v>91</v>
      </c>
      <c r="D22" s="20" t="s">
        <v>189</v>
      </c>
      <c r="E22" s="21" t="n">
        <v>18057.09</v>
      </c>
      <c r="F22" s="101" t="n">
        <f aca="false">ROUND(S22/8*5,2)</f>
        <v>0.47</v>
      </c>
      <c r="G22" s="101" t="n">
        <f aca="false">ROUND(E22*F22/1000,2)</f>
        <v>8.49</v>
      </c>
      <c r="H22" s="21" t="n">
        <v>111.96</v>
      </c>
      <c r="I22" s="101" t="n">
        <f aca="false">ROUND(T22/8*5,2)</f>
        <v>6.29</v>
      </c>
      <c r="J22" s="101" t="n">
        <f aca="false">ROUND(H22*I22/1000,2)</f>
        <v>0.7</v>
      </c>
      <c r="K22" s="101" t="n">
        <f aca="false">G22+J22</f>
        <v>9.19</v>
      </c>
      <c r="L22" s="56" t="n">
        <f aca="false">ROUND(E22*$L$37,2)</f>
        <v>20765.65</v>
      </c>
      <c r="M22" s="101" t="n">
        <f aca="false">S22-F22</f>
        <v>0.28</v>
      </c>
      <c r="N22" s="101" t="n">
        <f aca="false">ROUND(L22*M22/1000,2)</f>
        <v>5.81</v>
      </c>
      <c r="O22" s="56" t="n">
        <f aca="false">ROUND(H22*L$37,2)</f>
        <v>128.75</v>
      </c>
      <c r="P22" s="22" t="n">
        <f aca="false">T22-I22</f>
        <v>3.77</v>
      </c>
      <c r="Q22" s="22" t="n">
        <f aca="false">ROUND(O22*P22/1000,2)</f>
        <v>0.49</v>
      </c>
      <c r="R22" s="22" t="n">
        <f aca="false">N22+Q22</f>
        <v>6.3</v>
      </c>
      <c r="S22" s="24" t="n">
        <v>0.75</v>
      </c>
      <c r="T22" s="24" t="n">
        <v>10.06</v>
      </c>
      <c r="U22" s="22" t="n">
        <f aca="false">K22+R22</f>
        <v>15.49</v>
      </c>
    </row>
    <row r="23" s="1" customFormat="true" ht="56.25" hidden="false" customHeight="true" outlineLevel="0" collapsed="false">
      <c r="A23" s="65" t="s">
        <v>67</v>
      </c>
      <c r="B23" s="19" t="s">
        <v>93</v>
      </c>
      <c r="C23" s="20" t="s">
        <v>257</v>
      </c>
      <c r="D23" s="20" t="s">
        <v>258</v>
      </c>
      <c r="E23" s="21" t="n">
        <v>23894.27</v>
      </c>
      <c r="F23" s="101" t="n">
        <f aca="false">ROUND(S23/8*5,2)</f>
        <v>1.25</v>
      </c>
      <c r="G23" s="101" t="n">
        <f aca="false">ROUND(E23*F23/1000,2)</f>
        <v>29.87</v>
      </c>
      <c r="H23" s="21" t="n">
        <v>147.14</v>
      </c>
      <c r="I23" s="101" t="n">
        <f aca="false">ROUND(T23/8*5,2)</f>
        <v>14.32</v>
      </c>
      <c r="J23" s="101" t="n">
        <f aca="false">ROUND(H23*I23/1000,2)</f>
        <v>2.11</v>
      </c>
      <c r="K23" s="101" t="n">
        <f aca="false">G23+J23</f>
        <v>31.98</v>
      </c>
      <c r="L23" s="56" t="n">
        <f aca="false">ROUND(E23*$L$37,2)</f>
        <v>27478.41</v>
      </c>
      <c r="M23" s="101" t="n">
        <f aca="false">S23-F23</f>
        <v>0.75</v>
      </c>
      <c r="N23" s="101" t="n">
        <f aca="false">ROUND(L23*M23/1000,2)</f>
        <v>20.61</v>
      </c>
      <c r="O23" s="56" t="n">
        <f aca="false">ROUND(H23*L$37,2)</f>
        <v>169.21</v>
      </c>
      <c r="P23" s="22" t="n">
        <f aca="false">T23-I23</f>
        <v>8.59</v>
      </c>
      <c r="Q23" s="22" t="n">
        <f aca="false">ROUND(O23*P23/1000,2)</f>
        <v>1.45</v>
      </c>
      <c r="R23" s="22" t="n">
        <f aca="false">N23+Q23</f>
        <v>22.06</v>
      </c>
      <c r="S23" s="24" t="n">
        <v>2</v>
      </c>
      <c r="T23" s="24" t="n">
        <v>22.91</v>
      </c>
      <c r="U23" s="22" t="n">
        <f aca="false">K23+R23</f>
        <v>54.04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 s="11"/>
      <c r="IS23" s="11"/>
      <c r="IT23" s="11"/>
      <c r="IU23" s="11"/>
      <c r="IV23" s="11"/>
      <c r="IW23" s="11"/>
    </row>
    <row r="24" s="1" customFormat="true" ht="55.5" hidden="false" customHeight="true" outlineLevel="0" collapsed="false">
      <c r="A24" s="65" t="s">
        <v>72</v>
      </c>
      <c r="B24" s="19" t="s">
        <v>101</v>
      </c>
      <c r="C24" s="60" t="s">
        <v>36</v>
      </c>
      <c r="D24" s="60" t="s">
        <v>32</v>
      </c>
      <c r="E24" s="21" t="n">
        <v>17721.5</v>
      </c>
      <c r="F24" s="22" t="n">
        <f aca="false">ROUND(S24/8*5,2)</f>
        <v>4.39</v>
      </c>
      <c r="G24" s="22" t="n">
        <f aca="false">ROUND(E24*F24/1000,2)</f>
        <v>77.8</v>
      </c>
      <c r="H24" s="21" t="n">
        <v>335.98</v>
      </c>
      <c r="I24" s="22" t="n">
        <f aca="false">ROUND(T24/8*5,2)</f>
        <v>69.06</v>
      </c>
      <c r="J24" s="22" t="n">
        <f aca="false">ROUND(H24*I24/1000,2)</f>
        <v>23.2</v>
      </c>
      <c r="K24" s="22" t="n">
        <f aca="false">G24+J24</f>
        <v>101</v>
      </c>
      <c r="L24" s="56" t="n">
        <f aca="false">ROUND(E24*$L$37,2)</f>
        <v>20379.73</v>
      </c>
      <c r="M24" s="22" t="n">
        <f aca="false">S24-F24</f>
        <v>2.64</v>
      </c>
      <c r="N24" s="22" t="n">
        <f aca="false">ROUND(L24*M24/1000,2)</f>
        <v>53.8</v>
      </c>
      <c r="O24" s="56" t="n">
        <f aca="false">ROUND(H24*L$37,2)</f>
        <v>386.38</v>
      </c>
      <c r="P24" s="22" t="n">
        <f aca="false">T24-I24</f>
        <v>41.43</v>
      </c>
      <c r="Q24" s="22" t="n">
        <f aca="false">ROUND(O24*P24/1000,2)</f>
        <v>16.01</v>
      </c>
      <c r="R24" s="22" t="n">
        <f aca="false">N24+Q24</f>
        <v>69.81</v>
      </c>
      <c r="S24" s="24" t="n">
        <v>7.03</v>
      </c>
      <c r="T24" s="24" t="n">
        <v>110.49</v>
      </c>
      <c r="U24" s="22" t="n">
        <f aca="false">K24+R24</f>
        <v>170.81</v>
      </c>
    </row>
    <row r="25" s="17" customFormat="true" ht="55.5" hidden="false" customHeight="true" outlineLevel="0" collapsed="false">
      <c r="A25" s="65"/>
      <c r="B25" s="19" t="s">
        <v>102</v>
      </c>
      <c r="C25" s="60" t="s">
        <v>259</v>
      </c>
      <c r="D25" s="60" t="s">
        <v>194</v>
      </c>
      <c r="E25" s="21" t="n">
        <v>25856.11</v>
      </c>
      <c r="F25" s="101" t="n">
        <f aca="false">ROUND(S25/8*5,2)</f>
        <v>0.04</v>
      </c>
      <c r="G25" s="101" t="n">
        <f aca="false">ROUND(E25*F25/1000,2)</f>
        <v>1.03</v>
      </c>
      <c r="H25" s="21" t="n">
        <v>260.1</v>
      </c>
      <c r="I25" s="101" t="n">
        <f aca="false">ROUND(T25/8*5,2)</f>
        <v>0.78</v>
      </c>
      <c r="J25" s="101" t="n">
        <f aca="false">ROUND(H25*I25/1000,2)</f>
        <v>0.2</v>
      </c>
      <c r="K25" s="101" t="n">
        <f aca="false">G25+J25</f>
        <v>1.23</v>
      </c>
      <c r="L25" s="56" t="n">
        <f aca="false">ROUND(E25*$L$37,2)</f>
        <v>29734.53</v>
      </c>
      <c r="M25" s="101" t="n">
        <f aca="false">S25-F25</f>
        <v>0.02</v>
      </c>
      <c r="N25" s="101" t="n">
        <f aca="false">ROUND(L25*M25/1000,2)</f>
        <v>0.59</v>
      </c>
      <c r="O25" s="56" t="n">
        <f aca="false">ROUND(H25*L$37,2)</f>
        <v>299.12</v>
      </c>
      <c r="P25" s="22" t="n">
        <f aca="false">T25-I25</f>
        <v>0.47</v>
      </c>
      <c r="Q25" s="22" t="n">
        <f aca="false">ROUND(O25*P25/1000,2)</f>
        <v>0.14</v>
      </c>
      <c r="R25" s="22" t="n">
        <f aca="false">N25+Q25</f>
        <v>0.73</v>
      </c>
      <c r="S25" s="24" t="n">
        <v>0.06</v>
      </c>
      <c r="T25" s="24" t="n">
        <v>1.25</v>
      </c>
      <c r="U25" s="22" t="n">
        <f aca="false">K25+R25</f>
        <v>1.96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</row>
    <row r="26" s="1" customFormat="true" ht="47.25" hidden="false" customHeight="true" outlineLevel="0" collapsed="false">
      <c r="A26" s="65" t="s">
        <v>74</v>
      </c>
      <c r="B26" s="19" t="s">
        <v>114</v>
      </c>
      <c r="C26" s="102" t="s">
        <v>260</v>
      </c>
      <c r="D26" s="20" t="s">
        <v>199</v>
      </c>
      <c r="E26" s="21" t="n">
        <v>36261.28</v>
      </c>
      <c r="F26" s="101" t="n">
        <f aca="false">ROUND(S26/8*5,2)</f>
        <v>3.75</v>
      </c>
      <c r="G26" s="101" t="n">
        <f aca="false">ROUND(E26*F26/1000,2)</f>
        <v>135.98</v>
      </c>
      <c r="H26" s="21" t="n">
        <v>119.04</v>
      </c>
      <c r="I26" s="101" t="n">
        <f aca="false">ROUND(T26/8*5,2)</f>
        <v>76.29</v>
      </c>
      <c r="J26" s="101" t="n">
        <f aca="false">ROUND(H26*I26/1000,2)</f>
        <v>9.08</v>
      </c>
      <c r="K26" s="101" t="n">
        <f aca="false">G26+J26</f>
        <v>145.06</v>
      </c>
      <c r="L26" s="56" t="n">
        <f aca="false">ROUND(E26*$L$37,2)</f>
        <v>41700.47</v>
      </c>
      <c r="M26" s="101" t="n">
        <f aca="false">S26-F26</f>
        <v>2.25</v>
      </c>
      <c r="N26" s="101" t="n">
        <f aca="false">ROUND(L26*M26/1000,2)</f>
        <v>93.83</v>
      </c>
      <c r="O26" s="56" t="n">
        <f aca="false">ROUND(H26*L$37,2)</f>
        <v>136.9</v>
      </c>
      <c r="P26" s="22" t="n">
        <f aca="false">T26-I26</f>
        <v>45.77</v>
      </c>
      <c r="Q26" s="22" t="n">
        <f aca="false">ROUND(O26*P26/1000,2)</f>
        <v>6.27</v>
      </c>
      <c r="R26" s="22" t="n">
        <f aca="false">N26+Q26</f>
        <v>100.1</v>
      </c>
      <c r="S26" s="24" t="n">
        <v>6</v>
      </c>
      <c r="T26" s="24" t="n">
        <v>122.06</v>
      </c>
      <c r="U26" s="22" t="n">
        <f aca="false">K26+R26</f>
        <v>245.16</v>
      </c>
    </row>
    <row r="27" s="17" customFormat="true" ht="48.75" hidden="false" customHeight="true" outlineLevel="0" collapsed="false">
      <c r="A27" s="18" t="s">
        <v>77</v>
      </c>
      <c r="B27" s="19" t="s">
        <v>117</v>
      </c>
      <c r="C27" s="20" t="s">
        <v>36</v>
      </c>
      <c r="D27" s="20" t="s">
        <v>32</v>
      </c>
      <c r="E27" s="21" t="n">
        <v>17721.5</v>
      </c>
      <c r="F27" s="101" t="n">
        <f aca="false">ROUND(S27/8*5,2)</f>
        <v>0.46</v>
      </c>
      <c r="G27" s="101" t="n">
        <f aca="false">ROUND(E27*F27/1000,2)</f>
        <v>8.15</v>
      </c>
      <c r="H27" s="21" t="n">
        <v>335.98</v>
      </c>
      <c r="I27" s="101" t="n">
        <f aca="false">ROUND(T27/8*5,2)</f>
        <v>6.41</v>
      </c>
      <c r="J27" s="101" t="n">
        <f aca="false">ROUND(H27*I27/1000,2)</f>
        <v>2.15</v>
      </c>
      <c r="K27" s="101" t="n">
        <f aca="false">G27+J27</f>
        <v>10.3</v>
      </c>
      <c r="L27" s="56" t="n">
        <f aca="false">ROUND(E27*$L$37,2)</f>
        <v>20379.73</v>
      </c>
      <c r="M27" s="101" t="n">
        <f aca="false">S27-F27</f>
        <v>0.27</v>
      </c>
      <c r="N27" s="101" t="n">
        <f aca="false">ROUND(L27*M27/1000,2)</f>
        <v>5.5</v>
      </c>
      <c r="O27" s="56" t="n">
        <f aca="false">ROUND(H27*L$37,2)</f>
        <v>386.38</v>
      </c>
      <c r="P27" s="22" t="n">
        <f aca="false">T27-I27</f>
        <v>3.84</v>
      </c>
      <c r="Q27" s="22" t="n">
        <f aca="false">ROUND(O27*P27/1000,2)</f>
        <v>1.48</v>
      </c>
      <c r="R27" s="22" t="n">
        <f aca="false">N27+Q27</f>
        <v>6.98</v>
      </c>
      <c r="S27" s="24" t="n">
        <v>0.73</v>
      </c>
      <c r="T27" s="24" t="n">
        <v>10.25</v>
      </c>
      <c r="U27" s="22" t="n">
        <f aca="false">K27+R27</f>
        <v>17.28</v>
      </c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</row>
    <row r="28" s="1" customFormat="true" ht="29.25" hidden="false" customHeight="true" outlineLevel="0" collapsed="false">
      <c r="A28" s="41" t="s">
        <v>118</v>
      </c>
      <c r="B28" s="15" t="s">
        <v>119</v>
      </c>
      <c r="C28" s="41"/>
      <c r="D28" s="41"/>
      <c r="E28" s="41"/>
      <c r="F28" s="41" t="n">
        <f aca="false">F29</f>
        <v>2.08</v>
      </c>
      <c r="G28" s="41" t="n">
        <f aca="false">G29</f>
        <v>36.86</v>
      </c>
      <c r="H28" s="41"/>
      <c r="I28" s="41" t="n">
        <f aca="false">I29</f>
        <v>37.4</v>
      </c>
      <c r="J28" s="41" t="n">
        <f aca="false">J29</f>
        <v>12.57</v>
      </c>
      <c r="K28" s="41" t="n">
        <f aca="false">K29</f>
        <v>49.43</v>
      </c>
      <c r="L28" s="41"/>
      <c r="M28" s="41" t="n">
        <f aca="false">M29</f>
        <v>1.25</v>
      </c>
      <c r="N28" s="41" t="n">
        <f aca="false">N29</f>
        <v>25.47</v>
      </c>
      <c r="O28" s="41"/>
      <c r="P28" s="41" t="n">
        <f aca="false">P29</f>
        <v>22.44</v>
      </c>
      <c r="Q28" s="41" t="n">
        <f aca="false">Q29</f>
        <v>8.67</v>
      </c>
      <c r="R28" s="41" t="n">
        <f aca="false">R29</f>
        <v>34.14</v>
      </c>
      <c r="S28" s="41" t="n">
        <f aca="false">S29</f>
        <v>3.33</v>
      </c>
      <c r="T28" s="41" t="n">
        <f aca="false">T29</f>
        <v>59.84</v>
      </c>
      <c r="U28" s="41" t="n">
        <f aca="false">U29</f>
        <v>83.57</v>
      </c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</row>
    <row r="29" s="17" customFormat="true" ht="29.25" hidden="false" customHeight="true" outlineLevel="0" collapsed="false">
      <c r="A29" s="18" t="s">
        <v>120</v>
      </c>
      <c r="B29" s="19" t="s">
        <v>121</v>
      </c>
      <c r="C29" s="20" t="s">
        <v>31</v>
      </c>
      <c r="D29" s="20" t="s">
        <v>32</v>
      </c>
      <c r="E29" s="21" t="n">
        <v>17721.5</v>
      </c>
      <c r="F29" s="22" t="n">
        <f aca="false">ROUND(S29/8*5,2)</f>
        <v>2.08</v>
      </c>
      <c r="G29" s="22" t="n">
        <f aca="false">ROUND(E29*F29/1000,2)</f>
        <v>36.86</v>
      </c>
      <c r="H29" s="21" t="n">
        <v>335.98</v>
      </c>
      <c r="I29" s="22" t="n">
        <f aca="false">ROUND(T29/8*5,2)</f>
        <v>37.4</v>
      </c>
      <c r="J29" s="22" t="n">
        <f aca="false">ROUND(H29*I29/1000,2)</f>
        <v>12.57</v>
      </c>
      <c r="K29" s="22" t="n">
        <f aca="false">G29+J29</f>
        <v>49.43</v>
      </c>
      <c r="L29" s="56" t="n">
        <f aca="false">ROUND(E29*$L$37,2)</f>
        <v>20379.73</v>
      </c>
      <c r="M29" s="22" t="n">
        <f aca="false">S29-F29</f>
        <v>1.25</v>
      </c>
      <c r="N29" s="22" t="n">
        <f aca="false">ROUND(L29*M29/1000,2)</f>
        <v>25.47</v>
      </c>
      <c r="O29" s="56" t="n">
        <f aca="false">ROUND(H29*L$37,2)</f>
        <v>386.38</v>
      </c>
      <c r="P29" s="22" t="n">
        <f aca="false">T29-I29</f>
        <v>22.44</v>
      </c>
      <c r="Q29" s="22" t="n">
        <f aca="false">ROUND(O29*P29/1000,2)</f>
        <v>8.67</v>
      </c>
      <c r="R29" s="22" t="n">
        <f aca="false">N29+Q29</f>
        <v>34.14</v>
      </c>
      <c r="S29" s="24" t="n">
        <v>3.33</v>
      </c>
      <c r="T29" s="24" t="n">
        <v>59.84</v>
      </c>
      <c r="U29" s="22" t="n">
        <f aca="false">K29+R29</f>
        <v>83.57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</row>
    <row r="30" s="1" customFormat="true" ht="31.5" hidden="false" customHeight="true" outlineLevel="0" collapsed="false">
      <c r="A30" s="41" t="s">
        <v>125</v>
      </c>
      <c r="B30" s="15" t="s">
        <v>126</v>
      </c>
      <c r="C30" s="41"/>
      <c r="D30" s="41"/>
      <c r="E30" s="41"/>
      <c r="F30" s="41" t="n">
        <f aca="false">F31</f>
        <v>0.54</v>
      </c>
      <c r="G30" s="41" t="n">
        <f aca="false">G31</f>
        <v>9.57</v>
      </c>
      <c r="H30" s="41"/>
      <c r="I30" s="41" t="n">
        <f aca="false">I31</f>
        <v>5.44</v>
      </c>
      <c r="J30" s="41" t="n">
        <f aca="false">J31</f>
        <v>1.83</v>
      </c>
      <c r="K30" s="41" t="n">
        <f aca="false">K31</f>
        <v>11.4</v>
      </c>
      <c r="L30" s="41"/>
      <c r="M30" s="41" t="n">
        <f aca="false">M31</f>
        <v>0.33</v>
      </c>
      <c r="N30" s="41" t="n">
        <f aca="false">N31</f>
        <v>6.73</v>
      </c>
      <c r="O30" s="41"/>
      <c r="P30" s="41" t="n">
        <f aca="false">P31</f>
        <v>3.27</v>
      </c>
      <c r="Q30" s="41" t="n">
        <f aca="false">Q31</f>
        <v>1.26</v>
      </c>
      <c r="R30" s="41" t="n">
        <f aca="false">R31</f>
        <v>7.99</v>
      </c>
      <c r="S30" s="41" t="n">
        <f aca="false">S31</f>
        <v>0.87</v>
      </c>
      <c r="T30" s="41" t="n">
        <f aca="false">T31</f>
        <v>8.71</v>
      </c>
      <c r="U30" s="41" t="n">
        <f aca="false">U31</f>
        <v>19.39</v>
      </c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</row>
    <row r="31" s="28" customFormat="true" ht="42" hidden="false" customHeight="true" outlineLevel="0" collapsed="false">
      <c r="A31" s="103"/>
      <c r="B31" s="104" t="s">
        <v>135</v>
      </c>
      <c r="C31" s="105" t="s">
        <v>31</v>
      </c>
      <c r="D31" s="105" t="s">
        <v>32</v>
      </c>
      <c r="E31" s="21" t="n">
        <v>17721.5</v>
      </c>
      <c r="F31" s="22" t="n">
        <f aca="false">ROUND(S31/8*5,2)</f>
        <v>0.54</v>
      </c>
      <c r="G31" s="22" t="n">
        <f aca="false">ROUND(F31*E31/1000,2)</f>
        <v>9.57</v>
      </c>
      <c r="H31" s="21" t="n">
        <v>335.98</v>
      </c>
      <c r="I31" s="22" t="n">
        <f aca="false">ROUND(T31/8*5,2)</f>
        <v>5.44</v>
      </c>
      <c r="J31" s="22" t="n">
        <f aca="false">ROUND(H31*I31/1000,2)</f>
        <v>1.83</v>
      </c>
      <c r="K31" s="22" t="n">
        <f aca="false">G31+J31</f>
        <v>11.4</v>
      </c>
      <c r="L31" s="56" t="n">
        <f aca="false">ROUND(E31*$L$37,2)</f>
        <v>20379.73</v>
      </c>
      <c r="M31" s="22" t="n">
        <f aca="false">S31-F31</f>
        <v>0.33</v>
      </c>
      <c r="N31" s="22" t="n">
        <f aca="false">ROUND(L31*M31/1000,2)</f>
        <v>6.73</v>
      </c>
      <c r="O31" s="56" t="n">
        <f aca="false">ROUND(H31*L$37,2)</f>
        <v>386.38</v>
      </c>
      <c r="P31" s="22" t="n">
        <f aca="false">T31-I31</f>
        <v>3.27</v>
      </c>
      <c r="Q31" s="22" t="n">
        <f aca="false">ROUND(O31*P31/1000,2)</f>
        <v>1.26</v>
      </c>
      <c r="R31" s="22" t="n">
        <f aca="false">N31+Q31</f>
        <v>7.99</v>
      </c>
      <c r="S31" s="24" t="n">
        <v>0.87</v>
      </c>
      <c r="T31" s="24" t="n">
        <v>8.71</v>
      </c>
      <c r="U31" s="22" t="n">
        <f aca="false">K31+R31</f>
        <v>19.39</v>
      </c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</row>
    <row r="32" s="28" customFormat="true" ht="43.5" hidden="false" customHeight="true" outlineLevel="0" collapsed="false">
      <c r="A32" s="14" t="s">
        <v>160</v>
      </c>
      <c r="B32" s="15" t="s">
        <v>206</v>
      </c>
      <c r="C32" s="41"/>
      <c r="D32" s="41"/>
      <c r="E32" s="41"/>
      <c r="F32" s="41" t="n">
        <f aca="false">F33</f>
        <v>2.16</v>
      </c>
      <c r="G32" s="41" t="n">
        <f aca="false">G33</f>
        <v>38.28</v>
      </c>
      <c r="H32" s="41"/>
      <c r="I32" s="41" t="n">
        <f aca="false">I33</f>
        <v>36.94</v>
      </c>
      <c r="J32" s="41" t="n">
        <f aca="false">J33</f>
        <v>12.41</v>
      </c>
      <c r="K32" s="41" t="n">
        <f aca="false">K33</f>
        <v>50.69</v>
      </c>
      <c r="L32" s="41"/>
      <c r="M32" s="41" t="n">
        <f aca="false">M33</f>
        <v>1.29</v>
      </c>
      <c r="N32" s="41" t="n">
        <f aca="false">N33</f>
        <v>26.29</v>
      </c>
      <c r="O32" s="41"/>
      <c r="P32" s="41" t="n">
        <f aca="false">P33</f>
        <v>22.17</v>
      </c>
      <c r="Q32" s="41" t="n">
        <f aca="false">Q33</f>
        <v>8.57</v>
      </c>
      <c r="R32" s="41" t="n">
        <f aca="false">R33</f>
        <v>34.86</v>
      </c>
      <c r="S32" s="41" t="n">
        <f aca="false">S33</f>
        <v>3.45</v>
      </c>
      <c r="T32" s="41" t="n">
        <f aca="false">T33</f>
        <v>59.11</v>
      </c>
      <c r="U32" s="41" t="n">
        <f aca="false">U33</f>
        <v>85.55</v>
      </c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  <c r="EX32" s="17"/>
      <c r="EY32" s="17"/>
      <c r="EZ32" s="17"/>
      <c r="FA32" s="17"/>
      <c r="FB32" s="17"/>
      <c r="FC32" s="17"/>
      <c r="FD32" s="17"/>
      <c r="FE32" s="17"/>
      <c r="FF32" s="17"/>
      <c r="FG32" s="17"/>
      <c r="FH32" s="17"/>
      <c r="FI32" s="17"/>
      <c r="FJ32" s="17"/>
      <c r="FK32" s="17"/>
      <c r="FL32" s="17"/>
      <c r="FM32" s="17"/>
      <c r="FN32" s="17"/>
      <c r="FO32" s="17"/>
      <c r="FP32" s="17"/>
      <c r="FQ32" s="17"/>
      <c r="FR32" s="17"/>
      <c r="FS32" s="17"/>
      <c r="FT32" s="17"/>
      <c r="FU32" s="17"/>
      <c r="FV32" s="17"/>
      <c r="FW32" s="17"/>
      <c r="FX32" s="17"/>
      <c r="FY32" s="17"/>
      <c r="FZ32" s="17"/>
      <c r="GA32" s="17"/>
      <c r="GB32" s="17"/>
      <c r="GC32" s="17"/>
      <c r="GD32" s="17"/>
      <c r="GE32" s="17"/>
      <c r="GF32" s="17"/>
      <c r="GG32" s="17"/>
      <c r="GH32" s="17"/>
      <c r="GI32" s="17"/>
      <c r="GJ32" s="17"/>
      <c r="GK32" s="17"/>
      <c r="GL32" s="17"/>
      <c r="GM32" s="17"/>
      <c r="GN32" s="17"/>
      <c r="GO32" s="17"/>
      <c r="GP32" s="17"/>
      <c r="GQ32" s="17"/>
      <c r="GR32" s="17"/>
      <c r="GS32" s="17"/>
      <c r="GT32" s="17"/>
      <c r="GU32" s="17"/>
      <c r="GV32" s="17"/>
      <c r="GW32" s="17"/>
      <c r="GX32" s="17"/>
      <c r="GY32" s="17"/>
      <c r="GZ32" s="17"/>
      <c r="HA32" s="17"/>
      <c r="HB32" s="17"/>
      <c r="HC32" s="17"/>
      <c r="HD32" s="17"/>
      <c r="HE32" s="17"/>
      <c r="HF32" s="17"/>
      <c r="HG32" s="17"/>
      <c r="HH32" s="17"/>
      <c r="HI32" s="17"/>
      <c r="HJ32" s="17"/>
      <c r="HK32" s="17"/>
      <c r="HL32" s="17"/>
      <c r="HM32" s="17"/>
      <c r="HN32" s="17"/>
      <c r="HO32" s="17"/>
      <c r="HP32" s="17"/>
      <c r="HQ32" s="17"/>
      <c r="HR32" s="17"/>
      <c r="HS32" s="17"/>
      <c r="HT32" s="17"/>
      <c r="HU32" s="17"/>
      <c r="HV32" s="17"/>
      <c r="HW32" s="17"/>
      <c r="HX32" s="17"/>
      <c r="HY32" s="17"/>
      <c r="HZ32" s="17"/>
      <c r="IA32" s="17"/>
      <c r="IB32" s="17"/>
      <c r="IC32" s="17"/>
      <c r="ID32" s="17"/>
      <c r="IE32" s="17"/>
      <c r="IF32" s="17"/>
      <c r="IG32" s="17"/>
      <c r="IH32" s="17"/>
      <c r="II32" s="17"/>
      <c r="IJ32" s="17"/>
      <c r="IK32" s="17"/>
      <c r="IL32" s="17"/>
      <c r="IM32" s="17"/>
      <c r="IN32" s="17"/>
      <c r="IO32" s="17"/>
      <c r="IP32" s="17"/>
      <c r="IQ32" s="17"/>
      <c r="IR32" s="17"/>
      <c r="IS32" s="17"/>
      <c r="IT32" s="17"/>
      <c r="IU32" s="17"/>
      <c r="IV32" s="17"/>
      <c r="IW32" s="17"/>
    </row>
    <row r="33" customFormat="false" ht="29.25" hidden="false" customHeight="true" outlineLevel="0" collapsed="false">
      <c r="A33" s="38" t="s">
        <v>162</v>
      </c>
      <c r="B33" s="39" t="s">
        <v>163</v>
      </c>
      <c r="C33" s="43" t="s">
        <v>36</v>
      </c>
      <c r="D33" s="43" t="s">
        <v>32</v>
      </c>
      <c r="E33" s="21" t="n">
        <v>17721.5</v>
      </c>
      <c r="F33" s="43" t="n">
        <f aca="false">ROUND(S33/8*5,2)</f>
        <v>2.16</v>
      </c>
      <c r="G33" s="43" t="n">
        <f aca="false">ROUND(E33*F33/1000,2)</f>
        <v>38.28</v>
      </c>
      <c r="H33" s="21" t="n">
        <v>335.98</v>
      </c>
      <c r="I33" s="43" t="n">
        <f aca="false">ROUND(T33/8*5,2)</f>
        <v>36.94</v>
      </c>
      <c r="J33" s="43" t="n">
        <f aca="false">ROUND(H33*I33/1000,2)</f>
        <v>12.41</v>
      </c>
      <c r="K33" s="43" t="n">
        <f aca="false">G33+J33</f>
        <v>50.69</v>
      </c>
      <c r="L33" s="56" t="n">
        <f aca="false">ROUND(E33*$L$37,2)</f>
        <v>20379.73</v>
      </c>
      <c r="M33" s="43" t="n">
        <f aca="false">S33-F33</f>
        <v>1.29</v>
      </c>
      <c r="N33" s="43" t="n">
        <f aca="false">ROUND(L33*M33/1000,2)</f>
        <v>26.29</v>
      </c>
      <c r="O33" s="56" t="n">
        <f aca="false">ROUND(H33*L$37,2)</f>
        <v>386.38</v>
      </c>
      <c r="P33" s="43" t="n">
        <f aca="false">T33-I33</f>
        <v>22.17</v>
      </c>
      <c r="Q33" s="43" t="n">
        <f aca="false">ROUND(O33*P33/1000,2)</f>
        <v>8.57</v>
      </c>
      <c r="R33" s="43" t="n">
        <f aca="false">N33+Q33</f>
        <v>34.86</v>
      </c>
      <c r="S33" s="24" t="n">
        <v>3.45</v>
      </c>
      <c r="T33" s="24" t="n">
        <v>59.11</v>
      </c>
      <c r="U33" s="43" t="n">
        <f aca="false">K33+R33</f>
        <v>85.55</v>
      </c>
    </row>
    <row r="34" customFormat="false" ht="18.75" hidden="false" customHeight="true" outlineLevel="0" collapsed="false">
      <c r="A34" s="44"/>
      <c r="B34" s="45" t="s">
        <v>164</v>
      </c>
      <c r="C34" s="44"/>
      <c r="D34" s="44"/>
      <c r="E34" s="44"/>
      <c r="F34" s="44" t="n">
        <f aca="false">F11+F30+F18+F28+F32</f>
        <v>163.12</v>
      </c>
      <c r="G34" s="44" t="n">
        <f aca="false">G11+G30+G18+G28+G32</f>
        <v>3077.78</v>
      </c>
      <c r="H34" s="44" t="n">
        <f aca="false">H11+H30+H18+H28+H32</f>
        <v>0</v>
      </c>
      <c r="I34" s="44" t="n">
        <f aca="false">I11+I30+I18+I28+I32</f>
        <v>2978.28</v>
      </c>
      <c r="J34" s="44" t="n">
        <f aca="false">J11+J30+J18+J28+J32</f>
        <v>674.22</v>
      </c>
      <c r="K34" s="44" t="n">
        <f aca="false">K11+K30+K18+K28+K32</f>
        <v>3752</v>
      </c>
      <c r="L34" s="44" t="n">
        <f aca="false">L11+L30+L18+L28+L32</f>
        <v>0</v>
      </c>
      <c r="M34" s="44" t="n">
        <f aca="false">M11+M30+M18+M28+M32</f>
        <v>97.8755233333334</v>
      </c>
      <c r="N34" s="44" t="n">
        <f aca="false">N11+N30+N18+N28+N32</f>
        <v>2123.7</v>
      </c>
      <c r="O34" s="44" t="n">
        <f aca="false">O11+O30+O18+O28+O32</f>
        <v>0</v>
      </c>
      <c r="P34" s="44" t="n">
        <f aca="false">P11+P30+P18+P28+P32</f>
        <v>1786.96066666667</v>
      </c>
      <c r="Q34" s="44" t="n">
        <f aca="false">Q11+Q30+Q18+Q28+Q32</f>
        <v>465.21</v>
      </c>
      <c r="R34" s="44" t="n">
        <f aca="false">R11+R30+R18+R28+R32</f>
        <v>2588.91</v>
      </c>
      <c r="S34" s="44" t="n">
        <f aca="false">S11+S30+S18+S28+S32</f>
        <v>260.995523333333</v>
      </c>
      <c r="T34" s="44" t="n">
        <f aca="false">T11+T30+T18+T28+T32</f>
        <v>4765.24066666667</v>
      </c>
      <c r="U34" s="44" t="n">
        <f aca="false">U11+U30+U18+U28+U32</f>
        <v>6340.91</v>
      </c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06"/>
      <c r="AR34" s="106"/>
      <c r="AS34" s="106"/>
      <c r="AT34" s="106"/>
      <c r="AU34" s="106"/>
      <c r="AV34" s="106"/>
      <c r="AW34" s="106"/>
      <c r="AX34" s="106"/>
      <c r="AY34" s="106"/>
      <c r="AZ34" s="106"/>
      <c r="BA34" s="106"/>
      <c r="BB34" s="106"/>
      <c r="BC34" s="106"/>
      <c r="BD34" s="106"/>
      <c r="BE34" s="106"/>
      <c r="BF34" s="106"/>
      <c r="BG34" s="106"/>
      <c r="BH34" s="106"/>
      <c r="BI34" s="106"/>
      <c r="BJ34" s="106"/>
      <c r="BK34" s="106"/>
      <c r="BL34" s="106"/>
      <c r="BM34" s="106"/>
      <c r="BN34" s="106"/>
      <c r="BO34" s="106"/>
      <c r="BP34" s="106"/>
      <c r="BQ34" s="106"/>
      <c r="BR34" s="106"/>
      <c r="BS34" s="106"/>
      <c r="BT34" s="106"/>
      <c r="BU34" s="106"/>
      <c r="BV34" s="106"/>
      <c r="BW34" s="106"/>
      <c r="BX34" s="106"/>
      <c r="BY34" s="106"/>
      <c r="BZ34" s="106"/>
      <c r="CA34" s="106"/>
      <c r="CB34" s="106"/>
      <c r="CC34" s="106"/>
      <c r="CD34" s="106"/>
      <c r="CE34" s="106"/>
      <c r="CF34" s="106"/>
      <c r="CG34" s="106"/>
      <c r="CH34" s="106"/>
      <c r="CI34" s="106"/>
      <c r="CJ34" s="106"/>
      <c r="CK34" s="106"/>
      <c r="CL34" s="106"/>
      <c r="CM34" s="106"/>
      <c r="CN34" s="106"/>
      <c r="CO34" s="106"/>
      <c r="CP34" s="106"/>
      <c r="CQ34" s="106"/>
      <c r="CR34" s="106"/>
      <c r="CS34" s="106"/>
      <c r="CT34" s="106"/>
      <c r="CU34" s="106"/>
      <c r="CV34" s="106"/>
      <c r="CW34" s="106"/>
      <c r="CX34" s="106"/>
      <c r="CY34" s="106"/>
      <c r="CZ34" s="106"/>
      <c r="DA34" s="106"/>
      <c r="DB34" s="106"/>
      <c r="DC34" s="106"/>
      <c r="DD34" s="106"/>
      <c r="DE34" s="106"/>
      <c r="DF34" s="106"/>
      <c r="DG34" s="106"/>
      <c r="DH34" s="106"/>
      <c r="DI34" s="106"/>
      <c r="DJ34" s="106"/>
      <c r="DK34" s="106"/>
      <c r="DL34" s="106"/>
      <c r="DM34" s="106"/>
      <c r="DN34" s="106"/>
      <c r="DO34" s="106"/>
      <c r="DP34" s="106"/>
      <c r="DQ34" s="106"/>
      <c r="DR34" s="106"/>
      <c r="DS34" s="106"/>
      <c r="DT34" s="106"/>
      <c r="DU34" s="106"/>
      <c r="DV34" s="106"/>
      <c r="DW34" s="106"/>
      <c r="DX34" s="106"/>
      <c r="DY34" s="106"/>
      <c r="DZ34" s="106"/>
      <c r="EA34" s="106"/>
      <c r="EB34" s="106"/>
      <c r="EC34" s="106"/>
      <c r="ED34" s="106"/>
      <c r="EE34" s="106"/>
      <c r="EF34" s="106"/>
      <c r="EG34" s="106"/>
      <c r="EH34" s="106"/>
      <c r="EI34" s="106"/>
      <c r="EJ34" s="106"/>
      <c r="EK34" s="106"/>
      <c r="EL34" s="106"/>
      <c r="EM34" s="106"/>
      <c r="EN34" s="106"/>
      <c r="EO34" s="106"/>
      <c r="EP34" s="106"/>
      <c r="EQ34" s="106"/>
      <c r="ER34" s="106"/>
      <c r="ES34" s="106"/>
      <c r="ET34" s="106"/>
      <c r="EU34" s="106"/>
      <c r="EV34" s="106"/>
      <c r="EW34" s="106"/>
      <c r="EX34" s="106"/>
      <c r="EY34" s="106"/>
      <c r="EZ34" s="106"/>
      <c r="FA34" s="106"/>
      <c r="FB34" s="106"/>
      <c r="FC34" s="106"/>
      <c r="FD34" s="106"/>
      <c r="FE34" s="106"/>
      <c r="FF34" s="106"/>
      <c r="FG34" s="106"/>
      <c r="FH34" s="106"/>
      <c r="FI34" s="106"/>
      <c r="FJ34" s="106"/>
      <c r="FK34" s="106"/>
      <c r="FL34" s="106"/>
      <c r="FM34" s="106"/>
      <c r="FN34" s="106"/>
      <c r="FO34" s="106"/>
      <c r="FP34" s="106"/>
      <c r="FQ34" s="106"/>
      <c r="FR34" s="106"/>
      <c r="FS34" s="106"/>
      <c r="FT34" s="106"/>
      <c r="FU34" s="106"/>
      <c r="FV34" s="106"/>
      <c r="FW34" s="106"/>
      <c r="FX34" s="106"/>
      <c r="FY34" s="106"/>
      <c r="FZ34" s="106"/>
      <c r="GA34" s="106"/>
      <c r="GB34" s="106"/>
      <c r="GC34" s="106"/>
      <c r="GD34" s="106"/>
      <c r="GE34" s="106"/>
      <c r="GF34" s="106"/>
      <c r="GG34" s="106"/>
      <c r="GH34" s="106"/>
      <c r="GI34" s="106"/>
      <c r="GJ34" s="106"/>
      <c r="GK34" s="106"/>
      <c r="GL34" s="106"/>
      <c r="GM34" s="106"/>
      <c r="GN34" s="106"/>
      <c r="GO34" s="106"/>
      <c r="GP34" s="106"/>
      <c r="GQ34" s="106"/>
      <c r="GR34" s="106"/>
      <c r="GS34" s="106"/>
      <c r="GT34" s="106"/>
      <c r="GU34" s="106"/>
      <c r="GV34" s="106"/>
      <c r="GW34" s="106"/>
      <c r="GX34" s="106"/>
      <c r="GY34" s="106"/>
      <c r="GZ34" s="106"/>
      <c r="HA34" s="106"/>
      <c r="HB34" s="106"/>
      <c r="HC34" s="106"/>
      <c r="HD34" s="106"/>
      <c r="HE34" s="106"/>
      <c r="HF34" s="106"/>
      <c r="HG34" s="106"/>
      <c r="HH34" s="106"/>
      <c r="HI34" s="106"/>
      <c r="HJ34" s="106"/>
      <c r="HK34" s="106"/>
      <c r="HL34" s="106"/>
      <c r="HM34" s="106"/>
      <c r="HN34" s="106"/>
      <c r="HO34" s="106"/>
      <c r="HP34" s="106"/>
      <c r="HQ34" s="106"/>
      <c r="HR34" s="106"/>
      <c r="HS34" s="106"/>
      <c r="HT34" s="106"/>
      <c r="HU34" s="106"/>
      <c r="HV34" s="106"/>
      <c r="HW34" s="106"/>
      <c r="HX34" s="106"/>
      <c r="HY34" s="106"/>
      <c r="HZ34" s="106"/>
      <c r="IA34" s="106"/>
      <c r="IB34" s="106"/>
      <c r="IC34" s="106"/>
      <c r="ID34" s="106"/>
      <c r="IE34" s="106"/>
      <c r="IF34" s="106"/>
      <c r="IG34" s="106"/>
      <c r="IH34" s="106"/>
      <c r="II34" s="106"/>
      <c r="IJ34" s="106"/>
      <c r="IK34" s="106"/>
      <c r="IL34" s="106"/>
      <c r="IM34" s="106"/>
      <c r="IN34" s="106"/>
      <c r="IO34" s="106"/>
      <c r="IP34" s="106"/>
      <c r="IQ34" s="106"/>
      <c r="IR34" s="106"/>
      <c r="IS34" s="106"/>
      <c r="IT34" s="106"/>
      <c r="IU34" s="106"/>
      <c r="IV34" s="106"/>
      <c r="IW34" s="106"/>
    </row>
    <row r="35" customFormat="false" ht="15.75" hidden="false" customHeight="true" outlineLevel="0" collapsed="false">
      <c r="H35" s="69"/>
    </row>
    <row r="36" s="28" customFormat="true" ht="12.75" hidden="false" customHeight="true" outlineLevel="0" collapsed="false">
      <c r="A36" s="1"/>
      <c r="B36" s="1" t="s">
        <v>237</v>
      </c>
      <c r="C36" s="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</row>
    <row r="37" customFormat="false" ht="12.75" hidden="false" customHeight="true" outlineLevel="0" collapsed="false">
      <c r="A37" s="47"/>
      <c r="B37" s="85" t="s">
        <v>165</v>
      </c>
      <c r="C37" s="85"/>
      <c r="D37" s="85"/>
      <c r="E37" s="47"/>
      <c r="F37" s="47"/>
      <c r="G37" s="47"/>
      <c r="H37" s="47"/>
      <c r="I37" s="47"/>
      <c r="J37" s="86"/>
      <c r="K37" s="107"/>
      <c r="L37" s="87" t="n">
        <v>1.15</v>
      </c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  <c r="GD37" s="47"/>
      <c r="GE37" s="47"/>
      <c r="GF37" s="47"/>
      <c r="GG37" s="47"/>
      <c r="GH37" s="47"/>
      <c r="GI37" s="47"/>
      <c r="GJ37" s="47"/>
      <c r="GK37" s="47"/>
      <c r="GL37" s="47"/>
      <c r="GM37" s="47"/>
      <c r="GN37" s="47"/>
      <c r="GO37" s="47"/>
      <c r="GP37" s="47"/>
      <c r="GQ37" s="47"/>
      <c r="GR37" s="47"/>
      <c r="GS37" s="47"/>
      <c r="GT37" s="47"/>
      <c r="GU37" s="47"/>
      <c r="GV37" s="47"/>
      <c r="GW37" s="47"/>
      <c r="GX37" s="47"/>
      <c r="GY37" s="47"/>
      <c r="GZ37" s="47"/>
      <c r="HA37" s="47"/>
      <c r="HB37" s="47"/>
      <c r="HC37" s="47"/>
      <c r="HD37" s="47"/>
      <c r="HE37" s="47"/>
      <c r="HF37" s="47"/>
      <c r="HG37" s="47"/>
      <c r="HH37" s="47"/>
      <c r="HI37" s="47"/>
      <c r="HJ37" s="47"/>
      <c r="HK37" s="47"/>
      <c r="HL37" s="47"/>
      <c r="HM37" s="47"/>
      <c r="HN37" s="47"/>
      <c r="HO37" s="47"/>
      <c r="HP37" s="47"/>
      <c r="HQ37" s="47"/>
      <c r="HR37" s="47"/>
      <c r="HS37" s="47"/>
      <c r="HT37" s="47"/>
      <c r="HU37" s="47"/>
      <c r="HV37" s="47"/>
      <c r="HW37" s="47"/>
      <c r="HX37" s="47"/>
      <c r="HY37" s="47"/>
      <c r="HZ37" s="47"/>
      <c r="IA37" s="47"/>
      <c r="IB37" s="47"/>
      <c r="IC37" s="47"/>
      <c r="ID37" s="47"/>
      <c r="IE37" s="47"/>
      <c r="IF37" s="47"/>
      <c r="IG37" s="47"/>
      <c r="IH37" s="47"/>
      <c r="II37" s="47"/>
      <c r="IJ37" s="47"/>
      <c r="IK37" s="47"/>
      <c r="IL37" s="47"/>
      <c r="IM37" s="47"/>
      <c r="IN37" s="47"/>
      <c r="IO37" s="47"/>
      <c r="IP37" s="47"/>
      <c r="IQ37" s="47"/>
      <c r="IR37" s="47"/>
      <c r="IS37" s="47"/>
      <c r="IT37" s="47"/>
      <c r="IU37" s="47"/>
      <c r="IV37" s="47"/>
      <c r="IW37" s="47"/>
    </row>
    <row r="38" customFormat="false" ht="12.75" hidden="false" customHeight="tru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10:U1048576"/>
  <mergeCells count="32">
    <mergeCell ref="R1:U1"/>
    <mergeCell ref="R2:U2"/>
    <mergeCell ref="R3:U3"/>
    <mergeCell ref="A4:U4"/>
    <mergeCell ref="B5:U5"/>
    <mergeCell ref="A7:A9"/>
    <mergeCell ref="B7:B9"/>
    <mergeCell ref="C7:C9"/>
    <mergeCell ref="D7:D9"/>
    <mergeCell ref="E7:K7"/>
    <mergeCell ref="L7:R7"/>
    <mergeCell ref="S7:U7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U8:U9"/>
    <mergeCell ref="A15:A16"/>
    <mergeCell ref="A24:A25"/>
    <mergeCell ref="B37:D37"/>
  </mergeCells>
  <printOptions headings="false" gridLines="false" gridLinesSet="true" horizontalCentered="false" verticalCentered="false"/>
  <pageMargins left="0.7" right="0.7" top="1.04513888888889" bottom="1.04513888888889" header="0.511811023622047" footer="0.511811023622047"/>
  <pageSetup paperSize="9" scale="10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FD1048576"/>
  <sheetViews>
    <sheetView showFormulas="false" showGridLines="true" showRowColHeaders="true" showZeros="true" rightToLeft="false" tabSelected="false" showOutlineSymbols="true" defaultGridColor="true" view="normal" topLeftCell="A61" colorId="64" zoomScale="90" zoomScaleNormal="90" zoomScalePageLayoutView="100" workbookViewId="0">
      <selection pane="topLeft" activeCell="H63" activeCellId="0" sqref="H63"/>
    </sheetView>
  </sheetViews>
  <sheetFormatPr defaultColWidth="9.42578125" defaultRowHeight="12.75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50.08"/>
    <col collapsed="false" customWidth="true" hidden="false" outlineLevel="0" max="3" min="3" style="2" width="26.69"/>
    <col collapsed="false" customWidth="true" hidden="false" outlineLevel="0" max="4" min="4" style="2" width="26.81"/>
    <col collapsed="false" customWidth="true" hidden="false" outlineLevel="0" max="12" min="5" style="1" width="12.36"/>
    <col collapsed="false" customWidth="false" hidden="false" outlineLevel="0" max="13" min="13" style="1" width="9.42"/>
    <col collapsed="false" customWidth="true" hidden="false" outlineLevel="0" max="14" min="14" style="1" width="14.03"/>
    <col collapsed="false" customWidth="false" hidden="false" outlineLevel="0" max="249" min="15" style="1" width="9.42"/>
    <col collapsed="false" customWidth="false" hidden="false" outlineLevel="0" max="16376" min="250" style="3" width="9.42"/>
    <col collapsed="false" customWidth="true" hidden="false" outlineLevel="0" max="16384" min="16377" style="3" width="11.53"/>
  </cols>
  <sheetData>
    <row r="1" customFormat="false" ht="11.25" hidden="false" customHeight="true" outlineLevel="0" collapsed="false"/>
    <row r="2" customFormat="false" ht="14.25" hidden="false" customHeight="true" outlineLevel="0" collapsed="false">
      <c r="I2" s="108" t="s">
        <v>261</v>
      </c>
      <c r="J2" s="108"/>
      <c r="K2" s="108"/>
      <c r="L2" s="108"/>
    </row>
    <row r="3" customFormat="false" ht="30.75" hidden="false" customHeight="true" outlineLevel="0" collapsed="false">
      <c r="E3" s="83"/>
      <c r="F3" s="83"/>
      <c r="G3" s="83"/>
      <c r="H3" s="83"/>
      <c r="I3" s="108" t="s">
        <v>262</v>
      </c>
      <c r="J3" s="108"/>
      <c r="K3" s="108"/>
      <c r="L3" s="108"/>
    </row>
    <row r="4" customFormat="false" ht="30" hidden="false" customHeight="true" outlineLevel="0" collapsed="false">
      <c r="E4" s="83"/>
      <c r="F4" s="83"/>
      <c r="G4" s="83"/>
      <c r="H4" s="83"/>
      <c r="I4" s="108" t="s">
        <v>2</v>
      </c>
      <c r="J4" s="108"/>
      <c r="K4" s="108"/>
      <c r="L4" s="108"/>
    </row>
    <row r="5" customFormat="false" ht="30" hidden="false" customHeight="true" outlineLevel="0" collapsed="false">
      <c r="A5" s="8" t="s">
        <v>3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customFormat="false" ht="25.1" hidden="false" customHeight="true" outlineLevel="0" collapsed="false">
      <c r="B6" s="92" t="s">
        <v>263</v>
      </c>
      <c r="C6" s="92"/>
      <c r="D6" s="92"/>
      <c r="E6" s="92"/>
      <c r="F6" s="92"/>
      <c r="G6" s="92"/>
      <c r="H6" s="92"/>
      <c r="I6" s="92"/>
      <c r="J6" s="92"/>
      <c r="K6" s="92"/>
      <c r="L6" s="92"/>
    </row>
    <row r="7" customFormat="false" ht="14.25" hidden="false" customHeight="true" outlineLevel="0" collapsed="false"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</row>
    <row r="8" s="11" customFormat="true" ht="18.75" hidden="false" customHeight="true" outlineLevel="0" collapsed="false">
      <c r="A8" s="110" t="s">
        <v>5</v>
      </c>
      <c r="B8" s="111" t="s">
        <v>242</v>
      </c>
      <c r="C8" s="10" t="s">
        <v>7</v>
      </c>
      <c r="D8" s="10" t="s">
        <v>8</v>
      </c>
      <c r="E8" s="110" t="s">
        <v>264</v>
      </c>
      <c r="F8" s="110"/>
      <c r="G8" s="110"/>
      <c r="H8" s="110"/>
      <c r="I8" s="110"/>
      <c r="J8" s="110"/>
      <c r="K8" s="110"/>
      <c r="L8" s="110"/>
      <c r="IP8" s="3"/>
      <c r="IQ8" s="3"/>
      <c r="IR8" s="3"/>
      <c r="IS8" s="3"/>
      <c r="IT8" s="3"/>
      <c r="IU8" s="3"/>
      <c r="IV8" s="3"/>
      <c r="IW8" s="3"/>
    </row>
    <row r="9" s="11" customFormat="true" ht="15.75" hidden="false" customHeight="true" outlineLevel="0" collapsed="false">
      <c r="A9" s="110"/>
      <c r="B9" s="111"/>
      <c r="C9" s="10"/>
      <c r="D9" s="10"/>
      <c r="E9" s="110" t="s">
        <v>9</v>
      </c>
      <c r="F9" s="110"/>
      <c r="G9" s="110"/>
      <c r="H9" s="110" t="s">
        <v>265</v>
      </c>
      <c r="I9" s="110"/>
      <c r="J9" s="110"/>
      <c r="K9" s="10" t="s">
        <v>11</v>
      </c>
      <c r="L9" s="10"/>
      <c r="IP9" s="3"/>
      <c r="IQ9" s="3"/>
      <c r="IR9" s="3"/>
      <c r="IS9" s="3"/>
      <c r="IT9" s="3"/>
      <c r="IU9" s="3"/>
      <c r="IV9" s="3"/>
      <c r="IW9" s="3"/>
    </row>
    <row r="10" s="11" customFormat="true" ht="21.75" hidden="false" customHeight="true" outlineLevel="0" collapsed="false">
      <c r="A10" s="110"/>
      <c r="B10" s="111"/>
      <c r="C10" s="10"/>
      <c r="D10" s="10"/>
      <c r="E10" s="112" t="s">
        <v>266</v>
      </c>
      <c r="F10" s="112" t="s">
        <v>267</v>
      </c>
      <c r="G10" s="110" t="s">
        <v>14</v>
      </c>
      <c r="H10" s="112" t="s">
        <v>266</v>
      </c>
      <c r="I10" s="112" t="s">
        <v>267</v>
      </c>
      <c r="J10" s="110" t="s">
        <v>14</v>
      </c>
      <c r="K10" s="112" t="s">
        <v>267</v>
      </c>
      <c r="L10" s="110" t="s">
        <v>14</v>
      </c>
      <c r="IP10" s="3"/>
      <c r="IQ10" s="3"/>
      <c r="IR10" s="3"/>
      <c r="IS10" s="3"/>
      <c r="IT10" s="3"/>
      <c r="IU10" s="3"/>
      <c r="IV10" s="3"/>
      <c r="IW10" s="3"/>
    </row>
    <row r="11" s="11" customFormat="true" ht="28.5" hidden="false" customHeight="true" outlineLevel="0" collapsed="false">
      <c r="A11" s="110"/>
      <c r="B11" s="111"/>
      <c r="C11" s="10"/>
      <c r="D11" s="10"/>
      <c r="E11" s="112"/>
      <c r="F11" s="112"/>
      <c r="G11" s="112"/>
      <c r="H11" s="112"/>
      <c r="I11" s="112"/>
      <c r="J11" s="112"/>
      <c r="K11" s="112"/>
      <c r="L11" s="112"/>
      <c r="IP11" s="3"/>
      <c r="IQ11" s="3"/>
      <c r="IR11" s="3"/>
      <c r="IS11" s="3"/>
      <c r="IT11" s="3"/>
      <c r="IU11" s="3"/>
      <c r="IV11" s="3"/>
      <c r="IW11" s="3"/>
    </row>
    <row r="12" s="11" customFormat="true" ht="13.5" hidden="false" customHeight="true" outlineLevel="0" collapsed="false">
      <c r="A12" s="113" t="s">
        <v>15</v>
      </c>
      <c r="B12" s="113" t="s">
        <v>16</v>
      </c>
      <c r="C12" s="113" t="s">
        <v>17</v>
      </c>
      <c r="D12" s="113" t="s">
        <v>18</v>
      </c>
      <c r="E12" s="113" t="s">
        <v>19</v>
      </c>
      <c r="F12" s="113" t="s">
        <v>20</v>
      </c>
      <c r="G12" s="113" t="s">
        <v>21</v>
      </c>
      <c r="H12" s="113" t="s">
        <v>22</v>
      </c>
      <c r="I12" s="113" t="s">
        <v>23</v>
      </c>
      <c r="J12" s="113" t="s">
        <v>24</v>
      </c>
      <c r="K12" s="113" t="s">
        <v>25</v>
      </c>
      <c r="L12" s="113" t="s">
        <v>26</v>
      </c>
      <c r="IP12" s="3"/>
      <c r="IQ12" s="3"/>
      <c r="IR12" s="3"/>
      <c r="IS12" s="3"/>
      <c r="IT12" s="3"/>
      <c r="IU12" s="3"/>
      <c r="IV12" s="3"/>
      <c r="IW12" s="3"/>
    </row>
    <row r="13" s="17" customFormat="true" ht="30.75" hidden="false" customHeight="true" outlineLevel="0" collapsed="false">
      <c r="A13" s="41" t="s">
        <v>27</v>
      </c>
      <c r="B13" s="15" t="s">
        <v>28</v>
      </c>
      <c r="C13" s="41"/>
      <c r="D13" s="41"/>
      <c r="E13" s="41"/>
      <c r="F13" s="41" t="n">
        <f aca="false">SUM(F14:F25)</f>
        <v>14206.06</v>
      </c>
      <c r="G13" s="41" t="n">
        <f aca="false">SUM(G14:G25)</f>
        <v>2939.09</v>
      </c>
      <c r="H13" s="41"/>
      <c r="I13" s="41" t="n">
        <f aca="false">SUM(I14:I25)</f>
        <v>14206.03</v>
      </c>
      <c r="J13" s="41" t="n">
        <f aca="false">SUM(J14:J25)</f>
        <v>3379.97</v>
      </c>
      <c r="K13" s="41" t="n">
        <f aca="false">SUM(K14:K25)</f>
        <v>28412.09</v>
      </c>
      <c r="L13" s="41" t="n">
        <f aca="false">SUM(L14:L25)</f>
        <v>6319.06</v>
      </c>
      <c r="IP13" s="3"/>
      <c r="IQ13" s="3"/>
      <c r="IR13" s="3"/>
      <c r="IS13" s="3"/>
      <c r="IT13" s="3"/>
      <c r="IU13" s="3"/>
      <c r="IV13" s="3"/>
      <c r="IW13" s="3"/>
    </row>
    <row r="14" customFormat="false" ht="42" hidden="false" customHeight="true" outlineLevel="0" collapsed="false">
      <c r="A14" s="54" t="s">
        <v>29</v>
      </c>
      <c r="B14" s="114" t="s">
        <v>30</v>
      </c>
      <c r="C14" s="20" t="s">
        <v>31</v>
      </c>
      <c r="D14" s="115" t="s">
        <v>268</v>
      </c>
      <c r="E14" s="21" t="n">
        <v>275.31</v>
      </c>
      <c r="F14" s="22" t="n">
        <f aca="false">ROUND(K14/12*6,2)</f>
        <v>5766.35</v>
      </c>
      <c r="G14" s="22" t="n">
        <f aca="false">ROUND(E14*F14/1000,2)</f>
        <v>1587.53</v>
      </c>
      <c r="H14" s="116" t="n">
        <f aca="false">ROUND(E14*$H$80,2)</f>
        <v>316.61</v>
      </c>
      <c r="I14" s="22" t="n">
        <f aca="false">K14-F14</f>
        <v>5766.35</v>
      </c>
      <c r="J14" s="22" t="n">
        <f aca="false">ROUND(I14*H14/1000,2)</f>
        <v>1825.68</v>
      </c>
      <c r="K14" s="57" t="n">
        <v>11532.7</v>
      </c>
      <c r="L14" s="22" t="n">
        <f aca="false">G14+J14</f>
        <v>3413.21</v>
      </c>
    </row>
    <row r="15" customFormat="false" ht="47.25" hidden="false" customHeight="true" outlineLevel="0" collapsed="false">
      <c r="A15" s="59" t="s">
        <v>34</v>
      </c>
      <c r="B15" s="117" t="s">
        <v>35</v>
      </c>
      <c r="C15" s="20" t="s">
        <v>31</v>
      </c>
      <c r="D15" s="20" t="s">
        <v>268</v>
      </c>
      <c r="E15" s="21" t="n">
        <v>275.31</v>
      </c>
      <c r="F15" s="22" t="n">
        <f aca="false">ROUND(K15/12*6,2)</f>
        <v>345.67</v>
      </c>
      <c r="G15" s="22" t="n">
        <f aca="false">ROUND(E15*F15/1000,2)</f>
        <v>95.17</v>
      </c>
      <c r="H15" s="116" t="n">
        <f aca="false">ROUND(E15*$H$80,2)</f>
        <v>316.61</v>
      </c>
      <c r="I15" s="22" t="n">
        <f aca="false">K15-F15</f>
        <v>345.66</v>
      </c>
      <c r="J15" s="22" t="n">
        <f aca="false">ROUND(I15*H15/1000,2)</f>
        <v>109.44</v>
      </c>
      <c r="K15" s="24" t="n">
        <v>691.33</v>
      </c>
      <c r="L15" s="22" t="n">
        <f aca="false">G15+J15</f>
        <v>204.61</v>
      </c>
    </row>
    <row r="16" customFormat="false" ht="36" hidden="false" customHeight="true" outlineLevel="0" collapsed="false">
      <c r="A16" s="59" t="s">
        <v>37</v>
      </c>
      <c r="B16" s="117" t="s">
        <v>38</v>
      </c>
      <c r="C16" s="20" t="s">
        <v>31</v>
      </c>
      <c r="D16" s="115" t="s">
        <v>268</v>
      </c>
      <c r="E16" s="21" t="n">
        <v>275.31</v>
      </c>
      <c r="F16" s="22" t="n">
        <f aca="false">ROUND(K16/12*6,2)</f>
        <v>569.17</v>
      </c>
      <c r="G16" s="22" t="n">
        <f aca="false">ROUND(E16*F16/1000,2)</f>
        <v>156.7</v>
      </c>
      <c r="H16" s="116" t="n">
        <f aca="false">ROUND(E16*$H$80,2)</f>
        <v>316.61</v>
      </c>
      <c r="I16" s="22" t="n">
        <f aca="false">K16-F16</f>
        <v>569.16</v>
      </c>
      <c r="J16" s="22" t="n">
        <f aca="false">ROUND(I16*H16/1000,2)</f>
        <v>180.2</v>
      </c>
      <c r="K16" s="24" t="n">
        <v>1138.33</v>
      </c>
      <c r="L16" s="22" t="n">
        <f aca="false">G16+J16</f>
        <v>336.9</v>
      </c>
    </row>
    <row r="17" customFormat="false" ht="38.25" hidden="false" customHeight="true" outlineLevel="0" collapsed="false">
      <c r="A17" s="59" t="s">
        <v>39</v>
      </c>
      <c r="B17" s="19" t="s">
        <v>44</v>
      </c>
      <c r="C17" s="118" t="s">
        <v>269</v>
      </c>
      <c r="D17" s="119" t="s">
        <v>268</v>
      </c>
      <c r="E17" s="21" t="n">
        <v>275.31</v>
      </c>
      <c r="F17" s="22" t="n">
        <f aca="false">ROUND(K17/12*6,2)</f>
        <v>416</v>
      </c>
      <c r="G17" s="22" t="n">
        <f aca="false">ROUND(E17*F17/1000,2)</f>
        <v>114.53</v>
      </c>
      <c r="H17" s="116" t="n">
        <f aca="false">ROUND(E17*$H$80,2)</f>
        <v>316.61</v>
      </c>
      <c r="I17" s="22" t="n">
        <f aca="false">K17-F17</f>
        <v>416</v>
      </c>
      <c r="J17" s="22" t="n">
        <f aca="false">ROUND(I17*H17/1000,2)</f>
        <v>131.71</v>
      </c>
      <c r="K17" s="24" t="n">
        <v>832</v>
      </c>
      <c r="L17" s="22" t="n">
        <f aca="false">J17+G17</f>
        <v>246.24</v>
      </c>
    </row>
    <row r="18" customFormat="false" ht="38.25" hidden="false" customHeight="true" outlineLevel="0" collapsed="false">
      <c r="A18" s="59"/>
      <c r="B18" s="19"/>
      <c r="C18" s="118" t="s">
        <v>270</v>
      </c>
      <c r="D18" s="119" t="s">
        <v>268</v>
      </c>
      <c r="E18" s="21" t="n">
        <v>275.31</v>
      </c>
      <c r="F18" s="22" t="n">
        <f aca="false">ROUND(K18/12*6,2)</f>
        <v>35.57</v>
      </c>
      <c r="G18" s="22" t="n">
        <f aca="false">ROUND(E18*F18/1000,2)</f>
        <v>9.79</v>
      </c>
      <c r="H18" s="116" t="n">
        <f aca="false">ROUND(E18*$H$80,2)</f>
        <v>316.61</v>
      </c>
      <c r="I18" s="22" t="n">
        <f aca="false">K18-F18</f>
        <v>35.57</v>
      </c>
      <c r="J18" s="22" t="n">
        <f aca="false">ROUND(I18*H18/1000,2)</f>
        <v>11.26</v>
      </c>
      <c r="K18" s="24" t="n">
        <v>71.14</v>
      </c>
      <c r="L18" s="22" t="n">
        <f aca="false">J18+G18</f>
        <v>21.05</v>
      </c>
    </row>
    <row r="19" customFormat="false" ht="30.5" hidden="false" customHeight="true" outlineLevel="0" collapsed="false">
      <c r="A19" s="59"/>
      <c r="B19" s="19"/>
      <c r="C19" s="20" t="s">
        <v>271</v>
      </c>
      <c r="D19" s="115" t="s">
        <v>272</v>
      </c>
      <c r="E19" s="21" t="n">
        <v>267.14</v>
      </c>
      <c r="F19" s="22" t="n">
        <f aca="false">ROUND(K19/12*6,2)</f>
        <v>10.64</v>
      </c>
      <c r="G19" s="22" t="n">
        <f aca="false">ROUND(E19*F19/1000,2)</f>
        <v>2.84</v>
      </c>
      <c r="H19" s="116" t="n">
        <f aca="false">ROUND(E19*$H$80,2)</f>
        <v>307.21</v>
      </c>
      <c r="I19" s="22" t="n">
        <f aca="false">K19-F19</f>
        <v>10.64</v>
      </c>
      <c r="J19" s="22" t="n">
        <f aca="false">ROUND(I19*H19/1000,2)</f>
        <v>3.27</v>
      </c>
      <c r="K19" s="24" t="n">
        <v>21.28</v>
      </c>
      <c r="L19" s="22" t="n">
        <f aca="false">G19+J19</f>
        <v>6.11</v>
      </c>
    </row>
    <row r="20" customFormat="false" ht="42.05" hidden="false" customHeight="true" outlineLevel="0" collapsed="false">
      <c r="A20" s="59" t="s">
        <v>43</v>
      </c>
      <c r="B20" s="117" t="s">
        <v>273</v>
      </c>
      <c r="C20" s="20" t="s">
        <v>31</v>
      </c>
      <c r="D20" s="115" t="s">
        <v>268</v>
      </c>
      <c r="E20" s="21" t="n">
        <v>275.31</v>
      </c>
      <c r="F20" s="22" t="n">
        <f aca="false">ROUND(K20/12*6,2)</f>
        <v>740</v>
      </c>
      <c r="G20" s="22" t="n">
        <f aca="false">ROUND(E20*F20/1000,2)</f>
        <v>203.73</v>
      </c>
      <c r="H20" s="116" t="n">
        <f aca="false">ROUND(E20*$H$80,2)</f>
        <v>316.61</v>
      </c>
      <c r="I20" s="22" t="n">
        <f aca="false">K20-F20</f>
        <v>740</v>
      </c>
      <c r="J20" s="22" t="n">
        <f aca="false">ROUND(I20*H20/1000,2)</f>
        <v>234.29</v>
      </c>
      <c r="K20" s="24" t="n">
        <v>1480</v>
      </c>
      <c r="L20" s="22" t="n">
        <f aca="false">J20+G20</f>
        <v>438.02</v>
      </c>
    </row>
    <row r="21" customFormat="false" ht="44.05" hidden="false" customHeight="true" outlineLevel="0" collapsed="false">
      <c r="A21" s="59"/>
      <c r="B21" s="117" t="s">
        <v>273</v>
      </c>
      <c r="C21" s="120" t="s">
        <v>42</v>
      </c>
      <c r="D21" s="115" t="s">
        <v>268</v>
      </c>
      <c r="E21" s="21" t="n">
        <v>32.79</v>
      </c>
      <c r="F21" s="22" t="n">
        <f aca="false">ROUND(K21/12*6,2)</f>
        <v>4007.47</v>
      </c>
      <c r="G21" s="22" t="n">
        <f aca="false">ROUND(E21*F21/1000,2)</f>
        <v>131.4</v>
      </c>
      <c r="H21" s="116" t="n">
        <f aca="false">ROUND(E21*$H$80,2)</f>
        <v>37.71</v>
      </c>
      <c r="I21" s="22" t="n">
        <f aca="false">K21-F21</f>
        <v>4007.47</v>
      </c>
      <c r="J21" s="22" t="n">
        <f aca="false">ROUND(I21*H21/1000,2)</f>
        <v>151.12</v>
      </c>
      <c r="K21" s="24" t="n">
        <v>8014.94</v>
      </c>
      <c r="L21" s="22" t="n">
        <f aca="false">J21+G21</f>
        <v>282.52</v>
      </c>
      <c r="XFC21" s="17"/>
      <c r="XFD21" s="17"/>
    </row>
    <row r="22" customFormat="false" ht="41.35" hidden="false" customHeight="true" outlineLevel="0" collapsed="false">
      <c r="A22" s="59" t="s">
        <v>48</v>
      </c>
      <c r="B22" s="117" t="s">
        <v>46</v>
      </c>
      <c r="C22" s="20" t="s">
        <v>31</v>
      </c>
      <c r="D22" s="115" t="s">
        <v>268</v>
      </c>
      <c r="E22" s="21" t="n">
        <v>275.31</v>
      </c>
      <c r="F22" s="22" t="n">
        <f aca="false">ROUND(K22/12*6,2)</f>
        <v>1568</v>
      </c>
      <c r="G22" s="22" t="n">
        <f aca="false">ROUND(E22*F22/1000,2)</f>
        <v>431.69</v>
      </c>
      <c r="H22" s="116" t="n">
        <f aca="false">ROUND(E22*$H$80,2)</f>
        <v>316.61</v>
      </c>
      <c r="I22" s="22" t="n">
        <f aca="false">K22-F22</f>
        <v>1568</v>
      </c>
      <c r="J22" s="22" t="n">
        <f aca="false">ROUND(I22*H22/1000,2)</f>
        <v>496.44</v>
      </c>
      <c r="K22" s="26" t="n">
        <v>3136</v>
      </c>
      <c r="L22" s="22" t="n">
        <f aca="false">J22+G22</f>
        <v>928.13</v>
      </c>
      <c r="XEW22" s="17"/>
      <c r="XEX22" s="17"/>
      <c r="XEY22" s="17"/>
      <c r="XEZ22" s="17"/>
      <c r="XFA22" s="17"/>
      <c r="XFB22" s="17"/>
      <c r="XFC22" s="17"/>
      <c r="XFD22" s="17"/>
    </row>
    <row r="23" customFormat="false" ht="41.35" hidden="false" customHeight="true" outlineLevel="0" collapsed="false">
      <c r="A23" s="59"/>
      <c r="B23" s="121" t="s">
        <v>47</v>
      </c>
      <c r="C23" s="20" t="s">
        <v>31</v>
      </c>
      <c r="D23" s="115" t="s">
        <v>268</v>
      </c>
      <c r="E23" s="21" t="n">
        <v>275.31</v>
      </c>
      <c r="F23" s="22" t="n">
        <f aca="false">ROUND(K23/12*6,2)</f>
        <v>317.5</v>
      </c>
      <c r="G23" s="22" t="n">
        <f aca="false">ROUND(E23*F23/1000,2)</f>
        <v>87.41</v>
      </c>
      <c r="H23" s="116" t="n">
        <f aca="false">ROUND(E23*$H$80,2)</f>
        <v>316.61</v>
      </c>
      <c r="I23" s="22" t="n">
        <f aca="false">K23-F23</f>
        <v>317.5</v>
      </c>
      <c r="J23" s="22" t="n">
        <f aca="false">ROUND(I23*H23/1000,2)</f>
        <v>100.52</v>
      </c>
      <c r="K23" s="24" t="n">
        <v>635</v>
      </c>
      <c r="L23" s="22" t="n">
        <f aca="false">J23+G23</f>
        <v>187.93</v>
      </c>
      <c r="XEW23" s="17"/>
      <c r="XEX23" s="17"/>
      <c r="XEY23" s="17"/>
      <c r="XEZ23" s="17"/>
      <c r="XFA23" s="17"/>
      <c r="XFB23" s="17"/>
    </row>
    <row r="24" customFormat="false" ht="43.5" hidden="false" customHeight="true" outlineLevel="0" collapsed="false">
      <c r="A24" s="59" t="s">
        <v>50</v>
      </c>
      <c r="B24" s="122" t="s">
        <v>49</v>
      </c>
      <c r="C24" s="20" t="s">
        <v>31</v>
      </c>
      <c r="D24" s="115" t="s">
        <v>268</v>
      </c>
      <c r="E24" s="21" t="n">
        <v>275.31</v>
      </c>
      <c r="F24" s="22" t="n">
        <f aca="false">ROUND(K24/12*6,2)</f>
        <v>173.16</v>
      </c>
      <c r="G24" s="22" t="n">
        <f aca="false">ROUND(E24*F24/1000,2)</f>
        <v>47.67</v>
      </c>
      <c r="H24" s="116" t="n">
        <f aca="false">ROUND(E24*$H$80,2)</f>
        <v>316.61</v>
      </c>
      <c r="I24" s="22" t="n">
        <f aca="false">K24-F24</f>
        <v>173.15</v>
      </c>
      <c r="J24" s="22" t="n">
        <f aca="false">ROUND(H24*I24/1000,2)</f>
        <v>54.82</v>
      </c>
      <c r="K24" s="24" t="n">
        <v>346.31</v>
      </c>
      <c r="L24" s="22" t="n">
        <f aca="false">J24+G24</f>
        <v>102.49</v>
      </c>
    </row>
    <row r="25" customFormat="false" ht="43.5" hidden="false" customHeight="true" outlineLevel="0" collapsed="false">
      <c r="A25" s="61" t="s">
        <v>52</v>
      </c>
      <c r="B25" s="117" t="s">
        <v>274</v>
      </c>
      <c r="C25" s="20" t="s">
        <v>31</v>
      </c>
      <c r="D25" s="20" t="s">
        <v>268</v>
      </c>
      <c r="E25" s="21" t="n">
        <v>275.31</v>
      </c>
      <c r="F25" s="22" t="n">
        <f aca="false">ROUND(K25/12*6,2)</f>
        <v>256.53</v>
      </c>
      <c r="G25" s="22" t="n">
        <f aca="false">ROUND(E25*F25/1000,2)</f>
        <v>70.63</v>
      </c>
      <c r="H25" s="116" t="n">
        <f aca="false">ROUND(E25*$H$80,2)</f>
        <v>316.61</v>
      </c>
      <c r="I25" s="22" t="n">
        <f aca="false">K25-F25</f>
        <v>256.53</v>
      </c>
      <c r="J25" s="22" t="n">
        <f aca="false">ROUND(H25*I25/1000,2)</f>
        <v>81.22</v>
      </c>
      <c r="K25" s="24" t="n">
        <v>513.06</v>
      </c>
      <c r="L25" s="22" t="n">
        <f aca="false">J25+G25</f>
        <v>151.85</v>
      </c>
    </row>
    <row r="26" s="17" customFormat="true" ht="43.8" hidden="false" customHeight="true" outlineLevel="0" collapsed="false">
      <c r="A26" s="41" t="s">
        <v>178</v>
      </c>
      <c r="B26" s="15" t="s">
        <v>56</v>
      </c>
      <c r="C26" s="41"/>
      <c r="D26" s="41"/>
      <c r="E26" s="41"/>
      <c r="F26" s="123" t="n">
        <f aca="false">SUM(F27:F53)</f>
        <v>25709.17</v>
      </c>
      <c r="G26" s="123" t="n">
        <f aca="false">SUM(G27:G53)</f>
        <v>2953.08</v>
      </c>
      <c r="H26" s="41"/>
      <c r="I26" s="123" t="n">
        <f aca="false">SUM(I27:I53)</f>
        <v>25709.01</v>
      </c>
      <c r="J26" s="123" t="n">
        <f aca="false">SUM(J27:J53)</f>
        <v>3396.06</v>
      </c>
      <c r="K26" s="123" t="n">
        <f aca="false">SUM(K27:K53)</f>
        <v>51418.18</v>
      </c>
      <c r="L26" s="123" t="n">
        <f aca="false">SUM(L27:L53)</f>
        <v>6349.14</v>
      </c>
      <c r="IP26" s="3"/>
      <c r="IQ26" s="3"/>
      <c r="IR26" s="3"/>
      <c r="IS26" s="3"/>
      <c r="IT26" s="3"/>
      <c r="IU26" s="3"/>
      <c r="IV26" s="3"/>
      <c r="IW26" s="3"/>
      <c r="XEW26" s="3"/>
      <c r="XEX26" s="3"/>
      <c r="XEY26" s="3"/>
      <c r="XEZ26" s="3"/>
      <c r="XFA26" s="3"/>
      <c r="XFB26" s="3"/>
      <c r="XFC26" s="3"/>
      <c r="XFD26" s="3"/>
    </row>
    <row r="27" customFormat="false" ht="41.25" hidden="false" customHeight="true" outlineLevel="0" collapsed="false">
      <c r="A27" s="124" t="s">
        <v>57</v>
      </c>
      <c r="B27" s="19" t="s">
        <v>58</v>
      </c>
      <c r="C27" s="20" t="s">
        <v>275</v>
      </c>
      <c r="D27" s="20" t="s">
        <v>276</v>
      </c>
      <c r="E27" s="21" t="n">
        <v>88.77</v>
      </c>
      <c r="F27" s="22" t="n">
        <f aca="false">ROUND(K27/12*6,2)</f>
        <v>6288.44</v>
      </c>
      <c r="G27" s="22" t="n">
        <f aca="false">ROUND(E27*F27/1000,2)</f>
        <v>558.22</v>
      </c>
      <c r="H27" s="116" t="n">
        <f aca="false">ROUND(E27*$H$80,2)</f>
        <v>102.09</v>
      </c>
      <c r="I27" s="22" t="n">
        <f aca="false">K27-F27</f>
        <v>6288.44</v>
      </c>
      <c r="J27" s="22" t="n">
        <f aca="false">ROUND(I27*H27/1000,2)</f>
        <v>641.99</v>
      </c>
      <c r="K27" s="24" t="n">
        <v>12576.88</v>
      </c>
      <c r="L27" s="22" t="n">
        <f aca="false">G27+J27</f>
        <v>1200.21</v>
      </c>
    </row>
    <row r="28" customFormat="false" ht="36.6" hidden="false" customHeight="true" outlineLevel="0" collapsed="false">
      <c r="A28" s="65" t="s">
        <v>60</v>
      </c>
      <c r="B28" s="29" t="s">
        <v>277</v>
      </c>
      <c r="C28" s="20" t="s">
        <v>31</v>
      </c>
      <c r="D28" s="20" t="s">
        <v>268</v>
      </c>
      <c r="E28" s="21" t="n">
        <v>275.31</v>
      </c>
      <c r="F28" s="22" t="n">
        <f aca="false">ROUND(K28/12*6,2)</f>
        <v>1273</v>
      </c>
      <c r="G28" s="22" t="n">
        <f aca="false">ROUND(F28*E28/1000,2)</f>
        <v>350.47</v>
      </c>
      <c r="H28" s="116" t="n">
        <f aca="false">ROUND(E28*$H$80,2)</f>
        <v>316.61</v>
      </c>
      <c r="I28" s="22" t="n">
        <f aca="false">K28-F28</f>
        <v>1273</v>
      </c>
      <c r="J28" s="22" t="n">
        <f aca="false">ROUND(H28*I28/1000,2)</f>
        <v>403.04</v>
      </c>
      <c r="K28" s="24" t="n">
        <v>2546</v>
      </c>
      <c r="L28" s="22" t="n">
        <f aca="false">G28+J28</f>
        <v>753.51</v>
      </c>
    </row>
    <row r="29" customFormat="false" ht="25.75" hidden="false" customHeight="true" outlineLevel="0" collapsed="false">
      <c r="A29" s="65" t="s">
        <v>62</v>
      </c>
      <c r="B29" s="29" t="s">
        <v>63</v>
      </c>
      <c r="C29" s="20" t="s">
        <v>42</v>
      </c>
      <c r="D29" s="20" t="s">
        <v>268</v>
      </c>
      <c r="E29" s="21" t="n">
        <v>32.79</v>
      </c>
      <c r="F29" s="22" t="n">
        <f aca="false">ROUND(K29/12*6,2)</f>
        <v>2563.21</v>
      </c>
      <c r="G29" s="22" t="n">
        <f aca="false">ROUND(E29*F29/1000,2)</f>
        <v>84.05</v>
      </c>
      <c r="H29" s="116" t="n">
        <f aca="false">ROUND(E29*$H$80,2)</f>
        <v>37.71</v>
      </c>
      <c r="I29" s="22" t="n">
        <f aca="false">K29-F29</f>
        <v>2563.21</v>
      </c>
      <c r="J29" s="22" t="n">
        <f aca="false">ROUND(H29*I29/1000,2)</f>
        <v>96.66</v>
      </c>
      <c r="K29" s="24" t="n">
        <v>5126.42</v>
      </c>
      <c r="L29" s="22" t="n">
        <f aca="false">G29+J29</f>
        <v>180.71</v>
      </c>
    </row>
    <row r="30" customFormat="false" ht="40" hidden="false" customHeight="true" outlineLevel="0" collapsed="false">
      <c r="A30" s="18" t="s">
        <v>64</v>
      </c>
      <c r="B30" s="29" t="s">
        <v>278</v>
      </c>
      <c r="C30" s="20" t="s">
        <v>279</v>
      </c>
      <c r="D30" s="20" t="s">
        <v>268</v>
      </c>
      <c r="E30" s="21" t="n">
        <v>275.31</v>
      </c>
      <c r="F30" s="22" t="n">
        <f aca="false">ROUND(K30/12*6,2)</f>
        <v>602.57</v>
      </c>
      <c r="G30" s="22" t="n">
        <f aca="false">ROUND(E30*F30/1000,2)</f>
        <v>165.89</v>
      </c>
      <c r="H30" s="116" t="n">
        <f aca="false">ROUND(E30*$H$80,2)</f>
        <v>316.61</v>
      </c>
      <c r="I30" s="22" t="n">
        <f aca="false">K30-F30</f>
        <v>602.56</v>
      </c>
      <c r="J30" s="22" t="n">
        <f aca="false">ROUND(H30*I30/1000,2)</f>
        <v>190.78</v>
      </c>
      <c r="K30" s="24" t="n">
        <v>1205.13</v>
      </c>
      <c r="L30" s="22" t="n">
        <f aca="false">G30+J30</f>
        <v>356.67</v>
      </c>
      <c r="XFC30" s="125"/>
      <c r="XFD30" s="125"/>
    </row>
    <row r="31" customFormat="false" ht="39.75" hidden="false" customHeight="true" outlineLevel="0" collapsed="false">
      <c r="A31" s="18"/>
      <c r="B31" s="30" t="s">
        <v>231</v>
      </c>
      <c r="C31" s="20" t="s">
        <v>279</v>
      </c>
      <c r="D31" s="20" t="s">
        <v>268</v>
      </c>
      <c r="E31" s="21" t="n">
        <v>63.68</v>
      </c>
      <c r="F31" s="22" t="n">
        <f aca="false">ROUND(K31/12*6,2)</f>
        <v>360.12</v>
      </c>
      <c r="G31" s="22" t="n">
        <f aca="false">ROUND(F31*E31/1000,2)</f>
        <v>22.93</v>
      </c>
      <c r="H31" s="116" t="n">
        <f aca="false">ROUND(E31*$H$80,2)</f>
        <v>73.23</v>
      </c>
      <c r="I31" s="22" t="n">
        <f aca="false">K31-F31</f>
        <v>360.11</v>
      </c>
      <c r="J31" s="22" t="n">
        <f aca="false">ROUND(H31*I31/1000,2)</f>
        <v>26.37</v>
      </c>
      <c r="K31" s="24" t="n">
        <v>720.23</v>
      </c>
      <c r="L31" s="22" t="n">
        <f aca="false">G31+J31</f>
        <v>49.3</v>
      </c>
      <c r="XEW31" s="125"/>
      <c r="XEX31" s="125"/>
      <c r="XEY31" s="125"/>
      <c r="XEZ31" s="125"/>
      <c r="XFA31" s="125"/>
      <c r="XFB31" s="125"/>
    </row>
    <row r="32" s="125" customFormat="true" ht="33.9" hidden="false" customHeight="true" outlineLevel="0" collapsed="false">
      <c r="A32" s="18"/>
      <c r="B32" s="32" t="s">
        <v>280</v>
      </c>
      <c r="C32" s="20" t="s">
        <v>281</v>
      </c>
      <c r="D32" s="20" t="s">
        <v>268</v>
      </c>
      <c r="E32" s="21" t="n">
        <v>275.31</v>
      </c>
      <c r="F32" s="101" t="n">
        <f aca="false">ROUND(K32/12*6,2)</f>
        <v>241.67</v>
      </c>
      <c r="G32" s="101" t="n">
        <f aca="false">ROUND(F32*E32/1000,2)</f>
        <v>66.53</v>
      </c>
      <c r="H32" s="116" t="n">
        <f aca="false">ROUND(E32*$H$80,2)</f>
        <v>316.61</v>
      </c>
      <c r="I32" s="101" t="n">
        <f aca="false">K32-F32</f>
        <v>241.66</v>
      </c>
      <c r="J32" s="101" t="n">
        <f aca="false">ROUND(H32*I32/1000,2)</f>
        <v>76.51</v>
      </c>
      <c r="K32" s="24" t="n">
        <f aca="false">303+180.33</f>
        <v>483.33</v>
      </c>
      <c r="L32" s="101" t="n">
        <f aca="false">G32+J32</f>
        <v>143.04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XEW32" s="3"/>
      <c r="XEX32" s="3"/>
      <c r="XEY32" s="3"/>
      <c r="XEZ32" s="3"/>
      <c r="XFA32" s="3"/>
      <c r="XFB32" s="3"/>
      <c r="XFC32" s="3"/>
      <c r="XFD32" s="3"/>
    </row>
    <row r="33" customFormat="false" ht="39.75" hidden="false" customHeight="true" outlineLevel="0" collapsed="false">
      <c r="A33" s="65" t="s">
        <v>67</v>
      </c>
      <c r="B33" s="19" t="s">
        <v>68</v>
      </c>
      <c r="C33" s="20" t="s">
        <v>282</v>
      </c>
      <c r="D33" s="20" t="s">
        <v>283</v>
      </c>
      <c r="E33" s="21" t="n">
        <v>653.29</v>
      </c>
      <c r="F33" s="22" t="n">
        <f aca="false">ROUND(K33/12*6,2)</f>
        <v>22.59</v>
      </c>
      <c r="G33" s="22" t="n">
        <f aca="false">ROUND(F33*E33/1000,2)</f>
        <v>14.76</v>
      </c>
      <c r="H33" s="116" t="n">
        <f aca="false">ROUND(E33*$H$80,2)</f>
        <v>751.28</v>
      </c>
      <c r="I33" s="22" t="n">
        <f aca="false">K33-F33</f>
        <v>22.59</v>
      </c>
      <c r="J33" s="22" t="n">
        <f aca="false">ROUND(H33*I33/1000,2)</f>
        <v>16.97</v>
      </c>
      <c r="K33" s="24" t="n">
        <v>45.18</v>
      </c>
      <c r="L33" s="22" t="n">
        <f aca="false">G33+J33</f>
        <v>31.73</v>
      </c>
    </row>
    <row r="34" customFormat="false" ht="28.5" hidden="false" customHeight="true" outlineLevel="0" collapsed="false">
      <c r="A34" s="65"/>
      <c r="B34" s="19"/>
      <c r="C34" s="20" t="s">
        <v>284</v>
      </c>
      <c r="D34" s="20" t="s">
        <v>283</v>
      </c>
      <c r="E34" s="21" t="n">
        <v>456.32</v>
      </c>
      <c r="F34" s="22" t="n">
        <f aca="false">ROUND(K34/12*6,2)</f>
        <v>20.83</v>
      </c>
      <c r="G34" s="22" t="n">
        <f aca="false">ROUND(F34*E34/1000,2)</f>
        <v>9.51</v>
      </c>
      <c r="H34" s="116" t="n">
        <f aca="false">ROUND(E34*$H$80,2)</f>
        <v>524.77</v>
      </c>
      <c r="I34" s="22" t="n">
        <f aca="false">K34-F34</f>
        <v>20.82</v>
      </c>
      <c r="J34" s="22" t="n">
        <f aca="false">ROUND(H34*I34/1000,2)</f>
        <v>10.93</v>
      </c>
      <c r="K34" s="24" t="n">
        <v>41.65</v>
      </c>
      <c r="L34" s="22" t="n">
        <f aca="false">G34+J34</f>
        <v>20.44</v>
      </c>
    </row>
    <row r="35" customFormat="false" ht="31.2" hidden="false" customHeight="true" outlineLevel="0" collapsed="false">
      <c r="A35" s="65"/>
      <c r="B35" s="19"/>
      <c r="C35" s="20" t="s">
        <v>31</v>
      </c>
      <c r="D35" s="20" t="s">
        <v>268</v>
      </c>
      <c r="E35" s="21" t="n">
        <v>275.31</v>
      </c>
      <c r="F35" s="22" t="n">
        <f aca="false">ROUND(K35/12*6,2)</f>
        <v>732</v>
      </c>
      <c r="G35" s="22" t="n">
        <f aca="false">ROUND(F35*E35/1000,2)</f>
        <v>201.53</v>
      </c>
      <c r="H35" s="116" t="n">
        <f aca="false">ROUND(E35*$H$80,2)</f>
        <v>316.61</v>
      </c>
      <c r="I35" s="22" t="n">
        <f aca="false">K35-F35</f>
        <v>732</v>
      </c>
      <c r="J35" s="22" t="n">
        <f aca="false">ROUND(H35*I35/1000,2)</f>
        <v>231.76</v>
      </c>
      <c r="K35" s="24" t="n">
        <v>1464</v>
      </c>
      <c r="L35" s="22" t="n">
        <f aca="false">G35+J35</f>
        <v>433.29</v>
      </c>
    </row>
    <row r="36" customFormat="false" ht="37.3" hidden="false" customHeight="true" outlineLevel="0" collapsed="false">
      <c r="A36" s="65" t="s">
        <v>72</v>
      </c>
      <c r="B36" s="19" t="s">
        <v>73</v>
      </c>
      <c r="C36" s="20" t="s">
        <v>42</v>
      </c>
      <c r="D36" s="20" t="s">
        <v>268</v>
      </c>
      <c r="E36" s="21" t="n">
        <v>32.79</v>
      </c>
      <c r="F36" s="22" t="n">
        <f aca="false">ROUND(K36/12*6,2)</f>
        <v>9796.18</v>
      </c>
      <c r="G36" s="22" t="n">
        <f aca="false">ROUND(F36*E36/1000,2)</f>
        <v>321.22</v>
      </c>
      <c r="H36" s="116" t="n">
        <f aca="false">ROUND(E36*$H$80,2)</f>
        <v>37.71</v>
      </c>
      <c r="I36" s="22" t="n">
        <f aca="false">K36-F36</f>
        <v>9796.18</v>
      </c>
      <c r="J36" s="22" t="n">
        <f aca="false">ROUND(H36*I36/1000,2)</f>
        <v>369.41</v>
      </c>
      <c r="K36" s="24" t="n">
        <v>19592.36</v>
      </c>
      <c r="L36" s="22" t="n">
        <f aca="false">G36+J36</f>
        <v>690.63</v>
      </c>
    </row>
    <row r="37" customFormat="false" ht="37.3" hidden="false" customHeight="true" outlineLevel="0" collapsed="false">
      <c r="A37" s="65" t="s">
        <v>74</v>
      </c>
      <c r="B37" s="19" t="s">
        <v>75</v>
      </c>
      <c r="C37" s="105" t="s">
        <v>271</v>
      </c>
      <c r="D37" s="20" t="s">
        <v>177</v>
      </c>
      <c r="E37" s="21" t="n">
        <v>267.14</v>
      </c>
      <c r="F37" s="22" t="n">
        <f aca="false">ROUND(K37/12*6,2)</f>
        <v>71.39</v>
      </c>
      <c r="G37" s="22" t="n">
        <f aca="false">ROUND(F37*E37/1000,2)</f>
        <v>19.07</v>
      </c>
      <c r="H37" s="116" t="n">
        <f aca="false">ROUND(E37*$H$80,2)</f>
        <v>307.21</v>
      </c>
      <c r="I37" s="22" t="n">
        <f aca="false">K37-F37</f>
        <v>71.38</v>
      </c>
      <c r="J37" s="22" t="n">
        <f aca="false">ROUND(H37*I37/1000,2)</f>
        <v>21.93</v>
      </c>
      <c r="K37" s="24" t="n">
        <v>142.77</v>
      </c>
      <c r="L37" s="22" t="n">
        <f aca="false">G37+J37</f>
        <v>41</v>
      </c>
    </row>
    <row r="38" customFormat="false" ht="33.9" hidden="false" customHeight="true" outlineLevel="0" collapsed="false">
      <c r="A38" s="65" t="s">
        <v>77</v>
      </c>
      <c r="B38" s="19" t="s">
        <v>78</v>
      </c>
      <c r="C38" s="126" t="s">
        <v>232</v>
      </c>
      <c r="D38" s="20" t="s">
        <v>285</v>
      </c>
      <c r="E38" s="21" t="n">
        <v>323.24</v>
      </c>
      <c r="F38" s="22" t="n">
        <f aca="false">ROUND(K38/12*6,2)</f>
        <v>1312.62</v>
      </c>
      <c r="G38" s="22" t="n">
        <f aca="false">ROUND(F38*E38/1000,2)</f>
        <v>424.29</v>
      </c>
      <c r="H38" s="116" t="n">
        <f aca="false">ROUND(E38*$H$80,2)</f>
        <v>371.73</v>
      </c>
      <c r="I38" s="22" t="n">
        <f aca="false">K38-F38</f>
        <v>1312.61</v>
      </c>
      <c r="J38" s="22" t="n">
        <f aca="false">ROUND(H38*I38/1000,2)</f>
        <v>487.94</v>
      </c>
      <c r="K38" s="24" t="n">
        <v>2625.23</v>
      </c>
      <c r="L38" s="22" t="n">
        <f aca="false">G38+J38</f>
        <v>912.23</v>
      </c>
    </row>
    <row r="39" customFormat="false" ht="42" hidden="false" customHeight="true" outlineLevel="0" collapsed="false">
      <c r="A39" s="65" t="s">
        <v>80</v>
      </c>
      <c r="B39" s="19" t="s">
        <v>81</v>
      </c>
      <c r="C39" s="20" t="s">
        <v>82</v>
      </c>
      <c r="D39" s="20" t="s">
        <v>268</v>
      </c>
      <c r="E39" s="21" t="n">
        <v>239.27</v>
      </c>
      <c r="F39" s="22" t="n">
        <f aca="false">ROUND(K39/12*6,2)</f>
        <v>273.63</v>
      </c>
      <c r="G39" s="22" t="n">
        <f aca="false">ROUND(F39*E39/1000,2)</f>
        <v>65.47</v>
      </c>
      <c r="H39" s="116" t="n">
        <f aca="false">ROUND(E39*$H$80,2)</f>
        <v>275.16</v>
      </c>
      <c r="I39" s="22" t="n">
        <f aca="false">K39-F39</f>
        <v>273.63</v>
      </c>
      <c r="J39" s="22" t="n">
        <f aca="false">ROUND(H39*I39/1000,2)</f>
        <v>75.29</v>
      </c>
      <c r="K39" s="24" t="n">
        <v>547.26</v>
      </c>
      <c r="L39" s="22" t="n">
        <f aca="false">G39+J39</f>
        <v>140.76</v>
      </c>
    </row>
    <row r="40" customFormat="false" ht="42" hidden="false" customHeight="true" outlineLevel="0" collapsed="false">
      <c r="A40" s="65" t="s">
        <v>83</v>
      </c>
      <c r="B40" s="19" t="s">
        <v>84</v>
      </c>
      <c r="C40" s="20" t="s">
        <v>82</v>
      </c>
      <c r="D40" s="20" t="s">
        <v>268</v>
      </c>
      <c r="E40" s="21" t="n">
        <v>239.27</v>
      </c>
      <c r="F40" s="22" t="n">
        <f aca="false">ROUND(K40/12*6,2)</f>
        <v>53.85</v>
      </c>
      <c r="G40" s="22" t="n">
        <f aca="false">ROUND(F40*E40/1000,2)</f>
        <v>12.88</v>
      </c>
      <c r="H40" s="116" t="n">
        <f aca="false">ROUND(E40*$H$80,2)</f>
        <v>275.16</v>
      </c>
      <c r="I40" s="22" t="n">
        <f aca="false">K40-F40</f>
        <v>53.84</v>
      </c>
      <c r="J40" s="22" t="n">
        <f aca="false">ROUND(H40*I40/1000,2)</f>
        <v>14.81</v>
      </c>
      <c r="K40" s="24" t="n">
        <v>107.69</v>
      </c>
      <c r="L40" s="22" t="n">
        <f aca="false">G40+J40</f>
        <v>27.69</v>
      </c>
    </row>
    <row r="41" customFormat="false" ht="46.8" hidden="false" customHeight="true" outlineLevel="0" collapsed="false">
      <c r="A41" s="65" t="s">
        <v>85</v>
      </c>
      <c r="B41" s="19" t="s">
        <v>86</v>
      </c>
      <c r="C41" s="20" t="s">
        <v>42</v>
      </c>
      <c r="D41" s="20" t="s">
        <v>268</v>
      </c>
      <c r="E41" s="21" t="n">
        <v>32.79</v>
      </c>
      <c r="F41" s="22" t="n">
        <f aca="false">ROUND(K41/12*6,2)</f>
        <v>106.47</v>
      </c>
      <c r="G41" s="22" t="n">
        <f aca="false">ROUND(E41*F41/1000,2)</f>
        <v>3.49</v>
      </c>
      <c r="H41" s="116" t="n">
        <f aca="false">ROUND(E41*$H$80,2)</f>
        <v>37.71</v>
      </c>
      <c r="I41" s="22" t="n">
        <f aca="false">K41-F41</f>
        <v>106.46</v>
      </c>
      <c r="J41" s="22" t="n">
        <f aca="false">ROUND(H41*I41/1000,2)</f>
        <v>4.01</v>
      </c>
      <c r="K41" s="24" t="n">
        <v>212.93</v>
      </c>
      <c r="L41" s="22" t="n">
        <f aca="false">J41+G41</f>
        <v>7.5</v>
      </c>
    </row>
    <row r="42" customFormat="false" ht="61.5" hidden="false" customHeight="true" outlineLevel="0" collapsed="false">
      <c r="A42" s="127" t="s">
        <v>89</v>
      </c>
      <c r="B42" s="128" t="s">
        <v>90</v>
      </c>
      <c r="C42" s="20" t="s">
        <v>286</v>
      </c>
      <c r="D42" s="20" t="s">
        <v>287</v>
      </c>
      <c r="E42" s="21" t="n">
        <v>91.75</v>
      </c>
      <c r="F42" s="22" t="n">
        <f aca="false">ROUND(K42/12*6,2)</f>
        <v>540.35</v>
      </c>
      <c r="G42" s="22" t="n">
        <f aca="false">ROUND(F42*E42/1000,2)</f>
        <v>49.58</v>
      </c>
      <c r="H42" s="116" t="n">
        <f aca="false">ROUND(E42*$H$80,2)</f>
        <v>105.51</v>
      </c>
      <c r="I42" s="22" t="n">
        <f aca="false">K42-F42</f>
        <v>540.34</v>
      </c>
      <c r="J42" s="22" t="n">
        <f aca="false">ROUND(H42*I42/1000,2)</f>
        <v>57.01</v>
      </c>
      <c r="K42" s="24" t="n">
        <v>1080.69</v>
      </c>
      <c r="L42" s="22" t="n">
        <f aca="false">J42+G42</f>
        <v>106.59</v>
      </c>
    </row>
    <row r="43" customFormat="false" ht="44.05" hidden="false" customHeight="true" outlineLevel="0" collapsed="false">
      <c r="A43" s="129" t="s">
        <v>92</v>
      </c>
      <c r="B43" s="19" t="s">
        <v>93</v>
      </c>
      <c r="C43" s="20" t="s">
        <v>257</v>
      </c>
      <c r="D43" s="20" t="s">
        <v>288</v>
      </c>
      <c r="E43" s="21" t="n">
        <v>120.57</v>
      </c>
      <c r="F43" s="22" t="n">
        <f aca="false">ROUND(K43/12*6,2)</f>
        <v>30</v>
      </c>
      <c r="G43" s="22" t="n">
        <f aca="false">ROUND(F43*E43/1000,2)</f>
        <v>3.62</v>
      </c>
      <c r="H43" s="116" t="n">
        <f aca="false">ROUND(E43*$H$80,2)</f>
        <v>138.66</v>
      </c>
      <c r="I43" s="22" t="n">
        <f aca="false">K43-F43</f>
        <v>30</v>
      </c>
      <c r="J43" s="22" t="n">
        <f aca="false">ROUND(H43*I43/1000,2)</f>
        <v>4.16</v>
      </c>
      <c r="K43" s="24" t="n">
        <v>60</v>
      </c>
      <c r="L43" s="22" t="n">
        <f aca="false">J43+G43</f>
        <v>7.78</v>
      </c>
    </row>
    <row r="44" customFormat="false" ht="45.45" hidden="false" customHeight="true" outlineLevel="0" collapsed="false">
      <c r="A44" s="129"/>
      <c r="B44" s="19" t="s">
        <v>289</v>
      </c>
      <c r="C44" s="20" t="s">
        <v>290</v>
      </c>
      <c r="D44" s="20" t="s">
        <v>291</v>
      </c>
      <c r="E44" s="21" t="n">
        <v>153.98</v>
      </c>
      <c r="F44" s="22" t="n">
        <f aca="false">ROUND(K44/12*6,2)</f>
        <v>6.61</v>
      </c>
      <c r="G44" s="22" t="n">
        <f aca="false">ROUND(F44*E44/1000,2)</f>
        <v>1.02</v>
      </c>
      <c r="H44" s="116" t="n">
        <f aca="false">ROUND(E44*$H$80,2)</f>
        <v>177.08</v>
      </c>
      <c r="I44" s="22" t="n">
        <f aca="false">K44-F44</f>
        <v>6.61</v>
      </c>
      <c r="J44" s="22" t="n">
        <f aca="false">ROUND(H44*I44/1000,2)</f>
        <v>1.17</v>
      </c>
      <c r="K44" s="24" t="n">
        <v>13.22</v>
      </c>
      <c r="L44" s="22" t="n">
        <f aca="false">J44+G44</f>
        <v>2.19</v>
      </c>
    </row>
    <row r="45" customFormat="false" ht="42.05" hidden="false" customHeight="true" outlineLevel="0" collapsed="false">
      <c r="A45" s="129" t="s">
        <v>97</v>
      </c>
      <c r="B45" s="32" t="s">
        <v>98</v>
      </c>
      <c r="C45" s="20" t="s">
        <v>99</v>
      </c>
      <c r="D45" s="20" t="s">
        <v>268</v>
      </c>
      <c r="E45" s="21" t="n">
        <v>239.27</v>
      </c>
      <c r="F45" s="22" t="n">
        <f aca="false">ROUND(K45/12*6,2)</f>
        <v>305.55</v>
      </c>
      <c r="G45" s="22" t="n">
        <f aca="false">ROUND(F45*E45/1000,2)</f>
        <v>73.11</v>
      </c>
      <c r="H45" s="116" t="n">
        <f aca="false">ROUND(E45*$H$80,2)</f>
        <v>275.16</v>
      </c>
      <c r="I45" s="22" t="n">
        <f aca="false">K45-F45</f>
        <v>305.54</v>
      </c>
      <c r="J45" s="22" t="n">
        <f aca="false">ROUND(H45*I45/1000,2)</f>
        <v>84.07</v>
      </c>
      <c r="K45" s="24" t="n">
        <v>611.09</v>
      </c>
      <c r="L45" s="22" t="n">
        <f aca="false">J45+G45</f>
        <v>157.18</v>
      </c>
    </row>
    <row r="46" customFormat="false" ht="41.35" hidden="false" customHeight="true" outlineLevel="0" collapsed="false">
      <c r="A46" s="130" t="s">
        <v>100</v>
      </c>
      <c r="B46" s="19" t="s">
        <v>101</v>
      </c>
      <c r="C46" s="20" t="s">
        <v>31</v>
      </c>
      <c r="D46" s="20" t="s">
        <v>268</v>
      </c>
      <c r="E46" s="21" t="n">
        <v>275.31</v>
      </c>
      <c r="F46" s="101" t="n">
        <f aca="false">ROUND(K46/12*6,2)</f>
        <v>97.5</v>
      </c>
      <c r="G46" s="101" t="n">
        <f aca="false">ROUND(E46*F46/1000,2)</f>
        <v>26.84</v>
      </c>
      <c r="H46" s="116" t="n">
        <f aca="false">ROUND(E46*$H$80,2)</f>
        <v>316.61</v>
      </c>
      <c r="I46" s="22" t="n">
        <f aca="false">K46-F46</f>
        <v>97.5</v>
      </c>
      <c r="J46" s="22" t="n">
        <f aca="false">ROUND(H46*I46/1000,2)</f>
        <v>30.87</v>
      </c>
      <c r="K46" s="24" t="n">
        <v>195</v>
      </c>
      <c r="L46" s="22" t="n">
        <f aca="false">J46+G46</f>
        <v>57.71</v>
      </c>
    </row>
    <row r="47" customFormat="false" ht="33.2" hidden="false" customHeight="true" outlineLevel="0" collapsed="false">
      <c r="A47" s="129" t="s">
        <v>104</v>
      </c>
      <c r="B47" s="19" t="s">
        <v>107</v>
      </c>
      <c r="C47" s="126" t="s">
        <v>232</v>
      </c>
      <c r="D47" s="20" t="s">
        <v>285</v>
      </c>
      <c r="E47" s="21" t="n">
        <v>323.24</v>
      </c>
      <c r="F47" s="131" t="n">
        <f aca="false">ROUND(K47/12*6,2)</f>
        <v>95.3</v>
      </c>
      <c r="G47" s="131" t="n">
        <f aca="false">ROUND(E47*F47/1000,2)</f>
        <v>30.8</v>
      </c>
      <c r="H47" s="116" t="n">
        <f aca="false">ROUND(E47*$H$80,2)</f>
        <v>371.73</v>
      </c>
      <c r="I47" s="22" t="n">
        <f aca="false">K47-F47</f>
        <v>95.29</v>
      </c>
      <c r="J47" s="22" t="n">
        <f aca="false">ROUND(H47*I47/1000,2)</f>
        <v>35.42</v>
      </c>
      <c r="K47" s="24" t="n">
        <v>190.59</v>
      </c>
      <c r="L47" s="22" t="n">
        <f aca="false">J47+G47</f>
        <v>66.22</v>
      </c>
    </row>
    <row r="48" customFormat="false" ht="37.95" hidden="false" customHeight="true" outlineLevel="0" collapsed="false">
      <c r="A48" s="129"/>
      <c r="B48" s="19"/>
      <c r="C48" s="126" t="s">
        <v>292</v>
      </c>
      <c r="D48" s="20" t="s">
        <v>195</v>
      </c>
      <c r="E48" s="21" t="n">
        <v>637.63</v>
      </c>
      <c r="F48" s="22" t="n">
        <f aca="false">ROUND(K48/12*6,2)</f>
        <v>1.37</v>
      </c>
      <c r="G48" s="22" t="n">
        <f aca="false">ROUND(F48*E48/1000,2)</f>
        <v>0.87</v>
      </c>
      <c r="H48" s="116" t="n">
        <f aca="false">ROUND(E48*$H$80,2)</f>
        <v>733.27</v>
      </c>
      <c r="I48" s="22" t="n">
        <f aca="false">K48-F48</f>
        <v>1.36</v>
      </c>
      <c r="J48" s="22" t="n">
        <f aca="false">ROUND(H48*I48/1000,2)</f>
        <v>1</v>
      </c>
      <c r="K48" s="24" t="n">
        <v>2.73</v>
      </c>
      <c r="L48" s="22" t="n">
        <f aca="false">J48+G48</f>
        <v>1.87</v>
      </c>
    </row>
    <row r="49" customFormat="false" ht="34.5" hidden="false" customHeight="true" outlineLevel="0" collapsed="false">
      <c r="A49" s="129" t="s">
        <v>110</v>
      </c>
      <c r="B49" s="19" t="s">
        <v>111</v>
      </c>
      <c r="C49" s="132" t="s">
        <v>293</v>
      </c>
      <c r="D49" s="20" t="s">
        <v>268</v>
      </c>
      <c r="E49" s="21" t="n">
        <v>589.6</v>
      </c>
      <c r="F49" s="22" t="n">
        <f aca="false">ROUND(K49/12*6,2)</f>
        <v>678.52</v>
      </c>
      <c r="G49" s="22" t="n">
        <f aca="false">ROUND(F49*E49/1000,2)</f>
        <v>400.06</v>
      </c>
      <c r="H49" s="116" t="n">
        <f aca="false">ROUND(E49*$H$80,2)</f>
        <v>678.04</v>
      </c>
      <c r="I49" s="22" t="n">
        <f aca="false">K49-F49</f>
        <v>678.51</v>
      </c>
      <c r="J49" s="22" t="n">
        <f aca="false">ROUND(H49*I49/1000,2)</f>
        <v>460.06</v>
      </c>
      <c r="K49" s="24" t="n">
        <v>1357.03</v>
      </c>
      <c r="L49" s="22" t="n">
        <f aca="false">J49+G49</f>
        <v>860.12</v>
      </c>
      <c r="XFC49" s="17"/>
      <c r="XFD49" s="17"/>
    </row>
    <row r="50" customFormat="false" ht="32.55" hidden="false" customHeight="true" outlineLevel="0" collapsed="false">
      <c r="A50" s="127" t="s">
        <v>113</v>
      </c>
      <c r="B50" s="34" t="s">
        <v>114</v>
      </c>
      <c r="C50" s="20" t="s">
        <v>294</v>
      </c>
      <c r="D50" s="20" t="s">
        <v>295</v>
      </c>
      <c r="E50" s="21" t="n">
        <v>173.53</v>
      </c>
      <c r="F50" s="22" t="n">
        <f aca="false">ROUND(K50/12*6,2)</f>
        <v>7.98</v>
      </c>
      <c r="G50" s="22" t="n">
        <f aca="false">ROUND(F50*E50/1000,2)</f>
        <v>1.38</v>
      </c>
      <c r="H50" s="116" t="n">
        <f aca="false">ROUND(E50*$H$80,2)</f>
        <v>199.56</v>
      </c>
      <c r="I50" s="22" t="n">
        <f aca="false">K50-F50</f>
        <v>7.97</v>
      </c>
      <c r="J50" s="22" t="n">
        <f aca="false">ROUND(H50*I50/1000,2)</f>
        <v>1.59</v>
      </c>
      <c r="K50" s="24" t="n">
        <v>15.95</v>
      </c>
      <c r="L50" s="22" t="n">
        <f aca="false">G50+J50</f>
        <v>2.97</v>
      </c>
    </row>
    <row r="51" customFormat="false" ht="36.6" hidden="false" customHeight="true" outlineLevel="0" collapsed="false">
      <c r="A51" s="127"/>
      <c r="B51" s="34"/>
      <c r="C51" s="20" t="s">
        <v>296</v>
      </c>
      <c r="D51" s="20" t="s">
        <v>297</v>
      </c>
      <c r="E51" s="21" t="n">
        <v>283.97</v>
      </c>
      <c r="F51" s="22" t="n">
        <f aca="false">ROUND(K51/12*6,2)</f>
        <v>65.25</v>
      </c>
      <c r="G51" s="22" t="n">
        <f aca="false">ROUND(F51*E51/1000,2)</f>
        <v>18.53</v>
      </c>
      <c r="H51" s="116" t="n">
        <f aca="false">ROUND(E51*$H$80,2)</f>
        <v>326.57</v>
      </c>
      <c r="I51" s="22" t="n">
        <f aca="false">K51-F51</f>
        <v>65.25</v>
      </c>
      <c r="J51" s="22" t="n">
        <f aca="false">ROUND(H51*I51/1000,2)</f>
        <v>21.31</v>
      </c>
      <c r="K51" s="24" t="n">
        <v>130.5</v>
      </c>
      <c r="L51" s="22" t="n">
        <f aca="false">G51+J51</f>
        <v>39.84</v>
      </c>
    </row>
    <row r="52" customFormat="false" ht="35.25" hidden="false" customHeight="true" outlineLevel="0" collapsed="false">
      <c r="A52" s="127"/>
      <c r="B52" s="34"/>
      <c r="C52" s="20" t="s">
        <v>260</v>
      </c>
      <c r="D52" s="20" t="s">
        <v>298</v>
      </c>
      <c r="E52" s="21" t="n">
        <v>97.54</v>
      </c>
      <c r="F52" s="22" t="n">
        <f aca="false">ROUND(K52/12*6,2)</f>
        <v>99.5</v>
      </c>
      <c r="G52" s="22" t="n">
        <f aca="false">ROUND(F52*E52/1000,2)</f>
        <v>9.71</v>
      </c>
      <c r="H52" s="116" t="n">
        <f aca="false">ROUND(E52*$H$80,2)</f>
        <v>112.17</v>
      </c>
      <c r="I52" s="22" t="n">
        <f aca="false">K52-F52</f>
        <v>99.49</v>
      </c>
      <c r="J52" s="22" t="n">
        <f aca="false">ROUND(H52*I52/1000,2)</f>
        <v>11.16</v>
      </c>
      <c r="K52" s="24" t="n">
        <v>198.99</v>
      </c>
      <c r="L52" s="22" t="n">
        <f aca="false">J52+G52</f>
        <v>20.87</v>
      </c>
      <c r="XEW52" s="17"/>
      <c r="XEX52" s="17"/>
      <c r="XEY52" s="17"/>
      <c r="XEZ52" s="17"/>
      <c r="XFA52" s="17"/>
      <c r="XFB52" s="17"/>
    </row>
    <row r="53" customFormat="false" ht="51" hidden="false" customHeight="true" outlineLevel="0" collapsed="false">
      <c r="A53" s="18" t="s">
        <v>116</v>
      </c>
      <c r="B53" s="19" t="s">
        <v>117</v>
      </c>
      <c r="C53" s="20" t="s">
        <v>31</v>
      </c>
      <c r="D53" s="20" t="s">
        <v>268</v>
      </c>
      <c r="E53" s="21" t="n">
        <v>275.31</v>
      </c>
      <c r="F53" s="22" t="n">
        <f aca="false">ROUND(K53/12*6,2)</f>
        <v>62.67</v>
      </c>
      <c r="G53" s="22" t="n">
        <f aca="false">ROUND(F53*E53/1000,2)</f>
        <v>17.25</v>
      </c>
      <c r="H53" s="116" t="n">
        <f aca="false">ROUND(E53*$H$80,2)</f>
        <v>316.61</v>
      </c>
      <c r="I53" s="22" t="n">
        <f aca="false">K53-F53</f>
        <v>62.66</v>
      </c>
      <c r="J53" s="22" t="n">
        <f aca="false">ROUND(H53*I53/1000,2)</f>
        <v>19.84</v>
      </c>
      <c r="K53" s="24" t="n">
        <v>125.33</v>
      </c>
      <c r="L53" s="22" t="n">
        <f aca="false">J53+G53</f>
        <v>37.09</v>
      </c>
    </row>
    <row r="54" customFormat="false" ht="28.5" hidden="false" customHeight="true" outlineLevel="0" collapsed="false">
      <c r="A54" s="41" t="s">
        <v>118</v>
      </c>
      <c r="B54" s="15" t="s">
        <v>119</v>
      </c>
      <c r="C54" s="41"/>
      <c r="D54" s="41"/>
      <c r="E54" s="41"/>
      <c r="F54" s="41" t="n">
        <f aca="false">SUM(F55:F56)</f>
        <v>636</v>
      </c>
      <c r="G54" s="41" t="n">
        <f aca="false">SUM(G55:G56)</f>
        <v>175.1</v>
      </c>
      <c r="H54" s="41"/>
      <c r="I54" s="41" t="n">
        <f aca="false">SUM(I55:I56)</f>
        <v>636</v>
      </c>
      <c r="J54" s="41" t="n">
        <f aca="false">SUM(J55:J56)</f>
        <v>201.36</v>
      </c>
      <c r="K54" s="41" t="n">
        <f aca="false">SUM(K55:K56)</f>
        <v>1272</v>
      </c>
      <c r="L54" s="41" t="n">
        <f aca="false">SUM(L55:L56)</f>
        <v>376.46</v>
      </c>
    </row>
    <row r="55" customFormat="false" ht="34.5" hidden="false" customHeight="true" outlineLevel="0" collapsed="false">
      <c r="A55" s="20" t="s">
        <v>120</v>
      </c>
      <c r="B55" s="19" t="s">
        <v>121</v>
      </c>
      <c r="C55" s="20" t="s">
        <v>31</v>
      </c>
      <c r="D55" s="20" t="s">
        <v>268</v>
      </c>
      <c r="E55" s="21" t="n">
        <v>275.31</v>
      </c>
      <c r="F55" s="22" t="n">
        <f aca="false">ROUND(K55/12*6,2)</f>
        <v>102</v>
      </c>
      <c r="G55" s="22" t="n">
        <f aca="false">ROUND(F55*E55/1000,2)</f>
        <v>28.08</v>
      </c>
      <c r="H55" s="116" t="n">
        <f aca="false">ROUND(E55*$H$80,2)</f>
        <v>316.61</v>
      </c>
      <c r="I55" s="22" t="n">
        <f aca="false">K55-F55</f>
        <v>102</v>
      </c>
      <c r="J55" s="22" t="n">
        <f aca="false">ROUND(I55*H55/1000,2)</f>
        <v>32.29</v>
      </c>
      <c r="K55" s="24" t="n">
        <v>204</v>
      </c>
      <c r="L55" s="22" t="n">
        <f aca="false">G55+J55</f>
        <v>60.37</v>
      </c>
    </row>
    <row r="56" s="17" customFormat="true" ht="36" hidden="false" customHeight="true" outlineLevel="0" collapsed="false">
      <c r="A56" s="20" t="s">
        <v>122</v>
      </c>
      <c r="B56" s="19" t="s">
        <v>299</v>
      </c>
      <c r="C56" s="20" t="s">
        <v>31</v>
      </c>
      <c r="D56" s="20" t="s">
        <v>268</v>
      </c>
      <c r="E56" s="21" t="n">
        <v>275.31</v>
      </c>
      <c r="F56" s="22" t="n">
        <f aca="false">ROUND(K56/12*6,2)</f>
        <v>534</v>
      </c>
      <c r="G56" s="22" t="n">
        <f aca="false">ROUND(F56*E56/1000,2)</f>
        <v>147.02</v>
      </c>
      <c r="H56" s="116" t="n">
        <f aca="false">ROUND(E56*$H$80,2)</f>
        <v>316.61</v>
      </c>
      <c r="I56" s="22" t="n">
        <f aca="false">K56-F56</f>
        <v>534</v>
      </c>
      <c r="J56" s="22" t="n">
        <f aca="false">ROUND(H56*I56/1000,2)</f>
        <v>169.07</v>
      </c>
      <c r="K56" s="24" t="n">
        <v>1068</v>
      </c>
      <c r="L56" s="22" t="n">
        <f aca="false">J56+G56</f>
        <v>316.09</v>
      </c>
      <c r="IP56" s="3"/>
      <c r="IQ56" s="3"/>
      <c r="IR56" s="3"/>
      <c r="IS56" s="3"/>
      <c r="IT56" s="3"/>
      <c r="IU56" s="3"/>
      <c r="IV56" s="3"/>
      <c r="IW56" s="3"/>
      <c r="XEW56" s="3"/>
      <c r="XEX56" s="3"/>
      <c r="XEY56" s="3"/>
      <c r="XEZ56" s="3"/>
      <c r="XFA56" s="3"/>
      <c r="XFB56" s="3"/>
    </row>
    <row r="57" customFormat="false" ht="29.25" hidden="false" customHeight="true" outlineLevel="0" collapsed="false">
      <c r="A57" s="41" t="s">
        <v>125</v>
      </c>
      <c r="B57" s="15" t="s">
        <v>126</v>
      </c>
      <c r="C57" s="41"/>
      <c r="D57" s="41"/>
      <c r="E57" s="41"/>
      <c r="F57" s="41" t="n">
        <f aca="false">SUM(F58:F65)</f>
        <v>107640.87</v>
      </c>
      <c r="G57" s="41" t="n">
        <f aca="false">SUM(G58:G65)</f>
        <v>28397.51</v>
      </c>
      <c r="H57" s="41"/>
      <c r="I57" s="41" t="n">
        <f aca="false">SUM(I58:I65)</f>
        <v>107640.86</v>
      </c>
      <c r="J57" s="41" t="n">
        <f aca="false">SUM(J58:J65)</f>
        <v>32657.47</v>
      </c>
      <c r="K57" s="41" t="n">
        <f aca="false">SUM(K58:K65)</f>
        <v>215281.73</v>
      </c>
      <c r="L57" s="41" t="n">
        <f aca="false">SUM(L58:L65)</f>
        <v>61054.98</v>
      </c>
    </row>
    <row r="58" customFormat="false" ht="41.25" hidden="false" customHeight="true" outlineLevel="0" collapsed="false">
      <c r="A58" s="54" t="s">
        <v>127</v>
      </c>
      <c r="B58" s="37" t="s">
        <v>128</v>
      </c>
      <c r="C58" s="20" t="s">
        <v>31</v>
      </c>
      <c r="D58" s="35" t="s">
        <v>268</v>
      </c>
      <c r="E58" s="21" t="n">
        <v>275.31</v>
      </c>
      <c r="F58" s="22" t="n">
        <f aca="false">ROUND(K58/12*6,2)</f>
        <v>58825.67</v>
      </c>
      <c r="G58" s="22" t="n">
        <f aca="false">ROUND(F58*E58/1000,2)</f>
        <v>16195.3</v>
      </c>
      <c r="H58" s="116" t="n">
        <f aca="false">ROUND(E58*$H$80,2)</f>
        <v>316.61</v>
      </c>
      <c r="I58" s="22" t="n">
        <f aca="false">K58-F58</f>
        <v>58825.66</v>
      </c>
      <c r="J58" s="22" t="n">
        <f aca="false">ROUND(I58*H58/1000,2)</f>
        <v>18624.79</v>
      </c>
      <c r="K58" s="24" t="n">
        <v>117651.33</v>
      </c>
      <c r="L58" s="22" t="n">
        <f aca="false">G58+J58</f>
        <v>34820.09</v>
      </c>
    </row>
    <row r="59" customFormat="false" ht="44.25" hidden="false" customHeight="true" outlineLevel="0" collapsed="false">
      <c r="A59" s="54" t="s">
        <v>129</v>
      </c>
      <c r="B59" s="31" t="s">
        <v>130</v>
      </c>
      <c r="C59" s="20" t="s">
        <v>31</v>
      </c>
      <c r="D59" s="20" t="s">
        <v>268</v>
      </c>
      <c r="E59" s="21" t="n">
        <v>275.31</v>
      </c>
      <c r="F59" s="22" t="n">
        <f aca="false">ROUND(K59/12*6,2)</f>
        <v>37092.5</v>
      </c>
      <c r="G59" s="22" t="n">
        <f aca="false">ROUND(F59*E59/1000,2)</f>
        <v>10211.94</v>
      </c>
      <c r="H59" s="116" t="n">
        <f aca="false">ROUND(E59*$H$80,2)</f>
        <v>316.61</v>
      </c>
      <c r="I59" s="22" t="n">
        <f aca="false">K59-F59</f>
        <v>37092.5</v>
      </c>
      <c r="J59" s="22" t="n">
        <f aca="false">ROUND(I59*H59/1000,2)</f>
        <v>11743.86</v>
      </c>
      <c r="K59" s="24" t="n">
        <v>74185</v>
      </c>
      <c r="L59" s="22" t="n">
        <f aca="false">G59+J59</f>
        <v>21955.8</v>
      </c>
    </row>
    <row r="60" customFormat="false" ht="42.75" hidden="false" customHeight="true" outlineLevel="0" collapsed="false">
      <c r="A60" s="54" t="s">
        <v>131</v>
      </c>
      <c r="B60" s="19" t="s">
        <v>135</v>
      </c>
      <c r="C60" s="20" t="s">
        <v>31</v>
      </c>
      <c r="D60" s="20" t="s">
        <v>268</v>
      </c>
      <c r="E60" s="21" t="n">
        <v>275.31</v>
      </c>
      <c r="F60" s="22" t="n">
        <f aca="false">ROUND(K60/12*6,2)</f>
        <v>62.61</v>
      </c>
      <c r="G60" s="22" t="n">
        <f aca="false">ROUND(F60*E60/1000,2)</f>
        <v>17.24</v>
      </c>
      <c r="H60" s="116" t="n">
        <f aca="false">ROUND(E60*$H$80,2)</f>
        <v>316.61</v>
      </c>
      <c r="I60" s="22" t="n">
        <f aca="false">K60-F60</f>
        <v>62.61</v>
      </c>
      <c r="J60" s="22" t="n">
        <f aca="false">ROUND(I60*H60/1000,2)</f>
        <v>19.82</v>
      </c>
      <c r="K60" s="24" t="n">
        <v>125.22</v>
      </c>
      <c r="L60" s="22" t="n">
        <f aca="false">G60+J60</f>
        <v>37.06</v>
      </c>
    </row>
    <row r="61" customFormat="false" ht="39" hidden="false" customHeight="true" outlineLevel="0" collapsed="false">
      <c r="A61" s="54" t="s">
        <v>134</v>
      </c>
      <c r="B61" s="19" t="s">
        <v>300</v>
      </c>
      <c r="C61" s="20" t="s">
        <v>31</v>
      </c>
      <c r="D61" s="20" t="s">
        <v>268</v>
      </c>
      <c r="E61" s="21" t="n">
        <v>275.31</v>
      </c>
      <c r="F61" s="22" t="n">
        <f aca="false">ROUND(K61/12*6,2)</f>
        <v>417.5</v>
      </c>
      <c r="G61" s="22" t="n">
        <f aca="false">ROUND(F61*E61/1000,2)</f>
        <v>114.94</v>
      </c>
      <c r="H61" s="116" t="n">
        <f aca="false">ROUND(E61*$H$80,2)</f>
        <v>316.61</v>
      </c>
      <c r="I61" s="22" t="n">
        <f aca="false">K61-F61</f>
        <v>417.5</v>
      </c>
      <c r="J61" s="22" t="n">
        <f aca="false">ROUND(I61*H61/1000,2)</f>
        <v>132.18</v>
      </c>
      <c r="K61" s="24" t="n">
        <v>835</v>
      </c>
      <c r="L61" s="22" t="n">
        <f aca="false">G61+J61</f>
        <v>247.12</v>
      </c>
      <c r="XEW61" s="17"/>
      <c r="XEX61" s="17"/>
      <c r="XEY61" s="17"/>
      <c r="XEZ61" s="17"/>
      <c r="XFA61" s="17"/>
      <c r="XFB61" s="17"/>
    </row>
    <row r="62" customFormat="false" ht="34.5" hidden="false" customHeight="true" outlineLevel="0" collapsed="false">
      <c r="A62" s="59" t="s">
        <v>136</v>
      </c>
      <c r="B62" s="37" t="s">
        <v>142</v>
      </c>
      <c r="C62" s="20" t="s">
        <v>31</v>
      </c>
      <c r="D62" s="20" t="s">
        <v>268</v>
      </c>
      <c r="E62" s="21" t="n">
        <v>275.31</v>
      </c>
      <c r="F62" s="22" t="n">
        <f aca="false">ROUND(K62/12*6,2)</f>
        <v>1527.5</v>
      </c>
      <c r="G62" s="22" t="n">
        <f aca="false">ROUND(F62*E62/1000,2)</f>
        <v>420.54</v>
      </c>
      <c r="H62" s="116" t="n">
        <f aca="false">ROUND(E62*$H$80,2)</f>
        <v>316.61</v>
      </c>
      <c r="I62" s="22" t="n">
        <f aca="false">K62-F62</f>
        <v>1527.5</v>
      </c>
      <c r="J62" s="22" t="n">
        <f aca="false">ROUND(I62*H62/1000,2)</f>
        <v>483.62</v>
      </c>
      <c r="K62" s="24" t="n">
        <v>3055</v>
      </c>
      <c r="L62" s="22" t="n">
        <f aca="false">G62+J62</f>
        <v>904.16</v>
      </c>
    </row>
    <row r="63" customFormat="false" ht="41.25" hidden="false" customHeight="true" outlineLevel="0" collapsed="false">
      <c r="A63" s="59"/>
      <c r="B63" s="19" t="s">
        <v>143</v>
      </c>
      <c r="C63" s="120" t="s">
        <v>42</v>
      </c>
      <c r="D63" s="20" t="s">
        <v>268</v>
      </c>
      <c r="E63" s="21" t="n">
        <v>32.79</v>
      </c>
      <c r="F63" s="22" t="n">
        <f aca="false">ROUND(K63/12*6,2)</f>
        <v>5100</v>
      </c>
      <c r="G63" s="22" t="n">
        <f aca="false">ROUND(E63*F63/1000,2)</f>
        <v>167.23</v>
      </c>
      <c r="H63" s="116" t="n">
        <f aca="false">ROUND(E63*$H$80,2)</f>
        <v>37.71</v>
      </c>
      <c r="I63" s="22" t="n">
        <f aca="false">K63-F63</f>
        <v>5100</v>
      </c>
      <c r="J63" s="22" t="n">
        <f aca="false">ROUND(H63*I63/1000,2)</f>
        <v>192.32</v>
      </c>
      <c r="K63" s="24" t="n">
        <v>10200</v>
      </c>
      <c r="L63" s="22" t="n">
        <f aca="false">J63+G63</f>
        <v>359.55</v>
      </c>
      <c r="XEW63" s="17"/>
      <c r="XEX63" s="17"/>
      <c r="XEY63" s="17"/>
      <c r="XEZ63" s="17"/>
      <c r="XFA63" s="17"/>
      <c r="XFB63" s="17"/>
    </row>
    <row r="64" customFormat="false" ht="41.25" hidden="false" customHeight="true" outlineLevel="0" collapsed="false">
      <c r="A64" s="59"/>
      <c r="B64" s="19" t="s">
        <v>144</v>
      </c>
      <c r="C64" s="20" t="s">
        <v>31</v>
      </c>
      <c r="D64" s="20" t="s">
        <v>268</v>
      </c>
      <c r="E64" s="21" t="n">
        <v>275.31</v>
      </c>
      <c r="F64" s="22" t="n">
        <f aca="false">ROUND(K64/12*6,2)</f>
        <v>4614</v>
      </c>
      <c r="G64" s="22" t="n">
        <f aca="false">ROUND(E64*F64/1000,2)</f>
        <v>1270.28</v>
      </c>
      <c r="H64" s="116" t="n">
        <f aca="false">ROUND(E64*$H$80,2)</f>
        <v>316.61</v>
      </c>
      <c r="I64" s="22" t="n">
        <f aca="false">K64-F64</f>
        <v>4614</v>
      </c>
      <c r="J64" s="22" t="n">
        <f aca="false">ROUND(H64*I64/1000,2)</f>
        <v>1460.84</v>
      </c>
      <c r="K64" s="24" t="n">
        <v>9228</v>
      </c>
      <c r="L64" s="22" t="n">
        <f aca="false">J64+G64</f>
        <v>2731.12</v>
      </c>
      <c r="XEW64" s="17"/>
      <c r="XEX64" s="17"/>
      <c r="XEY64" s="17"/>
      <c r="XEZ64" s="17"/>
      <c r="XFA64" s="17"/>
      <c r="XFB64" s="17"/>
    </row>
    <row r="65" s="17" customFormat="true" ht="41.25" hidden="false" customHeight="true" outlineLevel="0" collapsed="false">
      <c r="A65" s="63" t="s">
        <v>138</v>
      </c>
      <c r="B65" s="19" t="s">
        <v>301</v>
      </c>
      <c r="C65" s="120" t="s">
        <v>42</v>
      </c>
      <c r="D65" s="20" t="s">
        <v>268</v>
      </c>
      <c r="E65" s="21" t="n">
        <v>32.79</v>
      </c>
      <c r="F65" s="22" t="n">
        <f aca="false">ROUND(K65/12*6,2)</f>
        <v>1.09</v>
      </c>
      <c r="G65" s="22" t="n">
        <f aca="false">ROUND(E65*F65/1000,2)</f>
        <v>0.04</v>
      </c>
      <c r="H65" s="116" t="n">
        <f aca="false">ROUND(E65*$H$80,2)</f>
        <v>37.71</v>
      </c>
      <c r="I65" s="22" t="n">
        <f aca="false">K65-F65</f>
        <v>1.09</v>
      </c>
      <c r="J65" s="22" t="n">
        <f aca="false">ROUND(H65*I65/1000,2)</f>
        <v>0.04</v>
      </c>
      <c r="K65" s="24" t="n">
        <v>2.18</v>
      </c>
      <c r="L65" s="22" t="n">
        <f aca="false">J65+G65</f>
        <v>0.08</v>
      </c>
      <c r="IP65" s="3"/>
      <c r="IQ65" s="3"/>
      <c r="IR65" s="3"/>
      <c r="IS65" s="3"/>
      <c r="IT65" s="3"/>
      <c r="IU65" s="3"/>
      <c r="IV65" s="3"/>
      <c r="IW65" s="3"/>
      <c r="XFC65" s="28"/>
      <c r="XFD65" s="28"/>
    </row>
    <row r="66" s="17" customFormat="true" ht="33.55" hidden="false" customHeight="true" outlineLevel="0" collapsed="false">
      <c r="A66" s="41" t="s">
        <v>147</v>
      </c>
      <c r="B66" s="15" t="s">
        <v>201</v>
      </c>
      <c r="C66" s="41"/>
      <c r="D66" s="41"/>
      <c r="E66" s="41"/>
      <c r="F66" s="41" t="n">
        <f aca="false">SUM(F67:F69)</f>
        <v>635.15</v>
      </c>
      <c r="G66" s="41" t="n">
        <f aca="false">SUM(G67:G69)</f>
        <v>186.51</v>
      </c>
      <c r="H66" s="41"/>
      <c r="I66" s="41" t="n">
        <f aca="false">SUM(I67:I69)</f>
        <v>635.13</v>
      </c>
      <c r="J66" s="41" t="n">
        <f aca="false">SUM(J67:J69)</f>
        <v>214.48</v>
      </c>
      <c r="K66" s="41" t="n">
        <f aca="false">SUM(K67:K69)</f>
        <v>1270.28</v>
      </c>
      <c r="L66" s="41" t="n">
        <f aca="false">SUM(L67:L69)</f>
        <v>400.99</v>
      </c>
      <c r="IP66" s="3"/>
      <c r="IQ66" s="3"/>
      <c r="IR66" s="3"/>
      <c r="IS66" s="3"/>
      <c r="IT66" s="3"/>
      <c r="IU66" s="3"/>
      <c r="IV66" s="3"/>
      <c r="IW66" s="3"/>
      <c r="XEW66" s="3"/>
      <c r="XEX66" s="3"/>
      <c r="XEY66" s="3"/>
      <c r="XEZ66" s="3"/>
      <c r="XFA66" s="3"/>
      <c r="XFB66" s="3"/>
      <c r="XFC66" s="28"/>
      <c r="XFD66" s="28"/>
    </row>
    <row r="67" customFormat="false" ht="27.75" hidden="false" customHeight="true" outlineLevel="0" collapsed="false">
      <c r="A67" s="43" t="s">
        <v>149</v>
      </c>
      <c r="B67" s="39" t="s">
        <v>150</v>
      </c>
      <c r="C67" s="132" t="s">
        <v>293</v>
      </c>
      <c r="D67" s="43" t="s">
        <v>268</v>
      </c>
      <c r="E67" s="21" t="n">
        <v>589.6</v>
      </c>
      <c r="F67" s="22" t="n">
        <f aca="false">ROUND(K67/12*6,2)</f>
        <v>30.66</v>
      </c>
      <c r="G67" s="22" t="n">
        <f aca="false">ROUND(F67*E67/1000,2)</f>
        <v>18.08</v>
      </c>
      <c r="H67" s="116" t="n">
        <f aca="false">ROUND(E67*$H$80,2)</f>
        <v>678.04</v>
      </c>
      <c r="I67" s="22" t="n">
        <f aca="false">K67-F67</f>
        <v>30.66</v>
      </c>
      <c r="J67" s="22" t="n">
        <f aca="false">ROUND(I67*H67/1000,2)</f>
        <v>20.79</v>
      </c>
      <c r="K67" s="24" t="n">
        <v>61.32</v>
      </c>
      <c r="L67" s="22" t="n">
        <f aca="false">G67+J67</f>
        <v>38.87</v>
      </c>
      <c r="XFC67" s="28"/>
      <c r="XFD67" s="28"/>
    </row>
    <row r="68" customFormat="false" ht="27.75" hidden="false" customHeight="true" outlineLevel="0" collapsed="false">
      <c r="A68" s="43"/>
      <c r="B68" s="39"/>
      <c r="C68" s="20" t="s">
        <v>31</v>
      </c>
      <c r="D68" s="43" t="s">
        <v>268</v>
      </c>
      <c r="E68" s="21" t="n">
        <v>275.31</v>
      </c>
      <c r="F68" s="22" t="n">
        <f aca="false">ROUND(K68/12*6,2)</f>
        <v>373.17</v>
      </c>
      <c r="G68" s="22" t="n">
        <f aca="false">ROUND(F68*E68/1000,2)</f>
        <v>102.74</v>
      </c>
      <c r="H68" s="116" t="n">
        <f aca="false">ROUND(E68*$H$80,2)</f>
        <v>316.61</v>
      </c>
      <c r="I68" s="22" t="n">
        <f aca="false">K68-F68</f>
        <v>373.16</v>
      </c>
      <c r="J68" s="22" t="n">
        <f aca="false">ROUND(I68*H68/1000,2)</f>
        <v>118.15</v>
      </c>
      <c r="K68" s="24" t="n">
        <v>746.33</v>
      </c>
      <c r="L68" s="22" t="n">
        <f aca="false">G68+J68</f>
        <v>220.89</v>
      </c>
      <c r="XFC68" s="28"/>
      <c r="XFD68" s="28"/>
    </row>
    <row r="69" s="17" customFormat="true" ht="39.75" hidden="false" customHeight="true" outlineLevel="0" collapsed="false">
      <c r="A69" s="43"/>
      <c r="B69" s="39"/>
      <c r="C69" s="105" t="s">
        <v>296</v>
      </c>
      <c r="D69" s="105" t="s">
        <v>297</v>
      </c>
      <c r="E69" s="21" t="n">
        <v>283.97</v>
      </c>
      <c r="F69" s="22" t="n">
        <f aca="false">ROUND(K69/12*6,2)</f>
        <v>231.32</v>
      </c>
      <c r="G69" s="22" t="n">
        <f aca="false">ROUND(F69*E69/1000,2)</f>
        <v>65.69</v>
      </c>
      <c r="H69" s="116" t="n">
        <f aca="false">ROUND(E69*$H$80,2)</f>
        <v>326.57</v>
      </c>
      <c r="I69" s="22" t="n">
        <f aca="false">K69-F69</f>
        <v>231.31</v>
      </c>
      <c r="J69" s="22" t="n">
        <f aca="false">ROUND(I69*H69/1000,2)</f>
        <v>75.54</v>
      </c>
      <c r="K69" s="24" t="n">
        <v>462.63</v>
      </c>
      <c r="L69" s="22" t="n">
        <f aca="false">G69+J69</f>
        <v>141.23</v>
      </c>
      <c r="IP69" s="3"/>
      <c r="IQ69" s="3"/>
      <c r="IR69" s="3"/>
      <c r="IS69" s="3"/>
      <c r="IT69" s="3"/>
      <c r="IU69" s="3"/>
      <c r="IV69" s="3"/>
      <c r="IW69" s="3"/>
      <c r="XEW69" s="3"/>
      <c r="XEX69" s="3"/>
      <c r="XEY69" s="3"/>
      <c r="XEZ69" s="3"/>
      <c r="XFA69" s="3"/>
      <c r="XFB69" s="3"/>
      <c r="XFC69" s="28"/>
      <c r="XFD69" s="28"/>
    </row>
    <row r="70" customFormat="false" ht="35.4" hidden="false" customHeight="true" outlineLevel="0" collapsed="false">
      <c r="A70" s="41" t="s">
        <v>156</v>
      </c>
      <c r="B70" s="15" t="s">
        <v>203</v>
      </c>
      <c r="C70" s="41"/>
      <c r="D70" s="41"/>
      <c r="E70" s="41"/>
      <c r="F70" s="41" t="n">
        <f aca="false">F71</f>
        <v>103.84</v>
      </c>
      <c r="G70" s="41" t="n">
        <f aca="false">G71</f>
        <v>28.59</v>
      </c>
      <c r="H70" s="41"/>
      <c r="I70" s="41" t="n">
        <f aca="false">I71</f>
        <v>103.83</v>
      </c>
      <c r="J70" s="41" t="n">
        <f aca="false">J71</f>
        <v>32.87</v>
      </c>
      <c r="K70" s="41" t="n">
        <f aca="false">K71</f>
        <v>207.67</v>
      </c>
      <c r="L70" s="41" t="n">
        <f aca="false">L71</f>
        <v>61.46</v>
      </c>
    </row>
    <row r="71" s="17" customFormat="true" ht="54.75" hidden="false" customHeight="true" outlineLevel="0" collapsed="false">
      <c r="A71" s="43" t="s">
        <v>158</v>
      </c>
      <c r="B71" s="39" t="s">
        <v>302</v>
      </c>
      <c r="C71" s="20" t="s">
        <v>31</v>
      </c>
      <c r="D71" s="43" t="s">
        <v>268</v>
      </c>
      <c r="E71" s="21" t="n">
        <v>275.31</v>
      </c>
      <c r="F71" s="22" t="n">
        <f aca="false">ROUND(K71/12*6,2)</f>
        <v>103.84</v>
      </c>
      <c r="G71" s="22" t="n">
        <f aca="false">ROUND(F71*E71/1000,2)</f>
        <v>28.59</v>
      </c>
      <c r="H71" s="116" t="n">
        <f aca="false">ROUND(E71*$H$80,2)</f>
        <v>316.61</v>
      </c>
      <c r="I71" s="22" t="n">
        <f aca="false">K71-F71</f>
        <v>103.83</v>
      </c>
      <c r="J71" s="22" t="n">
        <f aca="false">ROUND(I71*H71/1000,2)</f>
        <v>32.87</v>
      </c>
      <c r="K71" s="24" t="n">
        <v>207.67</v>
      </c>
      <c r="L71" s="22" t="n">
        <f aca="false">G71+J71</f>
        <v>61.46</v>
      </c>
      <c r="IP71" s="3"/>
      <c r="IQ71" s="3"/>
      <c r="IR71" s="3"/>
      <c r="IS71" s="3"/>
      <c r="IT71" s="3"/>
      <c r="IU71" s="3"/>
      <c r="IV71" s="3"/>
      <c r="IW71" s="3"/>
      <c r="XEW71" s="3"/>
      <c r="XEX71" s="3"/>
      <c r="XEY71" s="3"/>
      <c r="XEZ71" s="3"/>
      <c r="XFA71" s="3"/>
      <c r="XFB71" s="3"/>
      <c r="XFC71" s="3"/>
      <c r="XFD71" s="3"/>
    </row>
    <row r="72" s="17" customFormat="true" ht="37.5" hidden="false" customHeight="true" outlineLevel="0" collapsed="false">
      <c r="A72" s="14" t="s">
        <v>160</v>
      </c>
      <c r="B72" s="15" t="s">
        <v>206</v>
      </c>
      <c r="C72" s="41"/>
      <c r="D72" s="41"/>
      <c r="E72" s="41"/>
      <c r="F72" s="41" t="n">
        <f aca="false">F73</f>
        <v>113.84</v>
      </c>
      <c r="G72" s="41" t="n">
        <f aca="false">G73</f>
        <v>31.34</v>
      </c>
      <c r="H72" s="41"/>
      <c r="I72" s="41" t="n">
        <f aca="false">I73</f>
        <v>113.83</v>
      </c>
      <c r="J72" s="41" t="n">
        <f aca="false">J73</f>
        <v>36.04</v>
      </c>
      <c r="K72" s="41" t="n">
        <f aca="false">K73</f>
        <v>227.67</v>
      </c>
      <c r="L72" s="41" t="n">
        <f aca="false">L73</f>
        <v>67.38</v>
      </c>
      <c r="IP72" s="3"/>
      <c r="IQ72" s="3"/>
      <c r="IR72" s="3"/>
      <c r="IS72" s="3"/>
      <c r="IT72" s="3"/>
      <c r="IU72" s="3"/>
      <c r="IV72" s="3"/>
      <c r="IW72" s="3"/>
      <c r="XEW72" s="28"/>
      <c r="XEX72" s="28"/>
      <c r="XEY72" s="28"/>
      <c r="XEZ72" s="28"/>
      <c r="XFA72" s="28"/>
      <c r="XFB72" s="28"/>
      <c r="XFC72" s="3"/>
      <c r="XFD72" s="3"/>
    </row>
    <row r="73" s="17" customFormat="true" ht="31.5" hidden="false" customHeight="true" outlineLevel="0" collapsed="false">
      <c r="A73" s="38" t="s">
        <v>162</v>
      </c>
      <c r="B73" s="39" t="s">
        <v>163</v>
      </c>
      <c r="C73" s="20" t="s">
        <v>31</v>
      </c>
      <c r="D73" s="43" t="s">
        <v>268</v>
      </c>
      <c r="E73" s="21" t="n">
        <v>275.31</v>
      </c>
      <c r="F73" s="22" t="n">
        <f aca="false">ROUND(K73/12*6,2)</f>
        <v>113.84</v>
      </c>
      <c r="G73" s="22" t="n">
        <f aca="false">ROUND(F73*E73/1000,2)</f>
        <v>31.34</v>
      </c>
      <c r="H73" s="116" t="n">
        <f aca="false">ROUND(E73*$H$80,2)</f>
        <v>316.61</v>
      </c>
      <c r="I73" s="22" t="n">
        <f aca="false">K73-F73</f>
        <v>113.83</v>
      </c>
      <c r="J73" s="22" t="n">
        <f aca="false">ROUND(H73*I73/1000,2)</f>
        <v>36.04</v>
      </c>
      <c r="K73" s="133" t="n">
        <v>227.67</v>
      </c>
      <c r="L73" s="22" t="n">
        <f aca="false">J73+G73</f>
        <v>67.38</v>
      </c>
      <c r="IP73" s="3"/>
      <c r="IQ73" s="3"/>
      <c r="IR73" s="3"/>
      <c r="IS73" s="3"/>
      <c r="IT73" s="3"/>
      <c r="IU73" s="3"/>
      <c r="IV73" s="3"/>
      <c r="IW73" s="3"/>
      <c r="XEW73" s="28"/>
      <c r="XEX73" s="28"/>
      <c r="XEY73" s="28"/>
      <c r="XEZ73" s="28"/>
      <c r="XFA73" s="28"/>
      <c r="XFB73" s="28"/>
      <c r="XFC73" s="3"/>
      <c r="XFD73" s="3"/>
    </row>
    <row r="74" customFormat="false" ht="17.25" hidden="false" customHeight="true" outlineLevel="0" collapsed="false">
      <c r="A74" s="44"/>
      <c r="B74" s="45" t="s">
        <v>164</v>
      </c>
      <c r="C74" s="44"/>
      <c r="D74" s="44"/>
      <c r="E74" s="44"/>
      <c r="F74" s="44" t="n">
        <f aca="false">F13+F26+F54+F57+F66+F70+F72</f>
        <v>149044.93</v>
      </c>
      <c r="G74" s="44" t="n">
        <f aca="false">G13+G26+G54+G57+G66+G70+G72</f>
        <v>34711.22</v>
      </c>
      <c r="H74" s="44"/>
      <c r="I74" s="44" t="n">
        <f aca="false">I13+I26+I54+I57+I66+I70+I72</f>
        <v>149044.69</v>
      </c>
      <c r="J74" s="44" t="n">
        <f aca="false">J13+J26+J54+J57+J66+J70+J72</f>
        <v>39918.25</v>
      </c>
      <c r="K74" s="44" t="n">
        <f aca="false">K13+K26+K54+K57+K66+K70+K72</f>
        <v>298089.62</v>
      </c>
      <c r="L74" s="44" t="n">
        <f aca="false">L13+L26+L54+L57+L66+L70+L72</f>
        <v>74629.47</v>
      </c>
    </row>
    <row r="75" customFormat="false" ht="14.25" hidden="false" customHeight="true" outlineLevel="0" collapsed="false"/>
    <row r="76" customFormat="false" ht="14.25" hidden="false" customHeight="true" outlineLevel="0" collapsed="false"/>
    <row r="77" customFormat="false" ht="14.25" hidden="false" customHeight="true" outlineLevel="0" collapsed="false"/>
    <row r="78" s="137" customFormat="true" ht="14.25" hidden="false" customHeight="true" outlineLevel="0" collapsed="false">
      <c r="A78" s="47"/>
      <c r="B78" s="134" t="s">
        <v>303</v>
      </c>
      <c r="C78" s="49"/>
      <c r="D78" s="135"/>
      <c r="E78" s="136"/>
      <c r="F78" s="136"/>
      <c r="G78" s="136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  <c r="FP78" s="47"/>
      <c r="FQ78" s="47"/>
      <c r="FR78" s="47"/>
      <c r="FS78" s="47"/>
      <c r="FT78" s="47"/>
      <c r="FU78" s="47"/>
      <c r="FV78" s="47"/>
      <c r="FW78" s="47"/>
      <c r="FX78" s="47"/>
      <c r="FY78" s="47"/>
      <c r="FZ78" s="47"/>
      <c r="GA78" s="47"/>
      <c r="GB78" s="47"/>
      <c r="GC78" s="47"/>
      <c r="GD78" s="47"/>
      <c r="GE78" s="47"/>
      <c r="GF78" s="47"/>
      <c r="GG78" s="47"/>
      <c r="GH78" s="47"/>
      <c r="GI78" s="47"/>
      <c r="GJ78" s="47"/>
      <c r="GK78" s="47"/>
      <c r="GL78" s="47"/>
      <c r="GM78" s="47"/>
      <c r="GN78" s="47"/>
      <c r="GO78" s="47"/>
      <c r="GP78" s="47"/>
      <c r="GQ78" s="47"/>
      <c r="GR78" s="47"/>
      <c r="GS78" s="47"/>
      <c r="GT78" s="47"/>
      <c r="GU78" s="47"/>
      <c r="GV78" s="47"/>
      <c r="GW78" s="47"/>
      <c r="GX78" s="47"/>
      <c r="GY78" s="47"/>
      <c r="GZ78" s="47"/>
      <c r="HA78" s="47"/>
      <c r="HB78" s="47"/>
      <c r="HC78" s="47"/>
      <c r="HD78" s="47"/>
      <c r="HE78" s="47"/>
      <c r="HF78" s="47"/>
      <c r="HG78" s="47"/>
      <c r="HH78" s="47"/>
      <c r="HI78" s="47"/>
      <c r="HJ78" s="47"/>
      <c r="HK78" s="47"/>
      <c r="HL78" s="47"/>
      <c r="HM78" s="47"/>
      <c r="HN78" s="47"/>
      <c r="HO78" s="47"/>
      <c r="HP78" s="47"/>
      <c r="HQ78" s="47"/>
      <c r="HR78" s="47"/>
      <c r="HS78" s="47"/>
      <c r="HT78" s="47"/>
      <c r="HU78" s="47"/>
      <c r="HV78" s="47"/>
      <c r="HW78" s="47"/>
      <c r="HX78" s="47"/>
      <c r="HY78" s="47"/>
      <c r="HZ78" s="47"/>
      <c r="IA78" s="47"/>
      <c r="IB78" s="47"/>
      <c r="IC78" s="47"/>
      <c r="ID78" s="47"/>
      <c r="IE78" s="47"/>
      <c r="IF78" s="47"/>
      <c r="IG78" s="47"/>
      <c r="IH78" s="47"/>
      <c r="II78" s="47"/>
      <c r="IJ78" s="47"/>
      <c r="IK78" s="47"/>
      <c r="IL78" s="47"/>
      <c r="IM78" s="47"/>
      <c r="IN78" s="47"/>
      <c r="IO78" s="47"/>
      <c r="IP78" s="47"/>
      <c r="IQ78" s="47"/>
      <c r="IR78" s="47"/>
      <c r="IS78" s="47"/>
      <c r="IT78" s="47"/>
      <c r="IU78" s="47"/>
      <c r="XFC78" s="3"/>
      <c r="XFD78" s="3"/>
    </row>
    <row r="79" s="137" customFormat="true" ht="14.25" hidden="false" customHeight="true" outlineLevel="0" collapsed="false">
      <c r="A79" s="47"/>
      <c r="B79" s="138"/>
      <c r="C79" s="49"/>
      <c r="D79" s="135"/>
      <c r="E79" s="136"/>
      <c r="F79" s="136"/>
      <c r="G79" s="136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  <c r="FP79" s="47"/>
      <c r="FQ79" s="47"/>
      <c r="FR79" s="47"/>
      <c r="FS79" s="47"/>
      <c r="FT79" s="47"/>
      <c r="FU79" s="47"/>
      <c r="FV79" s="47"/>
      <c r="FW79" s="47"/>
      <c r="FX79" s="47"/>
      <c r="FY79" s="47"/>
      <c r="FZ79" s="47"/>
      <c r="GA79" s="47"/>
      <c r="GB79" s="47"/>
      <c r="GC79" s="47"/>
      <c r="GD79" s="47"/>
      <c r="GE79" s="47"/>
      <c r="GF79" s="47"/>
      <c r="GG79" s="47"/>
      <c r="GH79" s="47"/>
      <c r="GI79" s="47"/>
      <c r="GJ79" s="47"/>
      <c r="GK79" s="47"/>
      <c r="GL79" s="47"/>
      <c r="GM79" s="47"/>
      <c r="GN79" s="47"/>
      <c r="GO79" s="47"/>
      <c r="GP79" s="47"/>
      <c r="GQ79" s="47"/>
      <c r="GR79" s="47"/>
      <c r="GS79" s="47"/>
      <c r="GT79" s="47"/>
      <c r="GU79" s="47"/>
      <c r="GV79" s="47"/>
      <c r="GW79" s="47"/>
      <c r="GX79" s="47"/>
      <c r="GY79" s="47"/>
      <c r="GZ79" s="47"/>
      <c r="HA79" s="47"/>
      <c r="HB79" s="47"/>
      <c r="HC79" s="47"/>
      <c r="HD79" s="47"/>
      <c r="HE79" s="47"/>
      <c r="HF79" s="47"/>
      <c r="HG79" s="47"/>
      <c r="HH79" s="47"/>
      <c r="HI79" s="47"/>
      <c r="HJ79" s="47"/>
      <c r="HK79" s="47"/>
      <c r="HL79" s="47"/>
      <c r="HM79" s="47"/>
      <c r="HN79" s="47"/>
      <c r="HO79" s="47"/>
      <c r="HP79" s="47"/>
      <c r="HQ79" s="47"/>
      <c r="HR79" s="47"/>
      <c r="HS79" s="47"/>
      <c r="HT79" s="47"/>
      <c r="HU79" s="47"/>
      <c r="HV79" s="47"/>
      <c r="HW79" s="47"/>
      <c r="HX79" s="47"/>
      <c r="HY79" s="47"/>
      <c r="HZ79" s="47"/>
      <c r="IA79" s="47"/>
      <c r="IB79" s="47"/>
      <c r="IC79" s="47"/>
      <c r="ID79" s="47"/>
      <c r="IE79" s="47"/>
      <c r="IF79" s="47"/>
      <c r="IG79" s="47"/>
      <c r="IH79" s="47"/>
      <c r="II79" s="47"/>
      <c r="IJ79" s="47"/>
      <c r="IK79" s="47"/>
      <c r="IL79" s="47"/>
      <c r="IM79" s="47"/>
      <c r="IN79" s="47"/>
      <c r="IO79" s="47"/>
      <c r="IP79" s="47"/>
      <c r="IQ79" s="47"/>
      <c r="IR79" s="47"/>
      <c r="IS79" s="47"/>
      <c r="IT79" s="47"/>
      <c r="IU79" s="47"/>
      <c r="XFC79" s="3"/>
      <c r="XFD79" s="3"/>
    </row>
    <row r="80" s="137" customFormat="true" ht="14.25" hidden="false" customHeight="true" outlineLevel="0" collapsed="false">
      <c r="A80" s="47"/>
      <c r="B80" s="138" t="s">
        <v>304</v>
      </c>
      <c r="C80" s="49"/>
      <c r="D80" s="135"/>
      <c r="E80" s="136"/>
      <c r="F80" s="136"/>
      <c r="G80" s="136"/>
      <c r="H80" s="50" t="n">
        <v>1.15</v>
      </c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  <c r="FP80" s="47"/>
      <c r="FQ80" s="47"/>
      <c r="FR80" s="47"/>
      <c r="FS80" s="47"/>
      <c r="FT80" s="47"/>
      <c r="FU80" s="47"/>
      <c r="FV80" s="47"/>
      <c r="FW80" s="47"/>
      <c r="FX80" s="47"/>
      <c r="FY80" s="47"/>
      <c r="FZ80" s="47"/>
      <c r="GA80" s="47"/>
      <c r="GB80" s="47"/>
      <c r="GC80" s="47"/>
      <c r="GD80" s="47"/>
      <c r="GE80" s="47"/>
      <c r="GF80" s="47"/>
      <c r="GG80" s="47"/>
      <c r="GH80" s="47"/>
      <c r="GI80" s="47"/>
      <c r="GJ80" s="47"/>
      <c r="GK80" s="47"/>
      <c r="GL80" s="47"/>
      <c r="GM80" s="47"/>
      <c r="GN80" s="47"/>
      <c r="GO80" s="47"/>
      <c r="GP80" s="47"/>
      <c r="GQ80" s="47"/>
      <c r="GR80" s="47"/>
      <c r="GS80" s="47"/>
      <c r="GT80" s="47"/>
      <c r="GU80" s="47"/>
      <c r="GV80" s="47"/>
      <c r="GW80" s="47"/>
      <c r="GX80" s="47"/>
      <c r="GY80" s="47"/>
      <c r="GZ80" s="47"/>
      <c r="HA80" s="47"/>
      <c r="HB80" s="47"/>
      <c r="HC80" s="47"/>
      <c r="HD80" s="47"/>
      <c r="HE80" s="47"/>
      <c r="HF80" s="47"/>
      <c r="HG80" s="47"/>
      <c r="HH80" s="47"/>
      <c r="HI80" s="47"/>
      <c r="HJ80" s="47"/>
      <c r="HK80" s="47"/>
      <c r="HL80" s="47"/>
      <c r="HM80" s="47"/>
      <c r="HN80" s="47"/>
      <c r="HO80" s="47"/>
      <c r="HP80" s="47"/>
      <c r="HQ80" s="47"/>
      <c r="HR80" s="47"/>
      <c r="HS80" s="47"/>
      <c r="HT80" s="47"/>
      <c r="HU80" s="47"/>
      <c r="HV80" s="47"/>
      <c r="HW80" s="47"/>
      <c r="HX80" s="47"/>
      <c r="HY80" s="47"/>
      <c r="HZ80" s="47"/>
      <c r="IA80" s="47"/>
      <c r="IB80" s="47"/>
      <c r="IC80" s="47"/>
      <c r="ID80" s="47"/>
      <c r="IE80" s="47"/>
      <c r="IF80" s="47"/>
      <c r="IG80" s="47"/>
      <c r="IH80" s="47"/>
      <c r="II80" s="47"/>
      <c r="IJ80" s="47"/>
      <c r="IK80" s="47"/>
      <c r="IL80" s="47"/>
      <c r="IM80" s="47"/>
      <c r="IN80" s="47"/>
      <c r="IO80" s="47"/>
      <c r="IP80" s="47"/>
      <c r="IQ80" s="47"/>
      <c r="IR80" s="47"/>
      <c r="IS80" s="47"/>
      <c r="IT80" s="47"/>
      <c r="IU80" s="47"/>
      <c r="XFC80" s="3"/>
      <c r="XFD80" s="3"/>
    </row>
    <row r="81" customFormat="false" ht="14.25" hidden="false" customHeight="true" outlineLevel="0" collapsed="false"/>
    <row r="82" customFormat="false" ht="14.25" hidden="false" customHeight="tru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12:L1048576"/>
  <mergeCells count="35">
    <mergeCell ref="I2:L2"/>
    <mergeCell ref="I3:L3"/>
    <mergeCell ref="I4:L4"/>
    <mergeCell ref="A5:L5"/>
    <mergeCell ref="B6:L6"/>
    <mergeCell ref="A8:A11"/>
    <mergeCell ref="B8:B11"/>
    <mergeCell ref="C8:C11"/>
    <mergeCell ref="D8:D11"/>
    <mergeCell ref="E8:L8"/>
    <mergeCell ref="E9:G9"/>
    <mergeCell ref="H9:J9"/>
    <mergeCell ref="K9:L9"/>
    <mergeCell ref="E10:E11"/>
    <mergeCell ref="F10:F11"/>
    <mergeCell ref="G10:G11"/>
    <mergeCell ref="H10:H11"/>
    <mergeCell ref="I10:I11"/>
    <mergeCell ref="J10:J11"/>
    <mergeCell ref="K10:K11"/>
    <mergeCell ref="L10:L11"/>
    <mergeCell ref="A17:A19"/>
    <mergeCell ref="B17:B19"/>
    <mergeCell ref="A20:A21"/>
    <mergeCell ref="A30:A32"/>
    <mergeCell ref="A33:A35"/>
    <mergeCell ref="B33:B35"/>
    <mergeCell ref="A43:A44"/>
    <mergeCell ref="A47:A48"/>
    <mergeCell ref="B47:B48"/>
    <mergeCell ref="A50:A52"/>
    <mergeCell ref="B50:B52"/>
    <mergeCell ref="A62:A64"/>
    <mergeCell ref="A67:A69"/>
    <mergeCell ref="B67:B69"/>
  </mergeCells>
  <printOptions headings="false" gridLines="false" gridLinesSet="true" horizontalCentered="false" verticalCentered="false"/>
  <pageMargins left="0.7" right="0.7" top="1.04513888888889" bottom="1.04513888888889" header="0.511811023622047" footer="0.511811023622047"/>
  <pageSetup paperSize="9" scale="10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048576"/>
  <sheetViews>
    <sheetView showFormulas="false" showGridLines="true" showRowColHeaders="true" showZeros="true" rightToLeft="false" tabSelected="false" showOutlineSymbols="true" defaultGridColor="true" view="normal" topLeftCell="A49" colorId="64" zoomScale="90" zoomScaleNormal="90" zoomScalePageLayoutView="100" workbookViewId="0">
      <selection pane="topLeft" activeCell="K60" activeCellId="0" sqref="K60"/>
    </sheetView>
  </sheetViews>
  <sheetFormatPr defaultColWidth="9.42578125" defaultRowHeight="12.75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50.92"/>
    <col collapsed="false" customWidth="true" hidden="false" outlineLevel="0" max="3" min="3" style="2" width="27.13"/>
    <col collapsed="false" customWidth="true" hidden="false" outlineLevel="0" max="4" min="4" style="1" width="27.69"/>
    <col collapsed="false" customWidth="true" hidden="false" outlineLevel="0" max="5" min="5" style="1" width="14.25"/>
    <col collapsed="false" customWidth="true" hidden="false" outlineLevel="0" max="6" min="6" style="1" width="11.43"/>
    <col collapsed="false" customWidth="true" hidden="false" outlineLevel="0" max="7" min="7" style="1" width="10.29"/>
    <col collapsed="false" customWidth="true" hidden="false" outlineLevel="0" max="8" min="8" style="1" width="10.71"/>
    <col collapsed="false" customWidth="true" hidden="false" outlineLevel="0" max="9" min="9" style="1" width="11.14"/>
    <col collapsed="false" customWidth="true" hidden="false" outlineLevel="0" max="10" min="10" style="1" width="9.71"/>
    <col collapsed="false" customWidth="true" hidden="false" outlineLevel="0" max="11" min="11" style="1" width="10.71"/>
    <col collapsed="false" customWidth="true" hidden="false" outlineLevel="0" max="12" min="12" style="1" width="9.71"/>
    <col collapsed="false" customWidth="false" hidden="false" outlineLevel="0" max="257" min="13" style="1" width="9.42"/>
    <col collapsed="false" customWidth="false" hidden="false" outlineLevel="0" max="16384" min="258" style="3" width="9.42"/>
  </cols>
  <sheetData>
    <row r="1" customFormat="false" ht="11.25" hidden="false" customHeight="true" outlineLevel="0" collapsed="false"/>
    <row r="2" customFormat="false" ht="14.25" hidden="false" customHeight="true" outlineLevel="0" collapsed="false">
      <c r="E2" s="93"/>
      <c r="F2" s="139"/>
      <c r="G2" s="139"/>
      <c r="H2" s="139"/>
      <c r="I2" s="7" t="s">
        <v>305</v>
      </c>
      <c r="J2" s="7"/>
      <c r="K2" s="7"/>
      <c r="L2" s="7"/>
    </row>
    <row r="3" customFormat="false" ht="32.6" hidden="false" customHeight="true" outlineLevel="0" collapsed="false">
      <c r="E3" s="11"/>
      <c r="F3" s="11"/>
      <c r="G3" s="11"/>
      <c r="H3" s="11"/>
      <c r="I3" s="7" t="s">
        <v>306</v>
      </c>
      <c r="J3" s="7"/>
      <c r="K3" s="7"/>
      <c r="L3" s="7"/>
    </row>
    <row r="4" customFormat="false" ht="24.75" hidden="false" customHeight="true" outlineLevel="0" collapsed="false">
      <c r="E4" s="11"/>
      <c r="F4" s="11"/>
      <c r="G4" s="11"/>
      <c r="H4" s="11"/>
      <c r="I4" s="7" t="s">
        <v>2</v>
      </c>
      <c r="J4" s="7"/>
      <c r="K4" s="7"/>
      <c r="L4" s="7"/>
    </row>
    <row r="5" customFormat="false" ht="19.55" hidden="false" customHeight="true" outlineLevel="0" collapsed="false">
      <c r="A5" s="8" t="s">
        <v>3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customFormat="false" ht="26.1" hidden="false" customHeight="true" outlineLevel="0" collapsed="false">
      <c r="B6" s="140" t="s">
        <v>307</v>
      </c>
      <c r="C6" s="140"/>
      <c r="D6" s="140"/>
      <c r="E6" s="140"/>
      <c r="F6" s="140"/>
      <c r="G6" s="140"/>
      <c r="H6" s="140"/>
      <c r="I6" s="140"/>
      <c r="J6" s="140"/>
      <c r="K6" s="140"/>
      <c r="L6" s="140"/>
    </row>
    <row r="7" customFormat="false" ht="14.25" hidden="false" customHeight="true" outlineLevel="0" collapsed="false"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</row>
    <row r="8" s="11" customFormat="true" ht="18.75" hidden="false" customHeight="true" outlineLevel="0" collapsed="false">
      <c r="A8" s="110" t="s">
        <v>5</v>
      </c>
      <c r="B8" s="111" t="s">
        <v>242</v>
      </c>
      <c r="C8" s="110" t="s">
        <v>7</v>
      </c>
      <c r="D8" s="110" t="s">
        <v>8</v>
      </c>
      <c r="E8" s="110" t="s">
        <v>308</v>
      </c>
      <c r="F8" s="110"/>
      <c r="G8" s="110"/>
      <c r="H8" s="110"/>
      <c r="I8" s="110"/>
      <c r="J8" s="110"/>
      <c r="K8" s="110"/>
      <c r="L8" s="110"/>
    </row>
    <row r="9" s="11" customFormat="true" ht="15.75" hidden="false" customHeight="true" outlineLevel="0" collapsed="false">
      <c r="A9" s="110"/>
      <c r="B9" s="111"/>
      <c r="C9" s="110"/>
      <c r="D9" s="110"/>
      <c r="E9" s="110" t="s">
        <v>9</v>
      </c>
      <c r="F9" s="110"/>
      <c r="G9" s="110"/>
      <c r="H9" s="110" t="s">
        <v>10</v>
      </c>
      <c r="I9" s="110"/>
      <c r="J9" s="110"/>
      <c r="K9" s="110" t="s">
        <v>11</v>
      </c>
      <c r="L9" s="110"/>
    </row>
    <row r="10" s="11" customFormat="true" ht="21.75" hidden="false" customHeight="true" outlineLevel="0" collapsed="false">
      <c r="A10" s="110"/>
      <c r="B10" s="111"/>
      <c r="C10" s="110"/>
      <c r="D10" s="110"/>
      <c r="E10" s="141" t="s">
        <v>218</v>
      </c>
      <c r="F10" s="141" t="s">
        <v>214</v>
      </c>
      <c r="G10" s="110" t="s">
        <v>14</v>
      </c>
      <c r="H10" s="141" t="s">
        <v>309</v>
      </c>
      <c r="I10" s="141" t="s">
        <v>214</v>
      </c>
      <c r="J10" s="110" t="s">
        <v>14</v>
      </c>
      <c r="K10" s="141" t="s">
        <v>214</v>
      </c>
      <c r="L10" s="110" t="s">
        <v>14</v>
      </c>
    </row>
    <row r="11" s="11" customFormat="true" ht="28.5" hidden="false" customHeight="true" outlineLevel="0" collapsed="false">
      <c r="A11" s="110"/>
      <c r="B11" s="111"/>
      <c r="C11" s="110"/>
      <c r="D11" s="110"/>
      <c r="E11" s="110"/>
      <c r="F11" s="110"/>
      <c r="G11" s="110"/>
      <c r="H11" s="110"/>
      <c r="I11" s="110"/>
      <c r="J11" s="110"/>
      <c r="K11" s="110"/>
      <c r="L11" s="110"/>
    </row>
    <row r="12" s="11" customFormat="true" ht="13.5" hidden="false" customHeight="true" outlineLevel="0" collapsed="false">
      <c r="A12" s="113" t="s">
        <v>15</v>
      </c>
      <c r="B12" s="113" t="s">
        <v>16</v>
      </c>
      <c r="C12" s="113" t="s">
        <v>17</v>
      </c>
      <c r="D12" s="113" t="s">
        <v>18</v>
      </c>
      <c r="E12" s="113" t="s">
        <v>19</v>
      </c>
      <c r="F12" s="113" t="s">
        <v>20</v>
      </c>
      <c r="G12" s="113" t="s">
        <v>21</v>
      </c>
      <c r="H12" s="113" t="s">
        <v>22</v>
      </c>
      <c r="I12" s="113" t="s">
        <v>23</v>
      </c>
      <c r="J12" s="113" t="s">
        <v>24</v>
      </c>
      <c r="K12" s="113" t="s">
        <v>25</v>
      </c>
      <c r="L12" s="113" t="s">
        <v>26</v>
      </c>
    </row>
    <row r="13" s="17" customFormat="true" ht="35.4" hidden="false" customHeight="true" outlineLevel="0" collapsed="false">
      <c r="A13" s="41" t="s">
        <v>27</v>
      </c>
      <c r="B13" s="15" t="s">
        <v>28</v>
      </c>
      <c r="C13" s="16"/>
      <c r="D13" s="16"/>
      <c r="E13" s="16"/>
      <c r="F13" s="16" t="n">
        <f aca="false">SUM(F14:F24)</f>
        <v>19271.46</v>
      </c>
      <c r="G13" s="16" t="n">
        <f aca="false">SUM(G14:G24)</f>
        <v>4006.03</v>
      </c>
      <c r="H13" s="16"/>
      <c r="I13" s="16" t="n">
        <f aca="false">SUM(I14:I24)</f>
        <v>19271.4026666667</v>
      </c>
      <c r="J13" s="16" t="n">
        <f aca="false">SUM(J14:J24)</f>
        <v>4606.96</v>
      </c>
      <c r="K13" s="16" t="n">
        <f aca="false">SUM(K14:K24)</f>
        <v>38542.8626666667</v>
      </c>
      <c r="L13" s="16" t="n">
        <f aca="false">SUM(L14:L24)</f>
        <v>8612.99</v>
      </c>
    </row>
    <row r="14" customFormat="false" ht="42" hidden="false" customHeight="true" outlineLevel="0" collapsed="false">
      <c r="A14" s="54" t="s">
        <v>29</v>
      </c>
      <c r="B14" s="114" t="s">
        <v>30</v>
      </c>
      <c r="C14" s="20" t="s">
        <v>31</v>
      </c>
      <c r="D14" s="115" t="s">
        <v>268</v>
      </c>
      <c r="E14" s="21" t="n">
        <v>227.77</v>
      </c>
      <c r="F14" s="22" t="n">
        <f aca="false">ROUND(K14/12*6,2)</f>
        <v>8404.18</v>
      </c>
      <c r="G14" s="22" t="n">
        <f aca="false">ROUND(F14*E14/1000,2)</f>
        <v>1914.22</v>
      </c>
      <c r="H14" s="56" t="n">
        <f aca="false">ROUND(E14*$H$64,2)</f>
        <v>261.94</v>
      </c>
      <c r="I14" s="22" t="n">
        <f aca="false">K14-F14</f>
        <v>8404.17</v>
      </c>
      <c r="J14" s="22" t="n">
        <f aca="false">ROUND(H14*I14/1000,2)</f>
        <v>2201.39</v>
      </c>
      <c r="K14" s="57" t="n">
        <v>16808.35</v>
      </c>
      <c r="L14" s="22" t="n">
        <f aca="false">G14+J14</f>
        <v>4115.61</v>
      </c>
    </row>
    <row r="15" customFormat="false" ht="47.25" hidden="false" customHeight="true" outlineLevel="0" collapsed="false">
      <c r="A15" s="59" t="s">
        <v>34</v>
      </c>
      <c r="B15" s="117" t="s">
        <v>35</v>
      </c>
      <c r="C15" s="20" t="s">
        <v>31</v>
      </c>
      <c r="D15" s="20" t="s">
        <v>268</v>
      </c>
      <c r="E15" s="21" t="n">
        <v>227.77</v>
      </c>
      <c r="F15" s="22" t="n">
        <f aca="false">ROUND(K15/12*6,2)</f>
        <v>356.1</v>
      </c>
      <c r="G15" s="22" t="n">
        <f aca="false">ROUND(F15*E15/1000,2)</f>
        <v>81.11</v>
      </c>
      <c r="H15" s="56" t="n">
        <f aca="false">ROUND(E15*$H$64,2)</f>
        <v>261.94</v>
      </c>
      <c r="I15" s="22" t="n">
        <f aca="false">K15-F15</f>
        <v>356.092666666667</v>
      </c>
      <c r="J15" s="22" t="n">
        <f aca="false">ROUND(H15*I15/1000,2)</f>
        <v>93.27</v>
      </c>
      <c r="K15" s="24" t="n">
        <v>712.192666666667</v>
      </c>
      <c r="L15" s="22" t="n">
        <f aca="false">G15+J15</f>
        <v>174.38</v>
      </c>
    </row>
    <row r="16" customFormat="false" ht="36" hidden="false" customHeight="true" outlineLevel="0" collapsed="false">
      <c r="A16" s="59" t="s">
        <v>37</v>
      </c>
      <c r="B16" s="117" t="s">
        <v>38</v>
      </c>
      <c r="C16" s="20" t="s">
        <v>31</v>
      </c>
      <c r="D16" s="115" t="s">
        <v>268</v>
      </c>
      <c r="E16" s="21" t="n">
        <v>227.77</v>
      </c>
      <c r="F16" s="22" t="n">
        <f aca="false">ROUND(K16/12*6,2)</f>
        <v>702.38</v>
      </c>
      <c r="G16" s="22" t="n">
        <f aca="false">ROUND(F16*E16/1000,2)</f>
        <v>159.98</v>
      </c>
      <c r="H16" s="56" t="n">
        <f aca="false">ROUND(E16*$H$64,2)</f>
        <v>261.94</v>
      </c>
      <c r="I16" s="22" t="n">
        <f aca="false">K16-F16</f>
        <v>702.37</v>
      </c>
      <c r="J16" s="22" t="n">
        <f aca="false">ROUND(H16*I16/1000,2)</f>
        <v>183.98</v>
      </c>
      <c r="K16" s="24" t="n">
        <v>1404.75</v>
      </c>
      <c r="L16" s="22" t="n">
        <f aca="false">G16+J16</f>
        <v>343.96</v>
      </c>
    </row>
    <row r="17" customFormat="false" ht="26.1" hidden="false" customHeight="true" outlineLevel="0" collapsed="false">
      <c r="A17" s="59" t="s">
        <v>39</v>
      </c>
      <c r="B17" s="19" t="s">
        <v>310</v>
      </c>
      <c r="C17" s="20" t="s">
        <v>31</v>
      </c>
      <c r="D17" s="115" t="s">
        <v>268</v>
      </c>
      <c r="E17" s="21" t="n">
        <v>227.77</v>
      </c>
      <c r="F17" s="22" t="n">
        <f aca="false">ROUND(K17/12*6,2)</f>
        <v>451.57</v>
      </c>
      <c r="G17" s="22" t="n">
        <f aca="false">ROUND(F17*E17/1000,2)</f>
        <v>102.85</v>
      </c>
      <c r="H17" s="56" t="n">
        <f aca="false">ROUND(E17*$H$64,2)</f>
        <v>261.94</v>
      </c>
      <c r="I17" s="22" t="n">
        <f aca="false">K17-F17</f>
        <v>451.57</v>
      </c>
      <c r="J17" s="22" t="n">
        <f aca="false">ROUND(H17*I17/1000,2)</f>
        <v>118.28</v>
      </c>
      <c r="K17" s="24" t="n">
        <f aca="false">832+71.14</f>
        <v>903.14</v>
      </c>
      <c r="L17" s="22" t="n">
        <f aca="false">G17+J17</f>
        <v>221.13</v>
      </c>
    </row>
    <row r="18" customFormat="false" ht="21.45" hidden="false" customHeight="true" outlineLevel="0" collapsed="false">
      <c r="A18" s="59"/>
      <c r="B18" s="19"/>
      <c r="C18" s="20" t="s">
        <v>311</v>
      </c>
      <c r="D18" s="115" t="s">
        <v>272</v>
      </c>
      <c r="E18" s="21" t="n">
        <v>269.38</v>
      </c>
      <c r="F18" s="22" t="n">
        <f aca="false">ROUND(K18/12*6,2)</f>
        <v>10.64</v>
      </c>
      <c r="G18" s="22" t="n">
        <f aca="false">ROUND(F18*E18/1000,2)</f>
        <v>2.87</v>
      </c>
      <c r="H18" s="56" t="n">
        <f aca="false">ROUND(E18*$H$64,2)</f>
        <v>309.79</v>
      </c>
      <c r="I18" s="22" t="n">
        <f aca="false">K18-F18</f>
        <v>10.64</v>
      </c>
      <c r="J18" s="22" t="n">
        <f aca="false">ROUND(H18*I18/1000,2)</f>
        <v>3.3</v>
      </c>
      <c r="K18" s="24" t="n">
        <v>21.28</v>
      </c>
      <c r="L18" s="22" t="n">
        <f aca="false">G18+J18</f>
        <v>6.17</v>
      </c>
    </row>
    <row r="19" customFormat="false" ht="38.2" hidden="false" customHeight="true" outlineLevel="0" collapsed="false">
      <c r="A19" s="59" t="s">
        <v>43</v>
      </c>
      <c r="B19" s="117" t="s">
        <v>273</v>
      </c>
      <c r="C19" s="20" t="s">
        <v>31</v>
      </c>
      <c r="D19" s="115" t="s">
        <v>268</v>
      </c>
      <c r="E19" s="21" t="n">
        <v>227.77</v>
      </c>
      <c r="F19" s="22" t="n">
        <f aca="false">ROUND(K19/12*6,2)</f>
        <v>922.6</v>
      </c>
      <c r="G19" s="22" t="n">
        <f aca="false">ROUND(F19*E19/1000,2)</f>
        <v>210.14</v>
      </c>
      <c r="H19" s="56" t="n">
        <f aca="false">ROUND(E19*$H$64,2)</f>
        <v>261.94</v>
      </c>
      <c r="I19" s="22" t="n">
        <f aca="false">K19-F19</f>
        <v>922.6</v>
      </c>
      <c r="J19" s="22" t="n">
        <f aca="false">ROUND(H19*I19/1000,2)</f>
        <v>241.67</v>
      </c>
      <c r="K19" s="24" t="n">
        <v>1845.2</v>
      </c>
      <c r="L19" s="22" t="n">
        <f aca="false">G19+J19</f>
        <v>451.81</v>
      </c>
    </row>
    <row r="20" s="17" customFormat="true" ht="41.35" hidden="false" customHeight="true" outlineLevel="0" collapsed="false">
      <c r="A20" s="59"/>
      <c r="B20" s="117" t="s">
        <v>273</v>
      </c>
      <c r="C20" s="120" t="s">
        <v>42</v>
      </c>
      <c r="D20" s="115" t="s">
        <v>268</v>
      </c>
      <c r="E20" s="21" t="n">
        <v>148.29</v>
      </c>
      <c r="F20" s="22" t="n">
        <f aca="false">ROUND(K20/12*6,2)</f>
        <v>4829.9</v>
      </c>
      <c r="G20" s="22" t="n">
        <f aca="false">ROUND(F20*E20/1000,2)</f>
        <v>716.23</v>
      </c>
      <c r="H20" s="56" t="n">
        <f aca="false">ROUND(E20*$H$64,2)</f>
        <v>170.53</v>
      </c>
      <c r="I20" s="22" t="n">
        <f aca="false">K20-F20</f>
        <v>4829.89</v>
      </c>
      <c r="J20" s="22" t="n">
        <f aca="false">ROUND(H20*I20/1000,2)</f>
        <v>823.64</v>
      </c>
      <c r="K20" s="24" t="n">
        <v>9659.79</v>
      </c>
      <c r="L20" s="22" t="n">
        <f aca="false">G20+J20</f>
        <v>1539.87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</row>
    <row r="21" s="17" customFormat="true" ht="33.55" hidden="false" customHeight="true" outlineLevel="0" collapsed="false">
      <c r="A21" s="59" t="s">
        <v>48</v>
      </c>
      <c r="B21" s="121" t="s">
        <v>46</v>
      </c>
      <c r="C21" s="142" t="s">
        <v>31</v>
      </c>
      <c r="D21" s="143" t="s">
        <v>268</v>
      </c>
      <c r="E21" s="21" t="n">
        <v>227.77</v>
      </c>
      <c r="F21" s="22" t="n">
        <f aca="false">ROUND(K21/12*6,2)</f>
        <v>2711.54</v>
      </c>
      <c r="G21" s="22" t="n">
        <f aca="false">ROUND(F21*E21/1000,2)</f>
        <v>617.61</v>
      </c>
      <c r="H21" s="56" t="n">
        <f aca="false">ROUND(E21*$H$64,2)</f>
        <v>261.94</v>
      </c>
      <c r="I21" s="22" t="n">
        <f aca="false">K21-F21</f>
        <v>2711.53</v>
      </c>
      <c r="J21" s="22" t="n">
        <f aca="false">ROUND(H21*I21/1000,2)</f>
        <v>710.26</v>
      </c>
      <c r="K21" s="26" t="n">
        <v>5423.07</v>
      </c>
      <c r="L21" s="22" t="n">
        <f aca="false">G21+J21</f>
        <v>1327.87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customFormat="false" ht="33.55" hidden="false" customHeight="true" outlineLevel="0" collapsed="false">
      <c r="A22" s="59"/>
      <c r="B22" s="121" t="s">
        <v>47</v>
      </c>
      <c r="C22" s="142" t="s">
        <v>31</v>
      </c>
      <c r="D22" s="143" t="s">
        <v>268</v>
      </c>
      <c r="E22" s="21" t="n">
        <v>227.77</v>
      </c>
      <c r="F22" s="22" t="n">
        <f aca="false">ROUND(K22/12*6,2)</f>
        <v>428.95</v>
      </c>
      <c r="G22" s="22" t="n">
        <f aca="false">ROUND(F22*E22/1000,2)</f>
        <v>97.7</v>
      </c>
      <c r="H22" s="56" t="n">
        <f aca="false">ROUND(E22*$H$64,2)</f>
        <v>261.94</v>
      </c>
      <c r="I22" s="22" t="n">
        <f aca="false">K22-F22</f>
        <v>428.95</v>
      </c>
      <c r="J22" s="22" t="n">
        <f aca="false">ROUND(H22*I22/1000,2)</f>
        <v>112.36</v>
      </c>
      <c r="K22" s="24" t="n">
        <v>857.9</v>
      </c>
      <c r="L22" s="22" t="n">
        <f aca="false">G22+J22</f>
        <v>210.06</v>
      </c>
    </row>
    <row r="23" customFormat="false" ht="43.5" hidden="false" customHeight="true" outlineLevel="0" collapsed="false">
      <c r="A23" s="59" t="s">
        <v>50</v>
      </c>
      <c r="B23" s="122" t="s">
        <v>49</v>
      </c>
      <c r="C23" s="20" t="s">
        <v>31</v>
      </c>
      <c r="D23" s="115" t="s">
        <v>268</v>
      </c>
      <c r="E23" s="21" t="n">
        <v>227.77</v>
      </c>
      <c r="F23" s="22" t="n">
        <f aca="false">ROUND(K23/12*6,2)</f>
        <v>173.16</v>
      </c>
      <c r="G23" s="22" t="n">
        <f aca="false">ROUND(F23*E23/1000,2)</f>
        <v>39.44</v>
      </c>
      <c r="H23" s="56" t="n">
        <f aca="false">ROUND(E23*$H$64,2)</f>
        <v>261.94</v>
      </c>
      <c r="I23" s="22" t="n">
        <f aca="false">K23-F23</f>
        <v>173.15</v>
      </c>
      <c r="J23" s="22" t="n">
        <f aca="false">ROUND(H23*I23/1000,2)</f>
        <v>45.35</v>
      </c>
      <c r="K23" s="24" t="n">
        <v>346.31</v>
      </c>
      <c r="L23" s="22" t="n">
        <f aca="false">G23+J23</f>
        <v>84.79</v>
      </c>
    </row>
    <row r="24" customFormat="false" ht="43.5" hidden="false" customHeight="true" outlineLevel="0" collapsed="false">
      <c r="A24" s="61" t="s">
        <v>52</v>
      </c>
      <c r="B24" s="144" t="s">
        <v>312</v>
      </c>
      <c r="C24" s="20" t="s">
        <v>31</v>
      </c>
      <c r="D24" s="115" t="s">
        <v>268</v>
      </c>
      <c r="E24" s="21" t="n">
        <v>227.77</v>
      </c>
      <c r="F24" s="22" t="n">
        <f aca="false">ROUND(K24/12*6,2)</f>
        <v>280.44</v>
      </c>
      <c r="G24" s="22" t="n">
        <f aca="false">ROUND(F24*E24/1000,2)</f>
        <v>63.88</v>
      </c>
      <c r="H24" s="56" t="n">
        <f aca="false">ROUND(E24*$H$64,2)</f>
        <v>261.94</v>
      </c>
      <c r="I24" s="22" t="n">
        <f aca="false">K24-F24</f>
        <v>280.44</v>
      </c>
      <c r="J24" s="22" t="n">
        <f aca="false">ROUND(H24*I24/1000,2)</f>
        <v>73.46</v>
      </c>
      <c r="K24" s="62" t="n">
        <v>560.88</v>
      </c>
      <c r="L24" s="22" t="n">
        <f aca="false">G24+J24</f>
        <v>137.34</v>
      </c>
    </row>
    <row r="25" customFormat="false" ht="42.5" hidden="false" customHeight="true" outlineLevel="0" collapsed="false">
      <c r="A25" s="41" t="s">
        <v>178</v>
      </c>
      <c r="B25" s="15" t="s">
        <v>56</v>
      </c>
      <c r="C25" s="16"/>
      <c r="D25" s="16"/>
      <c r="E25" s="16"/>
      <c r="F25" s="16" t="n">
        <f aca="false">SUM(F26:F46)</f>
        <v>32589.05</v>
      </c>
      <c r="G25" s="16" t="n">
        <f aca="false">SUM(G26:G46)</f>
        <v>5243.97</v>
      </c>
      <c r="H25" s="16"/>
      <c r="I25" s="16" t="n">
        <f aca="false">SUM(I26:I46)</f>
        <v>32588.928</v>
      </c>
      <c r="J25" s="16" t="n">
        <f aca="false">SUM(J26:J46)</f>
        <v>6030.52</v>
      </c>
      <c r="K25" s="16" t="n">
        <f aca="false">SUM(K26:K46)</f>
        <v>65177.978</v>
      </c>
      <c r="L25" s="16" t="n">
        <f aca="false">SUM(L26:L46)</f>
        <v>11274.49</v>
      </c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</row>
    <row r="26" customFormat="false" ht="41.25" hidden="false" customHeight="true" outlineLevel="0" collapsed="false">
      <c r="A26" s="63" t="s">
        <v>57</v>
      </c>
      <c r="B26" s="37" t="s">
        <v>58</v>
      </c>
      <c r="C26" s="20" t="s">
        <v>59</v>
      </c>
      <c r="D26" s="20" t="s">
        <v>276</v>
      </c>
      <c r="E26" s="21" t="n">
        <v>36.64</v>
      </c>
      <c r="F26" s="22" t="n">
        <f aca="false">ROUND(K26/12*6,2)</f>
        <v>6288.44</v>
      </c>
      <c r="G26" s="22" t="n">
        <f aca="false">ROUND(F26*E26/1000,2)</f>
        <v>230.41</v>
      </c>
      <c r="H26" s="56" t="n">
        <f aca="false">ROUND(E26*$H$64,2)</f>
        <v>42.14</v>
      </c>
      <c r="I26" s="22" t="n">
        <f aca="false">K26-F26</f>
        <v>6288.44</v>
      </c>
      <c r="J26" s="22" t="n">
        <f aca="false">ROUND(H26*I26/1000,2)</f>
        <v>264.99</v>
      </c>
      <c r="K26" s="57" t="n">
        <v>12576.88</v>
      </c>
      <c r="L26" s="22" t="n">
        <f aca="false">G26+J26</f>
        <v>495.4</v>
      </c>
    </row>
    <row r="27" customFormat="false" ht="34.5" hidden="false" customHeight="true" outlineLevel="0" collapsed="false">
      <c r="A27" s="65" t="s">
        <v>60</v>
      </c>
      <c r="B27" s="29" t="s">
        <v>61</v>
      </c>
      <c r="C27" s="20" t="s">
        <v>36</v>
      </c>
      <c r="D27" s="20" t="s">
        <v>268</v>
      </c>
      <c r="E27" s="21" t="n">
        <v>227.77</v>
      </c>
      <c r="F27" s="22" t="n">
        <f aca="false">ROUND(K27/12*6,2)</f>
        <v>1691.17</v>
      </c>
      <c r="G27" s="22" t="n">
        <f aca="false">ROUND(F27*E27/1000,2)</f>
        <v>385.2</v>
      </c>
      <c r="H27" s="56" t="n">
        <f aca="false">ROUND(E27*$H$64,2)</f>
        <v>261.94</v>
      </c>
      <c r="I27" s="22" t="n">
        <f aca="false">K27-F27</f>
        <v>1691.17</v>
      </c>
      <c r="J27" s="22" t="n">
        <f aca="false">ROUND(H27*I27/1000,2)</f>
        <v>442.99</v>
      </c>
      <c r="K27" s="24" t="n">
        <v>3382.34</v>
      </c>
      <c r="L27" s="22" t="n">
        <f aca="false">G27+J27</f>
        <v>828.19</v>
      </c>
    </row>
    <row r="28" customFormat="false" ht="33.55" hidden="false" customHeight="true" outlineLevel="0" collapsed="false">
      <c r="A28" s="65" t="s">
        <v>62</v>
      </c>
      <c r="B28" s="29" t="s">
        <v>63</v>
      </c>
      <c r="C28" s="20" t="s">
        <v>42</v>
      </c>
      <c r="D28" s="20" t="s">
        <v>268</v>
      </c>
      <c r="E28" s="21" t="n">
        <v>148.29</v>
      </c>
      <c r="F28" s="22" t="n">
        <f aca="false">ROUND(K28/12*6,2)</f>
        <v>4366.39</v>
      </c>
      <c r="G28" s="22" t="n">
        <f aca="false">ROUND(F28*E28/1000,2)</f>
        <v>647.49</v>
      </c>
      <c r="H28" s="56" t="n">
        <f aca="false">ROUND(E28*$H$64,2)</f>
        <v>170.53</v>
      </c>
      <c r="I28" s="22" t="n">
        <f aca="false">K28-F28</f>
        <v>4366.38</v>
      </c>
      <c r="J28" s="22" t="n">
        <f aca="false">ROUND(H28*I28/1000,2)</f>
        <v>744.6</v>
      </c>
      <c r="K28" s="24" t="n">
        <v>8732.77</v>
      </c>
      <c r="L28" s="22" t="n">
        <f aca="false">G28+J28</f>
        <v>1392.09</v>
      </c>
    </row>
    <row r="29" customFormat="false" ht="35.4" hidden="false" customHeight="true" outlineLevel="0" collapsed="false">
      <c r="A29" s="65" t="s">
        <v>64</v>
      </c>
      <c r="B29" s="29" t="s">
        <v>313</v>
      </c>
      <c r="C29" s="20" t="s">
        <v>31</v>
      </c>
      <c r="D29" s="20" t="s">
        <v>268</v>
      </c>
      <c r="E29" s="21" t="n">
        <v>227.77</v>
      </c>
      <c r="F29" s="22" t="n">
        <f aca="false">ROUND(K29/12*6,2)</f>
        <v>602.57</v>
      </c>
      <c r="G29" s="22" t="n">
        <f aca="false">ROUND(F29*E29/1000,2)</f>
        <v>137.25</v>
      </c>
      <c r="H29" s="56" t="n">
        <f aca="false">ROUND(E29*$H$64,2)</f>
        <v>261.94</v>
      </c>
      <c r="I29" s="22" t="n">
        <f aca="false">K29-F29</f>
        <v>602.56</v>
      </c>
      <c r="J29" s="22" t="n">
        <f aca="false">ROUND(H29*I29/1000,2)</f>
        <v>157.83</v>
      </c>
      <c r="K29" s="24" t="n">
        <v>1205.13</v>
      </c>
      <c r="L29" s="22" t="n">
        <f aca="false">G29+J29</f>
        <v>295.08</v>
      </c>
    </row>
    <row r="30" customFormat="false" ht="33.55" hidden="false" customHeight="true" outlineLevel="0" collapsed="false">
      <c r="A30" s="65"/>
      <c r="B30" s="30" t="s">
        <v>231</v>
      </c>
      <c r="C30" s="20" t="s">
        <v>31</v>
      </c>
      <c r="D30" s="20" t="s">
        <v>268</v>
      </c>
      <c r="E30" s="21" t="n">
        <v>50.53</v>
      </c>
      <c r="F30" s="22" t="n">
        <f aca="false">ROUND(K30/12*6,2)</f>
        <v>969.58</v>
      </c>
      <c r="G30" s="22" t="n">
        <f aca="false">ROUND(F30*E30/1000,2)</f>
        <v>48.99</v>
      </c>
      <c r="H30" s="56" t="n">
        <f aca="false">ROUND(E30*$H$64,2)</f>
        <v>58.11</v>
      </c>
      <c r="I30" s="22" t="n">
        <f aca="false">K30-F30</f>
        <v>969.57</v>
      </c>
      <c r="J30" s="22" t="n">
        <f aca="false">ROUND(H30*I30/1000,2)</f>
        <v>56.34</v>
      </c>
      <c r="K30" s="24" t="n">
        <v>1939.15</v>
      </c>
      <c r="L30" s="22" t="n">
        <f aca="false">G30+J30</f>
        <v>105.33</v>
      </c>
    </row>
    <row r="31" customFormat="false" ht="36.6" hidden="false" customHeight="true" outlineLevel="0" collapsed="false">
      <c r="A31" s="65"/>
      <c r="B31" s="31" t="s">
        <v>280</v>
      </c>
      <c r="C31" s="20" t="s">
        <v>31</v>
      </c>
      <c r="D31" s="20" t="s">
        <v>268</v>
      </c>
      <c r="E31" s="21" t="n">
        <v>227.77</v>
      </c>
      <c r="F31" s="22" t="n">
        <f aca="false">ROUND(K31/12*6,2)</f>
        <v>241.67</v>
      </c>
      <c r="G31" s="22" t="n">
        <f aca="false">ROUND(F31*E31/1000,2)</f>
        <v>55.05</v>
      </c>
      <c r="H31" s="56" t="n">
        <f aca="false">ROUND(E31*$H$64,2)</f>
        <v>261.94</v>
      </c>
      <c r="I31" s="22" t="n">
        <f aca="false">K31-F31</f>
        <v>241.66</v>
      </c>
      <c r="J31" s="22" t="n">
        <f aca="false">ROUND(H31*I31/1000,2)</f>
        <v>63.3</v>
      </c>
      <c r="K31" s="24" t="n">
        <f aca="false">180.33+303</f>
        <v>483.33</v>
      </c>
      <c r="L31" s="22" t="n">
        <f aca="false">G31+J31</f>
        <v>118.35</v>
      </c>
    </row>
    <row r="32" customFormat="false" ht="31.7" hidden="false" customHeight="true" outlineLevel="0" collapsed="false">
      <c r="A32" s="65" t="s">
        <v>67</v>
      </c>
      <c r="B32" s="19" t="s">
        <v>68</v>
      </c>
      <c r="C32" s="20" t="s">
        <v>31</v>
      </c>
      <c r="D32" s="115" t="s">
        <v>268</v>
      </c>
      <c r="E32" s="21" t="n">
        <v>227.77</v>
      </c>
      <c r="F32" s="22" t="n">
        <f aca="false">ROUND(K32/12*6,2)</f>
        <v>813.06</v>
      </c>
      <c r="G32" s="22" t="n">
        <f aca="false">ROUND(F32*E32/1000,2)</f>
        <v>185.19</v>
      </c>
      <c r="H32" s="56" t="n">
        <f aca="false">ROUND(E32*$H$64,2)</f>
        <v>261.94</v>
      </c>
      <c r="I32" s="22" t="n">
        <f aca="false">K32-F32</f>
        <v>813.05</v>
      </c>
      <c r="J32" s="22" t="n">
        <f aca="false">ROUND(H32*I32/1000,2)</f>
        <v>212.97</v>
      </c>
      <c r="K32" s="24" t="n">
        <v>1626.11</v>
      </c>
      <c r="L32" s="22" t="n">
        <f aca="false">G32+J32</f>
        <v>398.16</v>
      </c>
    </row>
    <row r="33" customFormat="false" ht="36.35" hidden="false" customHeight="true" outlineLevel="0" collapsed="false">
      <c r="A33" s="65" t="s">
        <v>72</v>
      </c>
      <c r="B33" s="19" t="s">
        <v>73</v>
      </c>
      <c r="C33" s="20" t="s">
        <v>42</v>
      </c>
      <c r="D33" s="20" t="s">
        <v>268</v>
      </c>
      <c r="E33" s="21" t="n">
        <v>148.29</v>
      </c>
      <c r="F33" s="22" t="n">
        <f aca="false">ROUND(K33/12*6,2)</f>
        <v>13750.16</v>
      </c>
      <c r="G33" s="22" t="n">
        <f aca="false">ROUND(F33*E33/1000,2)</f>
        <v>2039.01</v>
      </c>
      <c r="H33" s="56" t="n">
        <f aca="false">ROUND(E33*$H$64,2)</f>
        <v>170.53</v>
      </c>
      <c r="I33" s="22" t="n">
        <f aca="false">K33-F33</f>
        <v>13750.15</v>
      </c>
      <c r="J33" s="22" t="n">
        <f aca="false">ROUND(H33*I33/1000,2)</f>
        <v>2344.81</v>
      </c>
      <c r="K33" s="24" t="n">
        <v>27500.31</v>
      </c>
      <c r="L33" s="22" t="n">
        <f aca="false">G33+J33</f>
        <v>4383.82</v>
      </c>
    </row>
    <row r="34" customFormat="false" ht="34.5" hidden="false" customHeight="true" outlineLevel="0" collapsed="false">
      <c r="A34" s="65" t="s">
        <v>74</v>
      </c>
      <c r="B34" s="19" t="s">
        <v>75</v>
      </c>
      <c r="C34" s="20" t="s">
        <v>311</v>
      </c>
      <c r="D34" s="20" t="s">
        <v>177</v>
      </c>
      <c r="E34" s="21" t="n">
        <v>269.38</v>
      </c>
      <c r="F34" s="22" t="n">
        <f aca="false">ROUND(K34/12*6,2)</f>
        <v>71.39</v>
      </c>
      <c r="G34" s="22" t="n">
        <f aca="false">ROUND(F34*E34/1000,2)</f>
        <v>19.23</v>
      </c>
      <c r="H34" s="56" t="n">
        <f aca="false">ROUND(E34*$H$64,2)</f>
        <v>309.79</v>
      </c>
      <c r="I34" s="22" t="n">
        <f aca="false">K34-F34</f>
        <v>71.38</v>
      </c>
      <c r="J34" s="22" t="n">
        <f aca="false">ROUND(H34*I34/1000,2)</f>
        <v>22.11</v>
      </c>
      <c r="K34" s="24" t="n">
        <v>142.77</v>
      </c>
      <c r="L34" s="22" t="n">
        <f aca="false">G34+J34</f>
        <v>41.34</v>
      </c>
    </row>
    <row r="35" customFormat="false" ht="33.55" hidden="false" customHeight="true" outlineLevel="0" collapsed="false">
      <c r="A35" s="65" t="s">
        <v>77</v>
      </c>
      <c r="B35" s="19" t="s">
        <v>78</v>
      </c>
      <c r="C35" s="20" t="s">
        <v>79</v>
      </c>
      <c r="D35" s="20" t="s">
        <v>285</v>
      </c>
      <c r="E35" s="21" t="n">
        <v>453.78</v>
      </c>
      <c r="F35" s="22" t="n">
        <f aca="false">ROUND(K35/12*6,2)</f>
        <v>1672.58</v>
      </c>
      <c r="G35" s="22" t="n">
        <f aca="false">ROUND(F35*E35/1000,2)</f>
        <v>758.98</v>
      </c>
      <c r="H35" s="56" t="n">
        <f aca="false">ROUND(E35*$H$64,2)</f>
        <v>521.85</v>
      </c>
      <c r="I35" s="22" t="n">
        <f aca="false">K35-F35</f>
        <v>1672.58</v>
      </c>
      <c r="J35" s="22" t="n">
        <f aca="false">ROUND(H35*I35/1000,2)</f>
        <v>872.84</v>
      </c>
      <c r="K35" s="24" t="n">
        <v>3345.16</v>
      </c>
      <c r="L35" s="22" t="n">
        <f aca="false">G35+J35</f>
        <v>1631.82</v>
      </c>
    </row>
    <row r="36" customFormat="false" ht="42" hidden="false" customHeight="true" outlineLevel="0" collapsed="false">
      <c r="A36" s="65" t="s">
        <v>80</v>
      </c>
      <c r="B36" s="19" t="s">
        <v>81</v>
      </c>
      <c r="C36" s="20" t="s">
        <v>82</v>
      </c>
      <c r="D36" s="20" t="s">
        <v>268</v>
      </c>
      <c r="E36" s="21" t="n">
        <v>254.06</v>
      </c>
      <c r="F36" s="22" t="n">
        <f aca="false">ROUND(K36/12*6,2)</f>
        <v>273.63</v>
      </c>
      <c r="G36" s="22" t="n">
        <f aca="false">ROUND(F36*E36/1000,2)</f>
        <v>69.52</v>
      </c>
      <c r="H36" s="56" t="n">
        <f aca="false">ROUND(E36*$H$64,2)</f>
        <v>292.17</v>
      </c>
      <c r="I36" s="22" t="n">
        <f aca="false">K36-F36</f>
        <v>273.63</v>
      </c>
      <c r="J36" s="22" t="n">
        <f aca="false">ROUND(H36*I36/1000,2)</f>
        <v>79.95</v>
      </c>
      <c r="K36" s="24" t="n">
        <v>547.26</v>
      </c>
      <c r="L36" s="22" t="n">
        <f aca="false">G36+J36</f>
        <v>149.47</v>
      </c>
    </row>
    <row r="37" customFormat="false" ht="42" hidden="false" customHeight="true" outlineLevel="0" collapsed="false">
      <c r="A37" s="65" t="s">
        <v>83</v>
      </c>
      <c r="B37" s="19" t="s">
        <v>86</v>
      </c>
      <c r="C37" s="20" t="s">
        <v>42</v>
      </c>
      <c r="D37" s="20" t="s">
        <v>268</v>
      </c>
      <c r="E37" s="21" t="n">
        <v>148.29</v>
      </c>
      <c r="F37" s="22" t="n">
        <f aca="false">ROUND(K37/12*6,2)</f>
        <v>110.34</v>
      </c>
      <c r="G37" s="22" t="n">
        <f aca="false">ROUND(F37*E37/1000,2)</f>
        <v>16.36</v>
      </c>
      <c r="H37" s="56" t="n">
        <f aca="false">ROUND(E37*$H$64,2)</f>
        <v>170.53</v>
      </c>
      <c r="I37" s="22" t="n">
        <f aca="false">K37-F37</f>
        <v>110.338</v>
      </c>
      <c r="J37" s="22" t="n">
        <f aca="false">ROUND(H37*I37/1000,2)</f>
        <v>18.82</v>
      </c>
      <c r="K37" s="24" t="n">
        <v>220.678</v>
      </c>
      <c r="L37" s="22" t="n">
        <f aca="false">G37+J37</f>
        <v>35.18</v>
      </c>
    </row>
    <row r="38" customFormat="false" ht="29.85" hidden="false" customHeight="true" outlineLevel="0" collapsed="false">
      <c r="A38" s="129" t="s">
        <v>85</v>
      </c>
      <c r="B38" s="19" t="s">
        <v>90</v>
      </c>
      <c r="C38" s="20" t="s">
        <v>314</v>
      </c>
      <c r="D38" s="20" t="s">
        <v>287</v>
      </c>
      <c r="E38" s="21" t="n">
        <v>195.27</v>
      </c>
      <c r="F38" s="22" t="n">
        <f aca="false">ROUND(K38/12*6,2)</f>
        <v>545.38</v>
      </c>
      <c r="G38" s="22" t="n">
        <f aca="false">ROUND(F38*E38/1000,2)</f>
        <v>106.5</v>
      </c>
      <c r="H38" s="56" t="n">
        <f aca="false">ROUND(E38*$H$64,2)</f>
        <v>224.56</v>
      </c>
      <c r="I38" s="22" t="n">
        <f aca="false">K38-F38</f>
        <v>545.37</v>
      </c>
      <c r="J38" s="22" t="n">
        <f aca="false">ROUND(H38*I38/1000,2)</f>
        <v>122.47</v>
      </c>
      <c r="K38" s="24" t="n">
        <v>1090.75</v>
      </c>
      <c r="L38" s="22" t="n">
        <f aca="false">G38+J38</f>
        <v>228.97</v>
      </c>
    </row>
    <row r="39" customFormat="false" ht="42.75" hidden="false" customHeight="true" outlineLevel="0" collapsed="false">
      <c r="A39" s="129" t="s">
        <v>89</v>
      </c>
      <c r="B39" s="19" t="s">
        <v>93</v>
      </c>
      <c r="C39" s="20" t="s">
        <v>257</v>
      </c>
      <c r="D39" s="20" t="s">
        <v>288</v>
      </c>
      <c r="E39" s="21" t="n">
        <v>101.18</v>
      </c>
      <c r="F39" s="22" t="n">
        <f aca="false">ROUND(K39/12*6,2)</f>
        <v>41.46</v>
      </c>
      <c r="G39" s="22" t="n">
        <f aca="false">ROUND(F39*E39/1000,2)</f>
        <v>4.19</v>
      </c>
      <c r="H39" s="56" t="n">
        <f aca="false">ROUND(E39*$H$64,2)</f>
        <v>116.36</v>
      </c>
      <c r="I39" s="22" t="n">
        <f aca="false">K39-F39</f>
        <v>41.45</v>
      </c>
      <c r="J39" s="22" t="n">
        <f aca="false">ROUND(H39*I39/1000,2)</f>
        <v>4.82</v>
      </c>
      <c r="K39" s="24" t="n">
        <v>82.91</v>
      </c>
      <c r="L39" s="22" t="n">
        <f aca="false">G39+J39</f>
        <v>9.01</v>
      </c>
    </row>
    <row r="40" customFormat="false" ht="39.15" hidden="false" customHeight="true" outlineLevel="0" collapsed="false">
      <c r="A40" s="129" t="s">
        <v>92</v>
      </c>
      <c r="B40" s="19" t="s">
        <v>95</v>
      </c>
      <c r="C40" s="20" t="s">
        <v>315</v>
      </c>
      <c r="D40" s="20" t="s">
        <v>291</v>
      </c>
      <c r="E40" s="145" t="n">
        <v>141.72</v>
      </c>
      <c r="F40" s="22" t="n">
        <f aca="false">ROUND(K40/12*6,2)</f>
        <v>6.61</v>
      </c>
      <c r="G40" s="22" t="n">
        <f aca="false">ROUND(F40*E40/1000,2)</f>
        <v>0.94</v>
      </c>
      <c r="H40" s="56" t="n">
        <f aca="false">ROUND(E40*$H$64,2)</f>
        <v>162.98</v>
      </c>
      <c r="I40" s="22" t="n">
        <f aca="false">K40-F40</f>
        <v>6.61</v>
      </c>
      <c r="J40" s="22" t="n">
        <f aca="false">ROUND(H40*I40/1000,2)</f>
        <v>1.08</v>
      </c>
      <c r="K40" s="24" t="n">
        <v>13.22</v>
      </c>
      <c r="L40" s="22" t="n">
        <f aca="false">G40+J40</f>
        <v>2.02</v>
      </c>
    </row>
    <row r="41" customFormat="false" ht="43.4" hidden="false" customHeight="true" outlineLevel="0" collapsed="false">
      <c r="A41" s="129" t="s">
        <v>97</v>
      </c>
      <c r="B41" s="19" t="s">
        <v>101</v>
      </c>
      <c r="C41" s="20" t="s">
        <v>36</v>
      </c>
      <c r="D41" s="20" t="s">
        <v>268</v>
      </c>
      <c r="E41" s="21" t="n">
        <v>227.77</v>
      </c>
      <c r="F41" s="22" t="n">
        <f aca="false">ROUND(K41/12*6,2)</f>
        <v>153.37</v>
      </c>
      <c r="G41" s="22" t="n">
        <f aca="false">ROUND(F41*E41/1000,2)</f>
        <v>34.93</v>
      </c>
      <c r="H41" s="56" t="n">
        <f aca="false">ROUND(E41*$H$64,2)</f>
        <v>261.94</v>
      </c>
      <c r="I41" s="22" t="n">
        <f aca="false">K41-F41</f>
        <v>153.37</v>
      </c>
      <c r="J41" s="22" t="n">
        <f aca="false">ROUND(H41*I41/1000,2)</f>
        <v>40.17</v>
      </c>
      <c r="K41" s="24" t="n">
        <v>306.74</v>
      </c>
      <c r="L41" s="22" t="n">
        <f aca="false">G41+J41</f>
        <v>75.1</v>
      </c>
    </row>
    <row r="42" customFormat="false" ht="34.55" hidden="false" customHeight="true" outlineLevel="0" collapsed="false">
      <c r="A42" s="129" t="s">
        <v>100</v>
      </c>
      <c r="B42" s="19" t="s">
        <v>316</v>
      </c>
      <c r="C42" s="20" t="s">
        <v>106</v>
      </c>
      <c r="D42" s="20" t="s">
        <v>285</v>
      </c>
      <c r="E42" s="21" t="n">
        <v>453.78</v>
      </c>
      <c r="F42" s="22" t="n">
        <f aca="false">ROUND(K42/12*6,2)</f>
        <v>11.18</v>
      </c>
      <c r="G42" s="22" t="n">
        <f aca="false">ROUND(F42*E42/1000,2)</f>
        <v>5.07</v>
      </c>
      <c r="H42" s="56" t="n">
        <f aca="false">ROUND(E42*$H$64,2)</f>
        <v>521.85</v>
      </c>
      <c r="I42" s="22" t="n">
        <f aca="false">K42-F42</f>
        <v>11.18</v>
      </c>
      <c r="J42" s="22" t="n">
        <f aca="false">ROUND(H42*I42/1000,2)</f>
        <v>5.83</v>
      </c>
      <c r="K42" s="24" t="n">
        <v>22.36</v>
      </c>
      <c r="L42" s="22" t="n">
        <f aca="false">G42+J42</f>
        <v>10.9</v>
      </c>
    </row>
    <row r="43" s="17" customFormat="true" ht="30.5" hidden="false" customHeight="true" outlineLevel="0" collapsed="false">
      <c r="A43" s="129" t="s">
        <v>104</v>
      </c>
      <c r="B43" s="19" t="s">
        <v>111</v>
      </c>
      <c r="C43" s="20" t="s">
        <v>112</v>
      </c>
      <c r="D43" s="20" t="s">
        <v>268</v>
      </c>
      <c r="E43" s="21" t="n">
        <v>673.6</v>
      </c>
      <c r="F43" s="22" t="n">
        <f aca="false">ROUND(K43/12*6,2)</f>
        <v>678.52</v>
      </c>
      <c r="G43" s="22" t="n">
        <f aca="false">ROUND(F43*E43/1000,2)</f>
        <v>457.05</v>
      </c>
      <c r="H43" s="56" t="n">
        <f aca="false">ROUND(E43*$H$64,2)</f>
        <v>774.64</v>
      </c>
      <c r="I43" s="22" t="n">
        <f aca="false">K43-F43</f>
        <v>678.51</v>
      </c>
      <c r="J43" s="22" t="n">
        <f aca="false">ROUND(H43*I43/1000,2)</f>
        <v>525.6</v>
      </c>
      <c r="K43" s="24" t="n">
        <v>1357.03</v>
      </c>
      <c r="L43" s="22" t="n">
        <f aca="false">G43+J43</f>
        <v>982.65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</row>
    <row r="44" customFormat="false" ht="30.5" hidden="false" customHeight="true" outlineLevel="0" collapsed="false">
      <c r="A44" s="127" t="s">
        <v>110</v>
      </c>
      <c r="B44" s="34" t="s">
        <v>114</v>
      </c>
      <c r="C44" s="20" t="s">
        <v>197</v>
      </c>
      <c r="D44" s="20" t="s">
        <v>317</v>
      </c>
      <c r="E44" s="21" t="n">
        <v>128.07</v>
      </c>
      <c r="F44" s="22" t="n">
        <f aca="false">ROUND(K44/12*6,2)</f>
        <v>134.26</v>
      </c>
      <c r="G44" s="22" t="n">
        <f aca="false">ROUND(F44*E44/1000,2)</f>
        <v>17.19</v>
      </c>
      <c r="H44" s="56" t="n">
        <f aca="false">ROUND(E44*$H$64,2)</f>
        <v>147.28</v>
      </c>
      <c r="I44" s="22" t="n">
        <f aca="false">K44-F44</f>
        <v>134.25</v>
      </c>
      <c r="J44" s="22" t="n">
        <f aca="false">ROUND(H44*I44/1000,2)</f>
        <v>19.77</v>
      </c>
      <c r="K44" s="24" t="n">
        <v>268.51</v>
      </c>
      <c r="L44" s="22" t="n">
        <f aca="false">G44+J44</f>
        <v>36.96</v>
      </c>
    </row>
    <row r="45" customFormat="false" ht="35.95" hidden="false" customHeight="true" outlineLevel="0" collapsed="false">
      <c r="A45" s="127"/>
      <c r="B45" s="34"/>
      <c r="C45" s="20" t="s">
        <v>115</v>
      </c>
      <c r="D45" s="20" t="s">
        <v>298</v>
      </c>
      <c r="E45" s="21" t="n">
        <v>100.27</v>
      </c>
      <c r="F45" s="22" t="n">
        <f aca="false">ROUND(K45/12*6,2)</f>
        <v>99.5</v>
      </c>
      <c r="G45" s="22" t="n">
        <f aca="false">ROUND(F45*E45/1000,2)</f>
        <v>9.98</v>
      </c>
      <c r="H45" s="56" t="n">
        <f aca="false">ROUND(E45*$H$64,2)</f>
        <v>115.31</v>
      </c>
      <c r="I45" s="22" t="n">
        <f aca="false">K45-F45</f>
        <v>99.49</v>
      </c>
      <c r="J45" s="22" t="n">
        <f aca="false">ROUND(H45*I45/1000,2)</f>
        <v>11.47</v>
      </c>
      <c r="K45" s="24" t="n">
        <v>198.99</v>
      </c>
      <c r="L45" s="22" t="n">
        <f aca="false">G45+J45</f>
        <v>21.45</v>
      </c>
    </row>
    <row r="46" customFormat="false" ht="31.85" hidden="false" customHeight="true" outlineLevel="0" collapsed="false">
      <c r="A46" s="18" t="s">
        <v>113</v>
      </c>
      <c r="B46" s="19" t="s">
        <v>117</v>
      </c>
      <c r="C46" s="20" t="s">
        <v>36</v>
      </c>
      <c r="D46" s="20" t="s">
        <v>268</v>
      </c>
      <c r="E46" s="21" t="n">
        <v>227.77</v>
      </c>
      <c r="F46" s="22" t="n">
        <f aca="false">ROUND(K46/12*6,2)</f>
        <v>67.79</v>
      </c>
      <c r="G46" s="22" t="n">
        <f aca="false">ROUND(F46*E46/1000,2)</f>
        <v>15.44</v>
      </c>
      <c r="H46" s="56" t="n">
        <f aca="false">ROUND(E46*$H$64,2)</f>
        <v>261.94</v>
      </c>
      <c r="I46" s="22" t="n">
        <f aca="false">K46-F46</f>
        <v>67.79</v>
      </c>
      <c r="J46" s="22" t="n">
        <f aca="false">ROUND(H46*I46/1000,2)</f>
        <v>17.76</v>
      </c>
      <c r="K46" s="24" t="n">
        <v>135.58</v>
      </c>
      <c r="L46" s="22" t="n">
        <f aca="false">G46+J46</f>
        <v>33.2</v>
      </c>
    </row>
    <row r="47" customFormat="false" ht="28.5" hidden="false" customHeight="true" outlineLevel="0" collapsed="false">
      <c r="A47" s="41" t="s">
        <v>118</v>
      </c>
      <c r="B47" s="15" t="s">
        <v>119</v>
      </c>
      <c r="C47" s="16"/>
      <c r="D47" s="16"/>
      <c r="E47" s="16"/>
      <c r="F47" s="16" t="n">
        <f aca="false">SUM(F48:F49)</f>
        <v>700.82</v>
      </c>
      <c r="G47" s="16" t="n">
        <f aca="false">SUM(G48:G49)</f>
        <v>159.63</v>
      </c>
      <c r="H47" s="16"/>
      <c r="I47" s="16" t="n">
        <f aca="false">SUM(I48:I49)</f>
        <v>700.81</v>
      </c>
      <c r="J47" s="16" t="n">
        <f aca="false">SUM(J48:J49)</f>
        <v>183.57</v>
      </c>
      <c r="K47" s="16" t="n">
        <f aca="false">SUM(K48:K49)</f>
        <v>1401.63</v>
      </c>
      <c r="L47" s="16" t="n">
        <f aca="false">SUM(L48:L49)</f>
        <v>343.2</v>
      </c>
    </row>
    <row r="48" customFormat="false" ht="34.5" hidden="false" customHeight="true" outlineLevel="0" collapsed="false">
      <c r="A48" s="20" t="s">
        <v>120</v>
      </c>
      <c r="B48" s="19" t="s">
        <v>121</v>
      </c>
      <c r="C48" s="20" t="s">
        <v>124</v>
      </c>
      <c r="D48" s="20" t="s">
        <v>268</v>
      </c>
      <c r="E48" s="21" t="n">
        <v>227.77</v>
      </c>
      <c r="F48" s="22" t="n">
        <f aca="false">ROUND(K48/12*6,2)</f>
        <v>129.32</v>
      </c>
      <c r="G48" s="22" t="n">
        <f aca="false">ROUND(F48*E48/1000,2)</f>
        <v>29.46</v>
      </c>
      <c r="H48" s="56" t="n">
        <f aca="false">ROUND(E48*$H$64,2)</f>
        <v>261.94</v>
      </c>
      <c r="I48" s="22" t="n">
        <f aca="false">K48-F48</f>
        <v>129.31</v>
      </c>
      <c r="J48" s="22" t="n">
        <f aca="false">ROUND(I48*H48/1000,2)</f>
        <v>33.87</v>
      </c>
      <c r="K48" s="24" t="n">
        <v>258.63</v>
      </c>
      <c r="L48" s="22" t="n">
        <f aca="false">G48+J48</f>
        <v>63.33</v>
      </c>
    </row>
    <row r="49" customFormat="false" ht="36" hidden="false" customHeight="true" outlineLevel="0" collapsed="false">
      <c r="A49" s="20" t="s">
        <v>122</v>
      </c>
      <c r="B49" s="19" t="s">
        <v>299</v>
      </c>
      <c r="C49" s="20" t="s">
        <v>124</v>
      </c>
      <c r="D49" s="20" t="s">
        <v>268</v>
      </c>
      <c r="E49" s="21" t="n">
        <v>227.77</v>
      </c>
      <c r="F49" s="22" t="n">
        <f aca="false">ROUND(K49/12*6,2)</f>
        <v>571.5</v>
      </c>
      <c r="G49" s="22" t="n">
        <f aca="false">ROUND(F49*E49/1000,2)</f>
        <v>130.17</v>
      </c>
      <c r="H49" s="56" t="n">
        <f aca="false">ROUND(E49*$H$64,2)</f>
        <v>261.94</v>
      </c>
      <c r="I49" s="22" t="n">
        <f aca="false">K49-F49</f>
        <v>571.5</v>
      </c>
      <c r="J49" s="22" t="n">
        <f aca="false">ROUND(H49*I49/1000,2)</f>
        <v>149.7</v>
      </c>
      <c r="K49" s="24" t="n">
        <v>1143</v>
      </c>
      <c r="L49" s="22" t="n">
        <f aca="false">G49+J49</f>
        <v>279.87</v>
      </c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V49" s="17"/>
      <c r="DW49" s="17"/>
      <c r="DX49" s="17"/>
      <c r="DY49" s="17"/>
      <c r="DZ49" s="17"/>
      <c r="EA49" s="17"/>
      <c r="EB49" s="17"/>
      <c r="EC49" s="17"/>
      <c r="ED49" s="17"/>
      <c r="EE49" s="17"/>
      <c r="EF49" s="17"/>
      <c r="EG49" s="17"/>
      <c r="EH49" s="17"/>
      <c r="EI49" s="17"/>
      <c r="EJ49" s="17"/>
      <c r="EK49" s="17"/>
      <c r="EL49" s="17"/>
      <c r="EM49" s="17"/>
      <c r="EN49" s="17"/>
      <c r="EO49" s="17"/>
      <c r="EP49" s="17"/>
      <c r="EQ49" s="17"/>
      <c r="ER49" s="17"/>
      <c r="ES49" s="17"/>
      <c r="ET49" s="17"/>
      <c r="EU49" s="17"/>
      <c r="EV49" s="17"/>
      <c r="EW49" s="17"/>
      <c r="EX49" s="17"/>
      <c r="EY49" s="17"/>
      <c r="EZ49" s="17"/>
      <c r="FA49" s="17"/>
      <c r="FB49" s="17"/>
      <c r="FC49" s="17"/>
      <c r="FD49" s="17"/>
      <c r="FE49" s="17"/>
      <c r="FF49" s="17"/>
      <c r="FG49" s="17"/>
      <c r="FH49" s="17"/>
      <c r="FI49" s="17"/>
      <c r="FJ49" s="17"/>
      <c r="FK49" s="17"/>
      <c r="FL49" s="17"/>
      <c r="FM49" s="17"/>
      <c r="FN49" s="17"/>
      <c r="FO49" s="17"/>
      <c r="FP49" s="17"/>
      <c r="FQ49" s="17"/>
      <c r="FR49" s="17"/>
      <c r="FS49" s="17"/>
      <c r="FT49" s="17"/>
      <c r="FU49" s="17"/>
      <c r="FV49" s="17"/>
      <c r="FW49" s="17"/>
      <c r="FX49" s="17"/>
      <c r="FY49" s="17"/>
      <c r="FZ49" s="17"/>
      <c r="GA49" s="17"/>
      <c r="GB49" s="17"/>
      <c r="GC49" s="17"/>
      <c r="GD49" s="17"/>
      <c r="GE49" s="17"/>
      <c r="GF49" s="17"/>
      <c r="GG49" s="17"/>
      <c r="GH49" s="17"/>
      <c r="GI49" s="17"/>
      <c r="GJ49" s="17"/>
      <c r="GK49" s="17"/>
      <c r="GL49" s="17"/>
      <c r="GM49" s="17"/>
      <c r="GN49" s="17"/>
      <c r="GO49" s="17"/>
      <c r="GP49" s="17"/>
      <c r="GQ49" s="17"/>
      <c r="GR49" s="17"/>
      <c r="GS49" s="17"/>
      <c r="GT49" s="17"/>
      <c r="GU49" s="17"/>
      <c r="GV49" s="17"/>
      <c r="GW49" s="17"/>
      <c r="GX49" s="17"/>
      <c r="GY49" s="17"/>
      <c r="GZ49" s="17"/>
      <c r="HA49" s="17"/>
      <c r="HB49" s="17"/>
      <c r="HC49" s="17"/>
      <c r="HD49" s="17"/>
      <c r="HE49" s="17"/>
      <c r="HF49" s="17"/>
      <c r="HG49" s="17"/>
      <c r="HH49" s="17"/>
      <c r="HI49" s="17"/>
      <c r="HJ49" s="17"/>
      <c r="HK49" s="17"/>
      <c r="HL49" s="17"/>
      <c r="HM49" s="17"/>
      <c r="HN49" s="17"/>
      <c r="HO49" s="17"/>
      <c r="HP49" s="17"/>
      <c r="HQ49" s="17"/>
      <c r="HR49" s="17"/>
      <c r="HS49" s="17"/>
      <c r="HT49" s="17"/>
      <c r="HU49" s="17"/>
      <c r="HV49" s="17"/>
      <c r="HW49" s="17"/>
      <c r="HX49" s="17"/>
      <c r="HY49" s="17"/>
      <c r="HZ49" s="17"/>
      <c r="IA49" s="17"/>
      <c r="IB49" s="17"/>
      <c r="IC49" s="17"/>
      <c r="ID49" s="17"/>
      <c r="IE49" s="17"/>
      <c r="IF49" s="17"/>
      <c r="IG49" s="17"/>
      <c r="IH49" s="17"/>
      <c r="II49" s="17"/>
      <c r="IJ49" s="17"/>
      <c r="IK49" s="17"/>
      <c r="IL49" s="17"/>
      <c r="IM49" s="17"/>
      <c r="IN49" s="17"/>
      <c r="IO49" s="17"/>
      <c r="IP49" s="17"/>
      <c r="IQ49" s="17"/>
      <c r="IR49" s="17"/>
      <c r="IS49" s="17"/>
      <c r="IT49" s="17"/>
      <c r="IU49" s="17"/>
      <c r="IV49" s="17"/>
      <c r="IW49" s="17"/>
    </row>
    <row r="50" customFormat="false" ht="29.25" hidden="false" customHeight="true" outlineLevel="0" collapsed="false">
      <c r="A50" s="41" t="s">
        <v>125</v>
      </c>
      <c r="B50" s="15" t="s">
        <v>126</v>
      </c>
      <c r="C50" s="16"/>
      <c r="D50" s="16"/>
      <c r="E50" s="16"/>
      <c r="F50" s="16" t="n">
        <f aca="false">SUM(F51:F55)</f>
        <v>72415.78</v>
      </c>
      <c r="G50" s="16" t="n">
        <f aca="false">SUM(G51:G55)</f>
        <v>15975.63</v>
      </c>
      <c r="H50" s="16"/>
      <c r="I50" s="16" t="n">
        <f aca="false">SUM(I51:I55)</f>
        <v>72415.76</v>
      </c>
      <c r="J50" s="16" t="n">
        <f aca="false">SUM(J51:J55)</f>
        <v>18372.25</v>
      </c>
      <c r="K50" s="16" t="n">
        <f aca="false">SUM(K51:K55)</f>
        <v>144831.54</v>
      </c>
      <c r="L50" s="16" t="n">
        <f aca="false">SUM(L51:L55)</f>
        <v>34347.88</v>
      </c>
    </row>
    <row r="51" s="17" customFormat="true" ht="41.25" hidden="false" customHeight="true" outlineLevel="0" collapsed="false">
      <c r="A51" s="54" t="s">
        <v>127</v>
      </c>
      <c r="B51" s="37" t="s">
        <v>128</v>
      </c>
      <c r="C51" s="20" t="s">
        <v>31</v>
      </c>
      <c r="D51" s="35" t="s">
        <v>268</v>
      </c>
      <c r="E51" s="21" t="n">
        <v>227.77</v>
      </c>
      <c r="F51" s="22" t="n">
        <f aca="false">ROUND(K51/12*6,2)</f>
        <v>58825.67</v>
      </c>
      <c r="G51" s="22" t="n">
        <f aca="false">ROUND(F51*E51/1000,2)</f>
        <v>13398.72</v>
      </c>
      <c r="H51" s="56" t="n">
        <f aca="false">ROUND(E51*$H$64,2)</f>
        <v>261.94</v>
      </c>
      <c r="I51" s="22" t="n">
        <f aca="false">K51-F51</f>
        <v>58825.66</v>
      </c>
      <c r="J51" s="22" t="n">
        <f aca="false">ROUND(I51*H51/1000,2)</f>
        <v>15408.79</v>
      </c>
      <c r="K51" s="57" t="n">
        <v>117651.33</v>
      </c>
      <c r="L51" s="22" t="n">
        <f aca="false">G51+J51</f>
        <v>28807.51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</row>
    <row r="52" s="17" customFormat="true" ht="44.25" hidden="false" customHeight="true" outlineLevel="0" collapsed="false">
      <c r="A52" s="54" t="s">
        <v>129</v>
      </c>
      <c r="B52" s="19" t="s">
        <v>135</v>
      </c>
      <c r="C52" s="20" t="s">
        <v>31</v>
      </c>
      <c r="D52" s="20" t="s">
        <v>268</v>
      </c>
      <c r="E52" s="21" t="n">
        <v>227.77</v>
      </c>
      <c r="F52" s="22" t="n">
        <f aca="false">ROUND(K52/12*6,2)</f>
        <v>71.32</v>
      </c>
      <c r="G52" s="22" t="n">
        <f aca="false">ROUND(F52*E52/1000,2)</f>
        <v>16.24</v>
      </c>
      <c r="H52" s="56" t="n">
        <f aca="false">ROUND(E52*$H$64,2)</f>
        <v>261.94</v>
      </c>
      <c r="I52" s="22" t="n">
        <f aca="false">K52-F52</f>
        <v>71.32</v>
      </c>
      <c r="J52" s="22" t="n">
        <f aca="false">ROUND(I52*H52/1000,2)</f>
        <v>18.68</v>
      </c>
      <c r="K52" s="24" t="n">
        <v>142.64</v>
      </c>
      <c r="L52" s="22" t="n">
        <f aca="false">G52+J52</f>
        <v>34.92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</row>
    <row r="53" s="17" customFormat="true" ht="42.75" hidden="false" customHeight="true" outlineLevel="0" collapsed="false">
      <c r="A53" s="59" t="s">
        <v>131</v>
      </c>
      <c r="B53" s="37" t="s">
        <v>142</v>
      </c>
      <c r="C53" s="20" t="s">
        <v>31</v>
      </c>
      <c r="D53" s="20" t="s">
        <v>268</v>
      </c>
      <c r="E53" s="21" t="n">
        <v>227.77</v>
      </c>
      <c r="F53" s="22" t="n">
        <f aca="false">ROUND(K53/12*6,2)</f>
        <v>2381.09</v>
      </c>
      <c r="G53" s="22" t="n">
        <f aca="false">ROUND(F53*E53/1000,2)</f>
        <v>542.34</v>
      </c>
      <c r="H53" s="56" t="n">
        <f aca="false">ROUND(E53*$H$64,2)</f>
        <v>261.94</v>
      </c>
      <c r="I53" s="22" t="n">
        <f aca="false">K53-F53</f>
        <v>2381.08</v>
      </c>
      <c r="J53" s="22" t="n">
        <f aca="false">ROUND(I53*H53/1000,2)</f>
        <v>623.7</v>
      </c>
      <c r="K53" s="24" t="n">
        <v>4762.17</v>
      </c>
      <c r="L53" s="22" t="n">
        <f aca="false">G53+J53</f>
        <v>1166.04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</row>
    <row r="54" customFormat="false" ht="29.85" hidden="false" customHeight="true" outlineLevel="0" collapsed="false">
      <c r="A54" s="59"/>
      <c r="B54" s="19" t="s">
        <v>143</v>
      </c>
      <c r="C54" s="20" t="s">
        <v>133</v>
      </c>
      <c r="D54" s="20" t="s">
        <v>268</v>
      </c>
      <c r="E54" s="21" t="n">
        <v>148.29</v>
      </c>
      <c r="F54" s="22" t="n">
        <f aca="false">ROUND(K54/12*6,2)</f>
        <v>6523.7</v>
      </c>
      <c r="G54" s="22" t="n">
        <f aca="false">ROUND(F54*E54/1000,2)</f>
        <v>967.4</v>
      </c>
      <c r="H54" s="56" t="n">
        <f aca="false">ROUND(E54*$H$64,2)</f>
        <v>170.53</v>
      </c>
      <c r="I54" s="22" t="n">
        <f aca="false">K54-F54</f>
        <v>6523.7</v>
      </c>
      <c r="J54" s="22" t="n">
        <f aca="false">ROUND(I54*H54/1000,2)</f>
        <v>1112.49</v>
      </c>
      <c r="K54" s="24" t="n">
        <v>13047.4</v>
      </c>
      <c r="L54" s="22" t="n">
        <f aca="false">G54+J54</f>
        <v>2079.89</v>
      </c>
    </row>
    <row r="55" customFormat="false" ht="34.5" hidden="false" customHeight="true" outlineLevel="0" collapsed="false">
      <c r="A55" s="59"/>
      <c r="B55" s="19" t="s">
        <v>144</v>
      </c>
      <c r="C55" s="20" t="s">
        <v>31</v>
      </c>
      <c r="D55" s="20" t="s">
        <v>268</v>
      </c>
      <c r="E55" s="21" t="n">
        <v>227.77</v>
      </c>
      <c r="F55" s="22" t="n">
        <f aca="false">ROUND(K55/12*6,2)</f>
        <v>4614</v>
      </c>
      <c r="G55" s="22" t="n">
        <f aca="false">ROUND(F55*E55/1000,2)</f>
        <v>1050.93</v>
      </c>
      <c r="H55" s="56" t="n">
        <f aca="false">ROUND(E55*$H$64,2)</f>
        <v>261.94</v>
      </c>
      <c r="I55" s="22" t="n">
        <f aca="false">K55-F55</f>
        <v>4614</v>
      </c>
      <c r="J55" s="22" t="n">
        <f aca="false">ROUND(I55*H55/1000,2)</f>
        <v>1208.59</v>
      </c>
      <c r="K55" s="24" t="n">
        <v>9228</v>
      </c>
      <c r="L55" s="22" t="n">
        <f aca="false">G55+J55</f>
        <v>2259.52</v>
      </c>
    </row>
    <row r="56" customFormat="false" ht="31.3" hidden="false" customHeight="true" outlineLevel="0" collapsed="false">
      <c r="A56" s="41" t="s">
        <v>156</v>
      </c>
      <c r="B56" s="15" t="s">
        <v>203</v>
      </c>
      <c r="C56" s="16"/>
      <c r="D56" s="16"/>
      <c r="E56" s="16"/>
      <c r="F56" s="16" t="n">
        <f aca="false">F57</f>
        <v>103.84</v>
      </c>
      <c r="G56" s="16" t="n">
        <f aca="false">G57</f>
        <v>23.65</v>
      </c>
      <c r="H56" s="16"/>
      <c r="I56" s="16" t="n">
        <f aca="false">I57</f>
        <v>103.83</v>
      </c>
      <c r="J56" s="16" t="n">
        <f aca="false">J57</f>
        <v>27.2</v>
      </c>
      <c r="K56" s="16" t="n">
        <f aca="false">K57</f>
        <v>207.67</v>
      </c>
      <c r="L56" s="16" t="n">
        <f aca="false">L57</f>
        <v>50.85</v>
      </c>
    </row>
    <row r="57" s="28" customFormat="true" ht="45.7" hidden="false" customHeight="true" outlineLevel="0" collapsed="false">
      <c r="A57" s="43" t="s">
        <v>158</v>
      </c>
      <c r="B57" s="39" t="s">
        <v>318</v>
      </c>
      <c r="C57" s="43" t="s">
        <v>36</v>
      </c>
      <c r="D57" s="43" t="s">
        <v>268</v>
      </c>
      <c r="E57" s="21" t="n">
        <v>227.77</v>
      </c>
      <c r="F57" s="22" t="n">
        <f aca="false">ROUND(K57/12*6,2)</f>
        <v>103.84</v>
      </c>
      <c r="G57" s="22" t="n">
        <f aca="false">ROUND(F57*E57/1000,2)</f>
        <v>23.65</v>
      </c>
      <c r="H57" s="56" t="n">
        <f aca="false">ROUND(E57*$H$64,2)</f>
        <v>261.94</v>
      </c>
      <c r="I57" s="22" t="n">
        <f aca="false">K57-F57</f>
        <v>103.83</v>
      </c>
      <c r="J57" s="22" t="n">
        <f aca="false">ROUND(I57*H57/1000,2)</f>
        <v>27.2</v>
      </c>
      <c r="K57" s="24" t="n">
        <v>207.67</v>
      </c>
      <c r="L57" s="22" t="n">
        <f aca="false">G57+J57</f>
        <v>50.85</v>
      </c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7"/>
      <c r="DG57" s="17"/>
      <c r="DH57" s="17"/>
      <c r="DI57" s="17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  <c r="DV57" s="17"/>
      <c r="DW57" s="17"/>
      <c r="DX57" s="17"/>
      <c r="DY57" s="17"/>
      <c r="DZ57" s="17"/>
      <c r="EA57" s="17"/>
      <c r="EB57" s="17"/>
      <c r="EC57" s="17"/>
      <c r="ED57" s="17"/>
      <c r="EE57" s="17"/>
      <c r="EF57" s="17"/>
      <c r="EG57" s="17"/>
      <c r="EH57" s="17"/>
      <c r="EI57" s="17"/>
      <c r="EJ57" s="17"/>
      <c r="EK57" s="17"/>
      <c r="EL57" s="17"/>
      <c r="EM57" s="17"/>
      <c r="EN57" s="17"/>
      <c r="EO57" s="17"/>
      <c r="EP57" s="17"/>
      <c r="EQ57" s="17"/>
      <c r="ER57" s="17"/>
      <c r="ES57" s="17"/>
      <c r="ET57" s="17"/>
      <c r="EU57" s="17"/>
      <c r="EV57" s="17"/>
      <c r="EW57" s="17"/>
      <c r="EX57" s="17"/>
      <c r="EY57" s="17"/>
      <c r="EZ57" s="17"/>
      <c r="FA57" s="17"/>
      <c r="FB57" s="17"/>
      <c r="FC57" s="17"/>
      <c r="FD57" s="17"/>
      <c r="FE57" s="17"/>
      <c r="FF57" s="17"/>
      <c r="FG57" s="17"/>
      <c r="FH57" s="17"/>
      <c r="FI57" s="17"/>
      <c r="FJ57" s="17"/>
      <c r="FK57" s="17"/>
      <c r="FL57" s="17"/>
      <c r="FM57" s="17"/>
      <c r="FN57" s="17"/>
      <c r="FO57" s="17"/>
      <c r="FP57" s="17"/>
      <c r="FQ57" s="17"/>
      <c r="FR57" s="17"/>
      <c r="FS57" s="17"/>
      <c r="FT57" s="17"/>
      <c r="FU57" s="17"/>
      <c r="FV57" s="17"/>
      <c r="FW57" s="17"/>
      <c r="FX57" s="17"/>
      <c r="FY57" s="17"/>
      <c r="FZ57" s="17"/>
      <c r="GA57" s="17"/>
      <c r="GB57" s="17"/>
      <c r="GC57" s="17"/>
      <c r="GD57" s="17"/>
      <c r="GE57" s="17"/>
      <c r="GF57" s="17"/>
      <c r="GG57" s="17"/>
      <c r="GH57" s="17"/>
      <c r="GI57" s="17"/>
      <c r="GJ57" s="17"/>
      <c r="GK57" s="17"/>
      <c r="GL57" s="17"/>
      <c r="GM57" s="17"/>
      <c r="GN57" s="17"/>
      <c r="GO57" s="17"/>
      <c r="GP57" s="17"/>
      <c r="GQ57" s="17"/>
      <c r="GR57" s="17"/>
      <c r="GS57" s="17"/>
      <c r="GT57" s="17"/>
      <c r="GU57" s="17"/>
      <c r="GV57" s="17"/>
      <c r="GW57" s="17"/>
      <c r="GX57" s="17"/>
      <c r="GY57" s="17"/>
      <c r="GZ57" s="17"/>
      <c r="HA57" s="17"/>
      <c r="HB57" s="17"/>
      <c r="HC57" s="17"/>
      <c r="HD57" s="17"/>
      <c r="HE57" s="17"/>
      <c r="HF57" s="17"/>
      <c r="HG57" s="17"/>
      <c r="HH57" s="17"/>
      <c r="HI57" s="17"/>
      <c r="HJ57" s="17"/>
      <c r="HK57" s="17"/>
      <c r="HL57" s="17"/>
      <c r="HM57" s="17"/>
      <c r="HN57" s="17"/>
      <c r="HO57" s="17"/>
      <c r="HP57" s="17"/>
      <c r="HQ57" s="17"/>
      <c r="HR57" s="17"/>
      <c r="HS57" s="17"/>
      <c r="HT57" s="17"/>
      <c r="HU57" s="17"/>
      <c r="HV57" s="17"/>
      <c r="HW57" s="17"/>
      <c r="HX57" s="17"/>
      <c r="HY57" s="17"/>
      <c r="HZ57" s="17"/>
      <c r="IA57" s="17"/>
      <c r="IB57" s="17"/>
      <c r="IC57" s="17"/>
      <c r="ID57" s="17"/>
      <c r="IE57" s="17"/>
      <c r="IF57" s="17"/>
      <c r="IG57" s="17"/>
      <c r="IH57" s="17"/>
      <c r="II57" s="17"/>
      <c r="IJ57" s="17"/>
      <c r="IK57" s="17"/>
      <c r="IL57" s="17"/>
      <c r="IM57" s="17"/>
      <c r="IN57" s="17"/>
      <c r="IO57" s="17"/>
      <c r="IP57" s="17"/>
      <c r="IQ57" s="17"/>
      <c r="IR57" s="17"/>
      <c r="IS57" s="17"/>
      <c r="IT57" s="17"/>
      <c r="IU57" s="17"/>
      <c r="IV57" s="17"/>
      <c r="IW57" s="17"/>
    </row>
    <row r="58" customFormat="false" ht="37.5" hidden="false" customHeight="true" outlineLevel="0" collapsed="false">
      <c r="A58" s="14" t="s">
        <v>160</v>
      </c>
      <c r="B58" s="15" t="s">
        <v>206</v>
      </c>
      <c r="C58" s="16"/>
      <c r="D58" s="16"/>
      <c r="E58" s="16"/>
      <c r="F58" s="16" t="n">
        <f aca="false">F59</f>
        <v>143.4</v>
      </c>
      <c r="G58" s="16" t="n">
        <f aca="false">G59</f>
        <v>32.66</v>
      </c>
      <c r="H58" s="16"/>
      <c r="I58" s="16" t="n">
        <f aca="false">I59</f>
        <v>143.39</v>
      </c>
      <c r="J58" s="16" t="n">
        <f aca="false">J59</f>
        <v>37.56</v>
      </c>
      <c r="K58" s="16" t="n">
        <f aca="false">K59</f>
        <v>286.79</v>
      </c>
      <c r="L58" s="16" t="n">
        <f aca="false">L59</f>
        <v>70.22</v>
      </c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7"/>
      <c r="DG58" s="17"/>
      <c r="DH58" s="17"/>
      <c r="DI58" s="17"/>
      <c r="DJ58" s="17"/>
      <c r="DK58" s="17"/>
      <c r="DL58" s="17"/>
      <c r="DM58" s="17"/>
      <c r="DN58" s="17"/>
      <c r="DO58" s="17"/>
      <c r="DP58" s="17"/>
      <c r="DQ58" s="17"/>
      <c r="DR58" s="17"/>
      <c r="DS58" s="17"/>
      <c r="DT58" s="17"/>
      <c r="DU58" s="17"/>
      <c r="DV58" s="17"/>
      <c r="DW58" s="17"/>
      <c r="DX58" s="17"/>
      <c r="DY58" s="17"/>
      <c r="DZ58" s="17"/>
      <c r="EA58" s="17"/>
      <c r="EB58" s="17"/>
      <c r="EC58" s="17"/>
      <c r="ED58" s="17"/>
      <c r="EE58" s="17"/>
      <c r="EF58" s="17"/>
      <c r="EG58" s="17"/>
      <c r="EH58" s="17"/>
      <c r="EI58" s="17"/>
      <c r="EJ58" s="17"/>
      <c r="EK58" s="17"/>
      <c r="EL58" s="17"/>
      <c r="EM58" s="17"/>
      <c r="EN58" s="17"/>
      <c r="EO58" s="17"/>
      <c r="EP58" s="17"/>
      <c r="EQ58" s="17"/>
      <c r="ER58" s="17"/>
      <c r="ES58" s="17"/>
      <c r="ET58" s="17"/>
      <c r="EU58" s="17"/>
      <c r="EV58" s="17"/>
      <c r="EW58" s="17"/>
      <c r="EX58" s="17"/>
      <c r="EY58" s="17"/>
      <c r="EZ58" s="17"/>
      <c r="FA58" s="17"/>
      <c r="FB58" s="17"/>
      <c r="FC58" s="17"/>
      <c r="FD58" s="17"/>
      <c r="FE58" s="17"/>
      <c r="FF58" s="17"/>
      <c r="FG58" s="17"/>
      <c r="FH58" s="17"/>
      <c r="FI58" s="17"/>
      <c r="FJ58" s="17"/>
      <c r="FK58" s="17"/>
      <c r="FL58" s="17"/>
      <c r="FM58" s="17"/>
      <c r="FN58" s="17"/>
      <c r="FO58" s="17"/>
      <c r="FP58" s="17"/>
      <c r="FQ58" s="17"/>
      <c r="FR58" s="17"/>
      <c r="FS58" s="17"/>
      <c r="FT58" s="17"/>
      <c r="FU58" s="17"/>
      <c r="FV58" s="17"/>
      <c r="FW58" s="17"/>
      <c r="FX58" s="17"/>
      <c r="FY58" s="17"/>
      <c r="FZ58" s="17"/>
      <c r="GA58" s="17"/>
      <c r="GB58" s="17"/>
      <c r="GC58" s="17"/>
      <c r="GD58" s="17"/>
      <c r="GE58" s="17"/>
      <c r="GF58" s="17"/>
      <c r="GG58" s="17"/>
      <c r="GH58" s="17"/>
      <c r="GI58" s="17"/>
      <c r="GJ58" s="17"/>
      <c r="GK58" s="17"/>
      <c r="GL58" s="17"/>
      <c r="GM58" s="17"/>
      <c r="GN58" s="17"/>
      <c r="GO58" s="17"/>
      <c r="GP58" s="17"/>
      <c r="GQ58" s="17"/>
      <c r="GR58" s="17"/>
      <c r="GS58" s="17"/>
      <c r="GT58" s="17"/>
      <c r="GU58" s="17"/>
      <c r="GV58" s="17"/>
      <c r="GW58" s="17"/>
      <c r="GX58" s="17"/>
      <c r="GY58" s="17"/>
      <c r="GZ58" s="17"/>
      <c r="HA58" s="17"/>
      <c r="HB58" s="17"/>
      <c r="HC58" s="17"/>
      <c r="HD58" s="17"/>
      <c r="HE58" s="17"/>
      <c r="HF58" s="17"/>
      <c r="HG58" s="17"/>
      <c r="HH58" s="17"/>
      <c r="HI58" s="17"/>
      <c r="HJ58" s="17"/>
      <c r="HK58" s="17"/>
      <c r="HL58" s="17"/>
      <c r="HM58" s="17"/>
      <c r="HN58" s="17"/>
      <c r="HO58" s="17"/>
      <c r="HP58" s="17"/>
      <c r="HQ58" s="17"/>
      <c r="HR58" s="17"/>
      <c r="HS58" s="17"/>
      <c r="HT58" s="17"/>
      <c r="HU58" s="17"/>
      <c r="HV58" s="17"/>
      <c r="HW58" s="17"/>
      <c r="HX58" s="17"/>
      <c r="HY58" s="17"/>
      <c r="HZ58" s="17"/>
      <c r="IA58" s="17"/>
      <c r="IB58" s="17"/>
      <c r="IC58" s="17"/>
      <c r="ID58" s="17"/>
      <c r="IE58" s="17"/>
      <c r="IF58" s="17"/>
      <c r="IG58" s="17"/>
      <c r="IH58" s="17"/>
      <c r="II58" s="17"/>
      <c r="IJ58" s="17"/>
      <c r="IK58" s="17"/>
      <c r="IL58" s="17"/>
      <c r="IM58" s="17"/>
      <c r="IN58" s="17"/>
      <c r="IO58" s="17"/>
      <c r="IP58" s="17"/>
      <c r="IQ58" s="17"/>
      <c r="IR58" s="17"/>
      <c r="IS58" s="17"/>
      <c r="IT58" s="17"/>
      <c r="IU58" s="17"/>
      <c r="IV58" s="17"/>
      <c r="IW58" s="17"/>
    </row>
    <row r="59" customFormat="false" ht="31.5" hidden="false" customHeight="true" outlineLevel="0" collapsed="false">
      <c r="A59" s="38" t="s">
        <v>162</v>
      </c>
      <c r="B59" s="39" t="s">
        <v>163</v>
      </c>
      <c r="C59" s="43" t="s">
        <v>36</v>
      </c>
      <c r="D59" s="43" t="s">
        <v>268</v>
      </c>
      <c r="E59" s="21" t="n">
        <v>227.77</v>
      </c>
      <c r="F59" s="22" t="n">
        <f aca="false">ROUND(K59/12*6,2)</f>
        <v>143.4</v>
      </c>
      <c r="G59" s="22" t="n">
        <f aca="false">ROUND(F59*E59/1000,2)</f>
        <v>32.66</v>
      </c>
      <c r="H59" s="56" t="n">
        <f aca="false">ROUND(E59*$H$64,2)</f>
        <v>261.94</v>
      </c>
      <c r="I59" s="22" t="n">
        <f aca="false">K59-F59</f>
        <v>143.39</v>
      </c>
      <c r="J59" s="22" t="n">
        <f aca="false">ROUND(H59*I59/1000,2)</f>
        <v>37.56</v>
      </c>
      <c r="K59" s="24" t="n">
        <v>286.79</v>
      </c>
      <c r="L59" s="22" t="n">
        <f aca="false">G59+J59</f>
        <v>70.22</v>
      </c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  <c r="CY59" s="17"/>
      <c r="CZ59" s="17"/>
      <c r="DA59" s="17"/>
      <c r="DB59" s="17"/>
      <c r="DC59" s="17"/>
      <c r="DD59" s="17"/>
      <c r="DE59" s="17"/>
      <c r="DF59" s="17"/>
      <c r="DG59" s="17"/>
      <c r="DH59" s="17"/>
      <c r="DI59" s="17"/>
      <c r="DJ59" s="17"/>
      <c r="DK59" s="17"/>
      <c r="DL59" s="17"/>
      <c r="DM59" s="17"/>
      <c r="DN59" s="17"/>
      <c r="DO59" s="17"/>
      <c r="DP59" s="17"/>
      <c r="DQ59" s="17"/>
      <c r="DR59" s="17"/>
      <c r="DS59" s="17"/>
      <c r="DT59" s="17"/>
      <c r="DU59" s="17"/>
      <c r="DV59" s="17"/>
      <c r="DW59" s="17"/>
      <c r="DX59" s="17"/>
      <c r="DY59" s="17"/>
      <c r="DZ59" s="17"/>
      <c r="EA59" s="17"/>
      <c r="EB59" s="17"/>
      <c r="EC59" s="17"/>
      <c r="ED59" s="17"/>
      <c r="EE59" s="17"/>
      <c r="EF59" s="17"/>
      <c r="EG59" s="17"/>
      <c r="EH59" s="17"/>
      <c r="EI59" s="17"/>
      <c r="EJ59" s="17"/>
      <c r="EK59" s="17"/>
      <c r="EL59" s="17"/>
      <c r="EM59" s="17"/>
      <c r="EN59" s="17"/>
      <c r="EO59" s="17"/>
      <c r="EP59" s="17"/>
      <c r="EQ59" s="17"/>
      <c r="ER59" s="17"/>
      <c r="ES59" s="17"/>
      <c r="ET59" s="17"/>
      <c r="EU59" s="17"/>
      <c r="EV59" s="17"/>
      <c r="EW59" s="17"/>
      <c r="EX59" s="17"/>
      <c r="EY59" s="17"/>
      <c r="EZ59" s="17"/>
      <c r="FA59" s="17"/>
      <c r="FB59" s="17"/>
      <c r="FC59" s="17"/>
      <c r="FD59" s="17"/>
      <c r="FE59" s="17"/>
      <c r="FF59" s="17"/>
      <c r="FG59" s="17"/>
      <c r="FH59" s="17"/>
      <c r="FI59" s="17"/>
      <c r="FJ59" s="17"/>
      <c r="FK59" s="17"/>
      <c r="FL59" s="17"/>
      <c r="FM59" s="17"/>
      <c r="FN59" s="17"/>
      <c r="FO59" s="17"/>
      <c r="FP59" s="17"/>
      <c r="FQ59" s="17"/>
      <c r="FR59" s="17"/>
      <c r="FS59" s="17"/>
      <c r="FT59" s="17"/>
      <c r="FU59" s="17"/>
      <c r="FV59" s="17"/>
      <c r="FW59" s="17"/>
      <c r="FX59" s="17"/>
      <c r="FY59" s="17"/>
      <c r="FZ59" s="17"/>
      <c r="GA59" s="17"/>
      <c r="GB59" s="17"/>
      <c r="GC59" s="17"/>
      <c r="GD59" s="17"/>
      <c r="GE59" s="17"/>
      <c r="GF59" s="17"/>
      <c r="GG59" s="17"/>
      <c r="GH59" s="17"/>
      <c r="GI59" s="17"/>
      <c r="GJ59" s="17"/>
      <c r="GK59" s="17"/>
      <c r="GL59" s="17"/>
      <c r="GM59" s="17"/>
      <c r="GN59" s="17"/>
      <c r="GO59" s="17"/>
      <c r="GP59" s="17"/>
      <c r="GQ59" s="17"/>
      <c r="GR59" s="17"/>
      <c r="GS59" s="17"/>
      <c r="GT59" s="17"/>
      <c r="GU59" s="17"/>
      <c r="GV59" s="17"/>
      <c r="GW59" s="17"/>
      <c r="GX59" s="17"/>
      <c r="GY59" s="17"/>
      <c r="GZ59" s="17"/>
      <c r="HA59" s="17"/>
      <c r="HB59" s="17"/>
      <c r="HC59" s="17"/>
      <c r="HD59" s="17"/>
      <c r="HE59" s="17"/>
      <c r="HF59" s="17"/>
      <c r="HG59" s="17"/>
      <c r="HH59" s="17"/>
      <c r="HI59" s="17"/>
      <c r="HJ59" s="17"/>
      <c r="HK59" s="17"/>
      <c r="HL59" s="17"/>
      <c r="HM59" s="17"/>
      <c r="HN59" s="17"/>
      <c r="HO59" s="17"/>
      <c r="HP59" s="17"/>
      <c r="HQ59" s="17"/>
      <c r="HR59" s="17"/>
      <c r="HS59" s="17"/>
      <c r="HT59" s="17"/>
      <c r="HU59" s="17"/>
      <c r="HV59" s="17"/>
      <c r="HW59" s="17"/>
      <c r="HX59" s="17"/>
      <c r="HY59" s="17"/>
      <c r="HZ59" s="17"/>
      <c r="IA59" s="17"/>
      <c r="IB59" s="17"/>
      <c r="IC59" s="17"/>
      <c r="ID59" s="17"/>
      <c r="IE59" s="17"/>
      <c r="IF59" s="17"/>
      <c r="IG59" s="17"/>
      <c r="IH59" s="17"/>
      <c r="II59" s="17"/>
      <c r="IJ59" s="17"/>
      <c r="IK59" s="17"/>
      <c r="IL59" s="17"/>
      <c r="IM59" s="17"/>
      <c r="IN59" s="17"/>
      <c r="IO59" s="17"/>
      <c r="IP59" s="17"/>
      <c r="IQ59" s="17"/>
      <c r="IR59" s="17"/>
      <c r="IS59" s="17"/>
      <c r="IT59" s="17"/>
      <c r="IU59" s="17"/>
      <c r="IV59" s="17"/>
      <c r="IW59" s="17"/>
    </row>
    <row r="60" customFormat="false" ht="17.25" hidden="false" customHeight="true" outlineLevel="0" collapsed="false">
      <c r="A60" s="44"/>
      <c r="B60" s="45" t="s">
        <v>164</v>
      </c>
      <c r="C60" s="44"/>
      <c r="D60" s="44"/>
      <c r="E60" s="44"/>
      <c r="F60" s="44" t="n">
        <f aca="false">F13+F25+F47+F50+F56+F58</f>
        <v>125224.35</v>
      </c>
      <c r="G60" s="44" t="n">
        <f aca="false">G13+G25+G47+G50+G56+G58</f>
        <v>25441.57</v>
      </c>
      <c r="H60" s="44"/>
      <c r="I60" s="44" t="n">
        <f aca="false">I13+I25+I47+I50+I56+I58</f>
        <v>125224.120666667</v>
      </c>
      <c r="J60" s="44" t="n">
        <f aca="false">J13+J25+J47+J50+J56+J58</f>
        <v>29258.06</v>
      </c>
      <c r="K60" s="44" t="n">
        <f aca="false">K13+K25+K47+K50+K56+K58</f>
        <v>250448.470666667</v>
      </c>
      <c r="L60" s="44" t="n">
        <f aca="false">L13+L25+L47+L50+L56+L58</f>
        <v>54699.63</v>
      </c>
    </row>
    <row r="61" customFormat="false" ht="12.75" hidden="false" customHeight="true" outlineLevel="0" collapsed="false"/>
    <row r="62" customFormat="false" ht="12.75" hidden="false" customHeight="true" outlineLevel="0" collapsed="false"/>
    <row r="63" customFormat="false" ht="12.75" hidden="false" customHeight="true" outlineLevel="0" collapsed="false"/>
    <row r="64" customFormat="false" ht="12.75" hidden="false" customHeight="true" outlineLevel="0" collapsed="false">
      <c r="B64" s="1" t="s">
        <v>207</v>
      </c>
      <c r="H64" s="146" t="n">
        <v>1.15</v>
      </c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12:L1048576"/>
  <mergeCells count="30">
    <mergeCell ref="F2:H2"/>
    <mergeCell ref="I2:L2"/>
    <mergeCell ref="I3:L3"/>
    <mergeCell ref="I4:L4"/>
    <mergeCell ref="A5:L5"/>
    <mergeCell ref="B6:L6"/>
    <mergeCell ref="A8:A11"/>
    <mergeCell ref="B8:B11"/>
    <mergeCell ref="C8:C11"/>
    <mergeCell ref="D8:D11"/>
    <mergeCell ref="E8:L8"/>
    <mergeCell ref="E9:G9"/>
    <mergeCell ref="H9:J9"/>
    <mergeCell ref="K9:L9"/>
    <mergeCell ref="E10:E11"/>
    <mergeCell ref="F10:F11"/>
    <mergeCell ref="G10:G11"/>
    <mergeCell ref="H10:H11"/>
    <mergeCell ref="I10:I11"/>
    <mergeCell ref="J10:J11"/>
    <mergeCell ref="K10:K11"/>
    <mergeCell ref="L10:L11"/>
    <mergeCell ref="A17:A18"/>
    <mergeCell ref="B17:B18"/>
    <mergeCell ref="A19:A20"/>
    <mergeCell ref="A21:A22"/>
    <mergeCell ref="A29:A31"/>
    <mergeCell ref="A44:A45"/>
    <mergeCell ref="B44:B45"/>
    <mergeCell ref="A53:A55"/>
  </mergeCells>
  <printOptions headings="false" gridLines="false" gridLinesSet="true" horizontalCentered="false" verticalCentered="false"/>
  <pageMargins left="0.7" right="0.7" top="1.04513888888889" bottom="1.04513888888889" header="0.511811023622047" footer="0.511811023622047"/>
  <pageSetup paperSize="9" scale="10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1048576"/>
  <sheetViews>
    <sheetView showFormulas="false" showGridLines="true" showRowColHeaders="true" showZeros="true" rightToLeft="false" tabSelected="false" showOutlineSymbols="true" defaultGridColor="true" view="normal" topLeftCell="A43" colorId="64" zoomScale="90" zoomScaleNormal="90" zoomScalePageLayoutView="100" workbookViewId="0">
      <selection pane="topLeft" activeCell="J66" activeCellId="0" sqref="J66"/>
    </sheetView>
  </sheetViews>
  <sheetFormatPr defaultColWidth="9.42578125" defaultRowHeight="12.75" zeroHeight="false" outlineLevelRow="0" outlineLevelCol="0"/>
  <cols>
    <col collapsed="false" customWidth="true" hidden="false" outlineLevel="0" max="1" min="1" style="147" width="8.15"/>
    <col collapsed="false" customWidth="true" hidden="false" outlineLevel="0" max="2" min="2" style="148" width="60.86"/>
    <col collapsed="false" customWidth="true" hidden="false" outlineLevel="0" max="3" min="3" style="149" width="31.47"/>
    <col collapsed="false" customWidth="true" hidden="false" outlineLevel="0" max="4" min="4" style="149" width="22.15"/>
    <col collapsed="false" customWidth="true" hidden="false" outlineLevel="0" max="6" min="5" style="149" width="12.15"/>
    <col collapsed="false" customWidth="true" hidden="false" outlineLevel="0" max="7" min="7" style="149" width="10.42"/>
    <col collapsed="false" customWidth="true" hidden="false" outlineLevel="0" max="8" min="8" style="149" width="11.85"/>
    <col collapsed="false" customWidth="true" hidden="false" outlineLevel="0" max="9" min="9" style="149" width="12.15"/>
    <col collapsed="false" customWidth="true" hidden="false" outlineLevel="0" max="10" min="10" style="149" width="10.42"/>
    <col collapsed="false" customWidth="true" hidden="false" outlineLevel="0" max="11" min="11" style="149" width="12.71"/>
    <col collapsed="false" customWidth="true" hidden="false" outlineLevel="0" max="12" min="12" style="149" width="11.29"/>
    <col collapsed="false" customWidth="false" hidden="false" outlineLevel="0" max="257" min="13" style="149" width="9.42"/>
    <col collapsed="false" customWidth="false" hidden="false" outlineLevel="0" max="16384" min="258" style="3" width="9.42"/>
  </cols>
  <sheetData>
    <row r="1" customFormat="false" ht="15.75" hidden="false" customHeight="true" outlineLevel="0" collapsed="false">
      <c r="A1" s="150"/>
      <c r="B1" s="151"/>
      <c r="C1" s="152"/>
      <c r="D1" s="152"/>
      <c r="E1" s="152"/>
      <c r="F1" s="152"/>
      <c r="G1" s="152"/>
      <c r="H1" s="152"/>
      <c r="I1" s="152"/>
      <c r="J1" s="153" t="s">
        <v>319</v>
      </c>
      <c r="K1" s="153"/>
      <c r="L1" s="153"/>
    </row>
    <row r="2" customFormat="false" ht="13.5" hidden="false" customHeight="true" outlineLevel="0" collapsed="false">
      <c r="A2" s="150"/>
      <c r="B2" s="154"/>
      <c r="C2" s="155"/>
      <c r="D2" s="152"/>
      <c r="E2" s="152"/>
      <c r="F2" s="152"/>
      <c r="G2" s="152"/>
      <c r="H2" s="152"/>
      <c r="I2" s="152"/>
      <c r="J2" s="156" t="s">
        <v>320</v>
      </c>
      <c r="K2" s="156"/>
      <c r="L2" s="156"/>
    </row>
    <row r="3" customFormat="false" ht="13.5" hidden="false" customHeight="true" outlineLevel="0" collapsed="false">
      <c r="A3" s="150"/>
      <c r="B3" s="154"/>
      <c r="C3" s="155"/>
      <c r="D3" s="152"/>
      <c r="E3" s="152"/>
      <c r="F3" s="152"/>
      <c r="G3" s="152"/>
      <c r="H3" s="152"/>
      <c r="I3" s="157"/>
      <c r="J3" s="156" t="s">
        <v>321</v>
      </c>
      <c r="K3" s="156"/>
      <c r="L3" s="156"/>
    </row>
    <row r="4" customFormat="false" ht="15" hidden="false" customHeight="true" outlineLevel="0" collapsed="false">
      <c r="A4" s="150"/>
      <c r="B4" s="154"/>
      <c r="C4" s="155"/>
      <c r="D4" s="152"/>
      <c r="E4" s="152"/>
      <c r="F4" s="152"/>
      <c r="G4" s="152"/>
      <c r="H4" s="152"/>
      <c r="I4" s="158"/>
      <c r="J4" s="159" t="s">
        <v>2</v>
      </c>
      <c r="K4" s="159"/>
      <c r="L4" s="159"/>
    </row>
    <row r="5" customFormat="false" ht="15" hidden="false" customHeight="true" outlineLevel="0" collapsed="false">
      <c r="A5" s="160" t="s">
        <v>3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</row>
    <row r="6" customFormat="false" ht="40.5" hidden="false" customHeight="true" outlineLevel="0" collapsed="false">
      <c r="A6" s="161" t="s">
        <v>322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</row>
    <row r="7" s="164" customFormat="true" ht="18.75" hidden="false" customHeight="true" outlineLevel="0" collapsed="false">
      <c r="A7" s="162" t="s">
        <v>5</v>
      </c>
      <c r="B7" s="163" t="s">
        <v>6</v>
      </c>
      <c r="C7" s="163" t="s">
        <v>7</v>
      </c>
      <c r="D7" s="163" t="s">
        <v>8</v>
      </c>
      <c r="E7" s="163" t="s">
        <v>9</v>
      </c>
      <c r="F7" s="163"/>
      <c r="G7" s="163"/>
      <c r="H7" s="163" t="s">
        <v>323</v>
      </c>
      <c r="I7" s="163"/>
      <c r="J7" s="163"/>
      <c r="K7" s="163" t="s">
        <v>324</v>
      </c>
      <c r="L7" s="163"/>
    </row>
    <row r="8" s="164" customFormat="true" ht="30.75" hidden="false" customHeight="true" outlineLevel="0" collapsed="false">
      <c r="A8" s="162"/>
      <c r="B8" s="163"/>
      <c r="C8" s="163"/>
      <c r="D8" s="163"/>
      <c r="E8" s="165" t="s">
        <v>218</v>
      </c>
      <c r="F8" s="165" t="s">
        <v>325</v>
      </c>
      <c r="G8" s="163" t="s">
        <v>326</v>
      </c>
      <c r="H8" s="165" t="s">
        <v>218</v>
      </c>
      <c r="I8" s="165" t="s">
        <v>325</v>
      </c>
      <c r="J8" s="163" t="s">
        <v>326</v>
      </c>
      <c r="K8" s="165" t="s">
        <v>325</v>
      </c>
      <c r="L8" s="163" t="s">
        <v>244</v>
      </c>
    </row>
    <row r="9" s="164" customFormat="true" ht="14.25" hidden="false" customHeight="true" outlineLevel="0" collapsed="false">
      <c r="A9" s="162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</row>
    <row r="10" s="166" customFormat="true" ht="12.75" hidden="false" customHeight="true" outlineLevel="0" collapsed="false">
      <c r="A10" s="113" t="s">
        <v>15</v>
      </c>
      <c r="B10" s="113" t="s">
        <v>16</v>
      </c>
      <c r="C10" s="113" t="s">
        <v>17</v>
      </c>
      <c r="D10" s="113" t="s">
        <v>18</v>
      </c>
      <c r="E10" s="113" t="s">
        <v>19</v>
      </c>
      <c r="F10" s="113" t="s">
        <v>20</v>
      </c>
      <c r="G10" s="113" t="s">
        <v>21</v>
      </c>
      <c r="H10" s="113" t="s">
        <v>22</v>
      </c>
      <c r="I10" s="113" t="s">
        <v>23</v>
      </c>
      <c r="J10" s="113" t="s">
        <v>24</v>
      </c>
      <c r="K10" s="113" t="s">
        <v>25</v>
      </c>
      <c r="L10" s="113" t="s">
        <v>26</v>
      </c>
    </row>
    <row r="11" s="167" customFormat="true" ht="27.75" hidden="false" customHeight="true" outlineLevel="0" collapsed="false">
      <c r="A11" s="41" t="s">
        <v>27</v>
      </c>
      <c r="B11" s="15" t="s">
        <v>28</v>
      </c>
      <c r="C11" s="41"/>
      <c r="D11" s="16"/>
      <c r="E11" s="16"/>
      <c r="F11" s="16" t="n">
        <f aca="false">SUM(F12:F19)</f>
        <v>1230.05</v>
      </c>
      <c r="G11" s="16" t="n">
        <f aca="false">SUM(G12:G19)</f>
        <v>1863.55</v>
      </c>
      <c r="H11" s="16"/>
      <c r="I11" s="16" t="n">
        <f aca="false">SUM(I12:I19)</f>
        <v>1230.03</v>
      </c>
      <c r="J11" s="16" t="n">
        <f aca="false">SUM(J12:J19)</f>
        <v>2143.04</v>
      </c>
      <c r="K11" s="16" t="n">
        <f aca="false">SUM(K12:K19)</f>
        <v>2460.08</v>
      </c>
      <c r="L11" s="16" t="n">
        <f aca="false">SUM(L12:L19)</f>
        <v>4006.59</v>
      </c>
    </row>
    <row r="12" s="168" customFormat="true" ht="36" hidden="false" customHeight="true" outlineLevel="0" collapsed="false">
      <c r="A12" s="63" t="s">
        <v>327</v>
      </c>
      <c r="B12" s="37" t="s">
        <v>30</v>
      </c>
      <c r="C12" s="20" t="s">
        <v>31</v>
      </c>
      <c r="D12" s="35" t="s">
        <v>328</v>
      </c>
      <c r="E12" s="64" t="n">
        <v>1515.01</v>
      </c>
      <c r="F12" s="22" t="n">
        <f aca="false">ROUND(K12/2,2)</f>
        <v>394.52</v>
      </c>
      <c r="G12" s="22" t="n">
        <f aca="false">ROUND(E12*F12/1000,2)</f>
        <v>597.7</v>
      </c>
      <c r="H12" s="116" t="n">
        <f aca="false">ROUND(E12*$H$62,2)</f>
        <v>1742.26</v>
      </c>
      <c r="I12" s="22" t="n">
        <f aca="false">K12-F12</f>
        <v>394.51</v>
      </c>
      <c r="J12" s="22" t="n">
        <f aca="false">ROUND(H12*I12/1000,2)</f>
        <v>687.34</v>
      </c>
      <c r="K12" s="24" t="n">
        <v>789.03</v>
      </c>
      <c r="L12" s="22" t="n">
        <f aca="false">G12+J12</f>
        <v>1285.04</v>
      </c>
    </row>
    <row r="13" s="168" customFormat="true" ht="39" hidden="false" customHeight="true" outlineLevel="0" collapsed="false">
      <c r="A13" s="65" t="s">
        <v>34</v>
      </c>
      <c r="B13" s="19" t="s">
        <v>35</v>
      </c>
      <c r="C13" s="20" t="s">
        <v>36</v>
      </c>
      <c r="D13" s="35" t="s">
        <v>328</v>
      </c>
      <c r="E13" s="64" t="n">
        <v>1515.01</v>
      </c>
      <c r="F13" s="22" t="n">
        <f aca="false">ROUND(K13/2,2)</f>
        <v>39</v>
      </c>
      <c r="G13" s="22" t="n">
        <f aca="false">ROUND(F13*E13/1000,2)</f>
        <v>59.09</v>
      </c>
      <c r="H13" s="116" t="n">
        <f aca="false">ROUND(E13*$H$62,2)</f>
        <v>1742.26</v>
      </c>
      <c r="I13" s="22" t="n">
        <f aca="false">K13-F13</f>
        <v>39</v>
      </c>
      <c r="J13" s="22" t="n">
        <f aca="false">ROUND(H13*I13/1000,2)</f>
        <v>67.95</v>
      </c>
      <c r="K13" s="24" t="n">
        <v>78</v>
      </c>
      <c r="L13" s="22" t="n">
        <f aca="false">G13+J13</f>
        <v>127.04</v>
      </c>
    </row>
    <row r="14" s="168" customFormat="true" ht="39.75" hidden="false" customHeight="true" outlineLevel="0" collapsed="false">
      <c r="A14" s="65" t="s">
        <v>37</v>
      </c>
      <c r="B14" s="19" t="s">
        <v>38</v>
      </c>
      <c r="C14" s="20" t="s">
        <v>31</v>
      </c>
      <c r="D14" s="35" t="s">
        <v>328</v>
      </c>
      <c r="E14" s="64" t="n">
        <v>1515.01</v>
      </c>
      <c r="F14" s="22" t="n">
        <f aca="false">ROUND(K14/2,2)</f>
        <v>78</v>
      </c>
      <c r="G14" s="22" t="n">
        <f aca="false">ROUND(F14*E14/1000,2)</f>
        <v>118.17</v>
      </c>
      <c r="H14" s="116" t="n">
        <f aca="false">ROUND(E14*$H$62,2)</f>
        <v>1742.26</v>
      </c>
      <c r="I14" s="22" t="n">
        <f aca="false">K14-F14</f>
        <v>78</v>
      </c>
      <c r="J14" s="22" t="n">
        <f aca="false">ROUND(H14*I14/1000,2)</f>
        <v>135.9</v>
      </c>
      <c r="K14" s="24" t="n">
        <v>156</v>
      </c>
      <c r="L14" s="22" t="n">
        <f aca="false">G14+J14</f>
        <v>254.07</v>
      </c>
    </row>
    <row r="15" s="168" customFormat="true" ht="38.25" hidden="false" customHeight="true" outlineLevel="0" collapsed="false">
      <c r="A15" s="65" t="s">
        <v>39</v>
      </c>
      <c r="B15" s="19" t="s">
        <v>329</v>
      </c>
      <c r="C15" s="20" t="s">
        <v>31</v>
      </c>
      <c r="D15" s="169" t="s">
        <v>328</v>
      </c>
      <c r="E15" s="64" t="n">
        <v>1515.01</v>
      </c>
      <c r="F15" s="22" t="n">
        <f aca="false">ROUND(K15/2,2)</f>
        <v>253.5</v>
      </c>
      <c r="G15" s="22" t="n">
        <f aca="false">ROUND(F15*E15/1000,2)</f>
        <v>384.06</v>
      </c>
      <c r="H15" s="116" t="n">
        <f aca="false">ROUND(E15*$H$62,2)</f>
        <v>1742.26</v>
      </c>
      <c r="I15" s="22" t="n">
        <f aca="false">K15-F15</f>
        <v>253.5</v>
      </c>
      <c r="J15" s="22" t="n">
        <f aca="false">ROUND(H15*I15/1000,2)</f>
        <v>441.66</v>
      </c>
      <c r="K15" s="24" t="n">
        <v>507</v>
      </c>
      <c r="L15" s="22" t="n">
        <f aca="false">G15+J15</f>
        <v>825.72</v>
      </c>
    </row>
    <row r="16" s="168" customFormat="true" ht="36" hidden="false" customHeight="true" outlineLevel="0" collapsed="false">
      <c r="A16" s="65"/>
      <c r="B16" s="19" t="s">
        <v>41</v>
      </c>
      <c r="C16" s="120" t="s">
        <v>42</v>
      </c>
      <c r="D16" s="169" t="s">
        <v>328</v>
      </c>
      <c r="E16" s="64" t="n">
        <v>1515.01</v>
      </c>
      <c r="F16" s="22" t="n">
        <f aca="false">ROUND(K16/2,2)</f>
        <v>273</v>
      </c>
      <c r="G16" s="22" t="n">
        <f aca="false">ROUND(F16*E16/1000,2)</f>
        <v>413.6</v>
      </c>
      <c r="H16" s="116" t="n">
        <f aca="false">ROUND(E16*$H$62,2)</f>
        <v>1742.26</v>
      </c>
      <c r="I16" s="22" t="n">
        <f aca="false">K16-F16</f>
        <v>273</v>
      </c>
      <c r="J16" s="22" t="n">
        <f aca="false">ROUND(H16*I16/1000,2)</f>
        <v>475.64</v>
      </c>
      <c r="K16" s="24" t="n">
        <v>546</v>
      </c>
      <c r="L16" s="22" t="n">
        <f aca="false">G16+J16</f>
        <v>889.24</v>
      </c>
    </row>
    <row r="17" s="168" customFormat="true" ht="41.25" hidden="false" customHeight="true" outlineLevel="0" collapsed="false">
      <c r="A17" s="65" t="s">
        <v>43</v>
      </c>
      <c r="B17" s="19" t="s">
        <v>44</v>
      </c>
      <c r="C17" s="20" t="s">
        <v>36</v>
      </c>
      <c r="D17" s="35" t="s">
        <v>328</v>
      </c>
      <c r="E17" s="64" t="n">
        <v>1515.01</v>
      </c>
      <c r="F17" s="22" t="n">
        <f aca="false">ROUND(K17/2,2)</f>
        <v>58.5</v>
      </c>
      <c r="G17" s="22" t="n">
        <f aca="false">ROUND(F17*E17/1000,2)</f>
        <v>88.63</v>
      </c>
      <c r="H17" s="116" t="n">
        <f aca="false">ROUND(E17*$H$62,2)</f>
        <v>1742.26</v>
      </c>
      <c r="I17" s="22" t="n">
        <f aca="false">K17-F17</f>
        <v>58.5</v>
      </c>
      <c r="J17" s="22" t="n">
        <f aca="false">ROUND(H17*I17/1000,2)</f>
        <v>101.92</v>
      </c>
      <c r="K17" s="24" t="n">
        <v>117</v>
      </c>
      <c r="L17" s="22" t="n">
        <f aca="false">G17+J17</f>
        <v>190.55</v>
      </c>
    </row>
    <row r="18" s="168" customFormat="true" ht="27.75" hidden="false" customHeight="true" outlineLevel="0" collapsed="false">
      <c r="A18" s="65" t="s">
        <v>45</v>
      </c>
      <c r="B18" s="117" t="s">
        <v>46</v>
      </c>
      <c r="C18" s="20" t="s">
        <v>36</v>
      </c>
      <c r="D18" s="35" t="s">
        <v>328</v>
      </c>
      <c r="E18" s="64" t="n">
        <v>1515.01</v>
      </c>
      <c r="F18" s="22" t="n">
        <f aca="false">ROUND(K18/2,2)</f>
        <v>94.53</v>
      </c>
      <c r="G18" s="22" t="n">
        <f aca="false">ROUND(F18*E18/1000,2)</f>
        <v>143.21</v>
      </c>
      <c r="H18" s="116" t="n">
        <f aca="false">ROUND(E18*$H$62,2)</f>
        <v>1742.26</v>
      </c>
      <c r="I18" s="22" t="n">
        <f aca="false">K18-F18</f>
        <v>94.52</v>
      </c>
      <c r="J18" s="22" t="n">
        <f aca="false">ROUND(H18*I18/1000,2)</f>
        <v>164.68</v>
      </c>
      <c r="K18" s="24" t="n">
        <f aca="false">150+39.05</f>
        <v>189.05</v>
      </c>
      <c r="L18" s="22" t="n">
        <f aca="false">G18+J18</f>
        <v>307.89</v>
      </c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  <c r="BI18" s="149"/>
      <c r="BJ18" s="149"/>
      <c r="BK18" s="149"/>
      <c r="BL18" s="149"/>
      <c r="BM18" s="149"/>
      <c r="BN18" s="149"/>
      <c r="BO18" s="149"/>
      <c r="BP18" s="149"/>
      <c r="BQ18" s="149"/>
      <c r="BR18" s="149"/>
      <c r="BS18" s="149"/>
      <c r="BT18" s="149"/>
      <c r="BU18" s="149"/>
      <c r="BV18" s="149"/>
      <c r="BW18" s="149"/>
      <c r="BX18" s="149"/>
      <c r="BY18" s="149"/>
      <c r="BZ18" s="149"/>
      <c r="CA18" s="149"/>
      <c r="CB18" s="149"/>
      <c r="CC18" s="149"/>
      <c r="CD18" s="149"/>
      <c r="CE18" s="149"/>
      <c r="CF18" s="149"/>
      <c r="CG18" s="149"/>
      <c r="CH18" s="149"/>
      <c r="CI18" s="149"/>
      <c r="CJ18" s="149"/>
      <c r="CK18" s="149"/>
      <c r="CL18" s="149"/>
      <c r="CM18" s="149"/>
      <c r="CN18" s="149"/>
      <c r="CO18" s="149"/>
      <c r="CP18" s="149"/>
      <c r="CQ18" s="149"/>
      <c r="CR18" s="149"/>
      <c r="CS18" s="149"/>
      <c r="CT18" s="149"/>
      <c r="CU18" s="149"/>
      <c r="CV18" s="149"/>
      <c r="CW18" s="149"/>
      <c r="CX18" s="149"/>
      <c r="CY18" s="149"/>
      <c r="CZ18" s="149"/>
      <c r="DA18" s="149"/>
      <c r="DB18" s="149"/>
      <c r="DC18" s="149"/>
      <c r="DD18" s="149"/>
      <c r="DE18" s="149"/>
      <c r="DF18" s="149"/>
      <c r="DG18" s="149"/>
      <c r="DH18" s="149"/>
      <c r="DI18" s="149"/>
      <c r="DJ18" s="149"/>
      <c r="DK18" s="149"/>
      <c r="DL18" s="149"/>
      <c r="DM18" s="149"/>
      <c r="DN18" s="149"/>
      <c r="DO18" s="149"/>
      <c r="DP18" s="149"/>
      <c r="DQ18" s="149"/>
      <c r="DR18" s="149"/>
      <c r="DS18" s="149"/>
      <c r="DT18" s="149"/>
      <c r="DU18" s="149"/>
      <c r="DV18" s="149"/>
      <c r="DW18" s="149"/>
      <c r="DX18" s="149"/>
      <c r="DY18" s="149"/>
      <c r="DZ18" s="149"/>
      <c r="EA18" s="149"/>
      <c r="EB18" s="149"/>
      <c r="EC18" s="149"/>
      <c r="ED18" s="149"/>
      <c r="EE18" s="149"/>
      <c r="EF18" s="149"/>
      <c r="EG18" s="149"/>
      <c r="EH18" s="149"/>
      <c r="EI18" s="149"/>
      <c r="EJ18" s="149"/>
      <c r="EK18" s="149"/>
      <c r="EL18" s="149"/>
      <c r="EM18" s="149"/>
      <c r="EN18" s="149"/>
      <c r="EO18" s="149"/>
      <c r="EP18" s="149"/>
      <c r="EQ18" s="149"/>
      <c r="ER18" s="149"/>
      <c r="ES18" s="149"/>
      <c r="ET18" s="149"/>
      <c r="EU18" s="149"/>
      <c r="EV18" s="149"/>
      <c r="EW18" s="149"/>
      <c r="EX18" s="149"/>
      <c r="EY18" s="149"/>
      <c r="EZ18" s="149"/>
      <c r="FA18" s="149"/>
      <c r="FB18" s="149"/>
      <c r="FC18" s="149"/>
      <c r="FD18" s="149"/>
      <c r="FE18" s="149"/>
      <c r="FF18" s="149"/>
      <c r="FG18" s="149"/>
      <c r="FH18" s="149"/>
      <c r="FI18" s="149"/>
      <c r="FJ18" s="149"/>
      <c r="FK18" s="149"/>
      <c r="FL18" s="149"/>
      <c r="FM18" s="149"/>
      <c r="FN18" s="149"/>
      <c r="FO18" s="149"/>
      <c r="FP18" s="149"/>
      <c r="FQ18" s="149"/>
      <c r="FR18" s="149"/>
      <c r="FS18" s="149"/>
      <c r="FT18" s="149"/>
      <c r="FU18" s="149"/>
      <c r="FV18" s="149"/>
      <c r="FW18" s="149"/>
      <c r="FX18" s="149"/>
      <c r="FY18" s="149"/>
      <c r="FZ18" s="149"/>
      <c r="GA18" s="149"/>
      <c r="GB18" s="149"/>
      <c r="GC18" s="149"/>
      <c r="GD18" s="149"/>
      <c r="GE18" s="149"/>
      <c r="GF18" s="149"/>
      <c r="GG18" s="149"/>
      <c r="GH18" s="149"/>
      <c r="GI18" s="149"/>
      <c r="GJ18" s="149"/>
      <c r="GK18" s="149"/>
      <c r="GL18" s="149"/>
      <c r="GM18" s="149"/>
      <c r="GN18" s="149"/>
      <c r="GO18" s="149"/>
      <c r="GP18" s="149"/>
      <c r="GQ18" s="149"/>
      <c r="GR18" s="149"/>
      <c r="GS18" s="149"/>
      <c r="GT18" s="149"/>
      <c r="GU18" s="149"/>
      <c r="GV18" s="149"/>
      <c r="GW18" s="149"/>
      <c r="GX18" s="149"/>
      <c r="GY18" s="149"/>
      <c r="GZ18" s="149"/>
      <c r="HA18" s="149"/>
      <c r="HB18" s="149"/>
      <c r="HC18" s="149"/>
      <c r="HD18" s="149"/>
      <c r="HE18" s="149"/>
      <c r="HF18" s="149"/>
      <c r="HG18" s="149"/>
      <c r="HH18" s="149"/>
      <c r="HI18" s="149"/>
      <c r="HJ18" s="149"/>
      <c r="HK18" s="149"/>
      <c r="HL18" s="149"/>
      <c r="HM18" s="149"/>
      <c r="HN18" s="149"/>
      <c r="HO18" s="149"/>
      <c r="HP18" s="149"/>
      <c r="HQ18" s="149"/>
      <c r="HR18" s="149"/>
      <c r="HS18" s="149"/>
      <c r="HT18" s="149"/>
      <c r="HU18" s="149"/>
      <c r="HV18" s="149"/>
      <c r="HW18" s="149"/>
      <c r="HX18" s="149"/>
      <c r="HY18" s="149"/>
      <c r="HZ18" s="149"/>
      <c r="IA18" s="149"/>
      <c r="IB18" s="149"/>
      <c r="IC18" s="149"/>
      <c r="ID18" s="149"/>
      <c r="IE18" s="149"/>
      <c r="IF18" s="149"/>
      <c r="IG18" s="149"/>
      <c r="IH18" s="149"/>
      <c r="II18" s="149"/>
      <c r="IJ18" s="149"/>
      <c r="IK18" s="149"/>
      <c r="IL18" s="149"/>
      <c r="IM18" s="149"/>
      <c r="IN18" s="149"/>
      <c r="IO18" s="149"/>
      <c r="IP18" s="149"/>
      <c r="IQ18" s="149"/>
      <c r="IR18" s="149"/>
      <c r="IS18" s="149"/>
      <c r="IT18" s="149"/>
      <c r="IU18" s="149"/>
      <c r="IV18" s="149"/>
      <c r="IW18" s="149"/>
    </row>
    <row r="19" s="168" customFormat="true" ht="49.4" hidden="false" customHeight="true" outlineLevel="0" collapsed="false">
      <c r="A19" s="170" t="s">
        <v>48</v>
      </c>
      <c r="B19" s="144" t="s">
        <v>330</v>
      </c>
      <c r="C19" s="20" t="s">
        <v>36</v>
      </c>
      <c r="D19" s="171" t="s">
        <v>328</v>
      </c>
      <c r="E19" s="64" t="n">
        <v>1515.01</v>
      </c>
      <c r="F19" s="22" t="n">
        <f aca="false">ROUND(K19/2,2)</f>
        <v>39</v>
      </c>
      <c r="G19" s="22" t="n">
        <f aca="false">ROUND(F19*E19/1000,2)</f>
        <v>59.09</v>
      </c>
      <c r="H19" s="116" t="n">
        <f aca="false">ROUND(E19*$H$62,2)</f>
        <v>1742.26</v>
      </c>
      <c r="I19" s="22" t="n">
        <f aca="false">K19-F19</f>
        <v>39</v>
      </c>
      <c r="J19" s="22" t="n">
        <f aca="false">ROUND(H19*I19/1000,2)</f>
        <v>67.95</v>
      </c>
      <c r="K19" s="24" t="n">
        <v>78</v>
      </c>
      <c r="L19" s="22" t="n">
        <f aca="false">G19+J19</f>
        <v>127.04</v>
      </c>
    </row>
    <row r="20" s="168" customFormat="true" ht="35.4" hidden="false" customHeight="true" outlineLevel="0" collapsed="false">
      <c r="A20" s="41" t="s">
        <v>178</v>
      </c>
      <c r="B20" s="15" t="s">
        <v>56</v>
      </c>
      <c r="C20" s="41"/>
      <c r="D20" s="16"/>
      <c r="E20" s="16"/>
      <c r="F20" s="123" t="n">
        <f aca="false">SUM(F21:F35)</f>
        <v>2108.21</v>
      </c>
      <c r="G20" s="123" t="n">
        <f aca="false">SUM(G21:G35)</f>
        <v>3193.95</v>
      </c>
      <c r="H20" s="16"/>
      <c r="I20" s="123" t="n">
        <f aca="false">SUM(I21:I35)</f>
        <v>2108.2</v>
      </c>
      <c r="J20" s="123" t="n">
        <f aca="false">SUM(J21:J35)</f>
        <v>3673.02</v>
      </c>
      <c r="K20" s="123" t="n">
        <f aca="false">SUM(K21:K35)</f>
        <v>4216.41</v>
      </c>
      <c r="L20" s="123" t="n">
        <f aca="false">SUM(L21:L35)</f>
        <v>6866.97</v>
      </c>
      <c r="M20" s="167"/>
      <c r="N20" s="167"/>
      <c r="O20" s="167"/>
      <c r="P20" s="167"/>
      <c r="Q20" s="167"/>
      <c r="R20" s="167"/>
      <c r="S20" s="167"/>
      <c r="T20" s="167"/>
      <c r="U20" s="167"/>
      <c r="V20" s="167"/>
      <c r="W20" s="167"/>
      <c r="X20" s="167"/>
      <c r="Y20" s="167"/>
      <c r="Z20" s="167"/>
      <c r="AA20" s="167"/>
      <c r="AB20" s="167"/>
      <c r="AC20" s="167"/>
      <c r="AD20" s="167"/>
      <c r="AE20" s="167"/>
      <c r="AF20" s="167"/>
      <c r="AG20" s="167"/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  <c r="BI20" s="167"/>
      <c r="BJ20" s="167"/>
      <c r="BK20" s="167"/>
      <c r="BL20" s="167"/>
      <c r="BM20" s="167"/>
      <c r="BN20" s="167"/>
      <c r="BO20" s="167"/>
      <c r="BP20" s="167"/>
      <c r="BQ20" s="167"/>
      <c r="BR20" s="167"/>
      <c r="BS20" s="167"/>
      <c r="BT20" s="167"/>
      <c r="BU20" s="167"/>
      <c r="BV20" s="167"/>
      <c r="BW20" s="167"/>
      <c r="BX20" s="167"/>
      <c r="BY20" s="167"/>
      <c r="BZ20" s="167"/>
      <c r="CA20" s="167"/>
      <c r="CB20" s="167"/>
      <c r="CC20" s="167"/>
      <c r="CD20" s="167"/>
      <c r="CE20" s="167"/>
      <c r="CF20" s="167"/>
      <c r="CG20" s="167"/>
      <c r="CH20" s="167"/>
      <c r="CI20" s="167"/>
      <c r="CJ20" s="167"/>
      <c r="CK20" s="167"/>
      <c r="CL20" s="167"/>
      <c r="CM20" s="167"/>
      <c r="CN20" s="167"/>
      <c r="CO20" s="167"/>
      <c r="CP20" s="167"/>
      <c r="CQ20" s="167"/>
      <c r="CR20" s="167"/>
      <c r="CS20" s="167"/>
      <c r="CT20" s="167"/>
      <c r="CU20" s="167"/>
      <c r="CV20" s="167"/>
      <c r="CW20" s="167"/>
      <c r="CX20" s="167"/>
      <c r="CY20" s="167"/>
      <c r="CZ20" s="167"/>
      <c r="DA20" s="167"/>
      <c r="DB20" s="167"/>
      <c r="DC20" s="167"/>
      <c r="DD20" s="167"/>
      <c r="DE20" s="167"/>
      <c r="DF20" s="167"/>
      <c r="DG20" s="167"/>
      <c r="DH20" s="167"/>
      <c r="DI20" s="167"/>
      <c r="DJ20" s="167"/>
      <c r="DK20" s="167"/>
      <c r="DL20" s="167"/>
      <c r="DM20" s="167"/>
      <c r="DN20" s="167"/>
      <c r="DO20" s="167"/>
      <c r="DP20" s="167"/>
      <c r="DQ20" s="167"/>
      <c r="DR20" s="167"/>
      <c r="DS20" s="167"/>
      <c r="DT20" s="167"/>
      <c r="DU20" s="167"/>
      <c r="DV20" s="167"/>
      <c r="DW20" s="167"/>
      <c r="DX20" s="167"/>
      <c r="DY20" s="167"/>
      <c r="DZ20" s="167"/>
      <c r="EA20" s="167"/>
      <c r="EB20" s="167"/>
      <c r="EC20" s="167"/>
      <c r="ED20" s="167"/>
      <c r="EE20" s="167"/>
      <c r="EF20" s="167"/>
      <c r="EG20" s="167"/>
      <c r="EH20" s="167"/>
      <c r="EI20" s="167"/>
      <c r="EJ20" s="167"/>
      <c r="EK20" s="167"/>
      <c r="EL20" s="167"/>
      <c r="EM20" s="167"/>
      <c r="EN20" s="167"/>
      <c r="EO20" s="167"/>
      <c r="EP20" s="167"/>
      <c r="EQ20" s="167"/>
      <c r="ER20" s="167"/>
      <c r="ES20" s="167"/>
      <c r="ET20" s="167"/>
      <c r="EU20" s="167"/>
      <c r="EV20" s="167"/>
      <c r="EW20" s="167"/>
      <c r="EX20" s="167"/>
      <c r="EY20" s="167"/>
      <c r="EZ20" s="167"/>
      <c r="FA20" s="167"/>
      <c r="FB20" s="167"/>
      <c r="FC20" s="167"/>
      <c r="FD20" s="167"/>
      <c r="FE20" s="167"/>
      <c r="FF20" s="167"/>
      <c r="FG20" s="167"/>
      <c r="FH20" s="167"/>
      <c r="FI20" s="167"/>
      <c r="FJ20" s="167"/>
      <c r="FK20" s="167"/>
      <c r="FL20" s="167"/>
      <c r="FM20" s="167"/>
      <c r="FN20" s="167"/>
      <c r="FO20" s="167"/>
      <c r="FP20" s="167"/>
      <c r="FQ20" s="167"/>
      <c r="FR20" s="167"/>
      <c r="FS20" s="167"/>
      <c r="FT20" s="167"/>
      <c r="FU20" s="167"/>
      <c r="FV20" s="167"/>
      <c r="FW20" s="167"/>
      <c r="FX20" s="167"/>
      <c r="FY20" s="167"/>
      <c r="FZ20" s="167"/>
      <c r="GA20" s="167"/>
      <c r="GB20" s="167"/>
      <c r="GC20" s="167"/>
      <c r="GD20" s="167"/>
      <c r="GE20" s="167"/>
      <c r="GF20" s="167"/>
      <c r="GG20" s="167"/>
      <c r="GH20" s="167"/>
      <c r="GI20" s="167"/>
      <c r="GJ20" s="167"/>
      <c r="GK20" s="167"/>
      <c r="GL20" s="167"/>
      <c r="GM20" s="167"/>
      <c r="GN20" s="167"/>
      <c r="GO20" s="167"/>
      <c r="GP20" s="167"/>
      <c r="GQ20" s="167"/>
      <c r="GR20" s="167"/>
      <c r="GS20" s="167"/>
      <c r="GT20" s="167"/>
      <c r="GU20" s="167"/>
      <c r="GV20" s="167"/>
      <c r="GW20" s="167"/>
      <c r="GX20" s="167"/>
      <c r="GY20" s="167"/>
      <c r="GZ20" s="167"/>
      <c r="HA20" s="167"/>
      <c r="HB20" s="167"/>
      <c r="HC20" s="167"/>
      <c r="HD20" s="167"/>
      <c r="HE20" s="167"/>
      <c r="HF20" s="167"/>
      <c r="HG20" s="167"/>
      <c r="HH20" s="167"/>
      <c r="HI20" s="167"/>
      <c r="HJ20" s="167"/>
      <c r="HK20" s="167"/>
      <c r="HL20" s="167"/>
      <c r="HM20" s="167"/>
      <c r="HN20" s="167"/>
      <c r="HO20" s="167"/>
      <c r="HP20" s="167"/>
      <c r="HQ20" s="167"/>
      <c r="HR20" s="167"/>
      <c r="HS20" s="167"/>
      <c r="HT20" s="167"/>
      <c r="HU20" s="167"/>
      <c r="HV20" s="167"/>
      <c r="HW20" s="167"/>
      <c r="HX20" s="167"/>
      <c r="HY20" s="167"/>
      <c r="HZ20" s="167"/>
      <c r="IA20" s="167"/>
      <c r="IB20" s="167"/>
      <c r="IC20" s="167"/>
      <c r="ID20" s="167"/>
      <c r="IE20" s="167"/>
      <c r="IF20" s="167"/>
      <c r="IG20" s="167"/>
      <c r="IH20" s="167"/>
      <c r="II20" s="167"/>
      <c r="IJ20" s="167"/>
      <c r="IK20" s="167"/>
      <c r="IL20" s="167"/>
      <c r="IM20" s="167"/>
      <c r="IN20" s="167"/>
      <c r="IO20" s="167"/>
      <c r="IP20" s="167"/>
      <c r="IQ20" s="167"/>
      <c r="IR20" s="167"/>
      <c r="IS20" s="167"/>
      <c r="IT20" s="167"/>
      <c r="IU20" s="167"/>
      <c r="IV20" s="167"/>
      <c r="IW20" s="167"/>
    </row>
    <row r="21" s="168" customFormat="true" ht="40.5" hidden="false" customHeight="true" outlineLevel="0" collapsed="false">
      <c r="A21" s="63" t="s">
        <v>57</v>
      </c>
      <c r="B21" s="37" t="s">
        <v>58</v>
      </c>
      <c r="C21" s="20" t="s">
        <v>59</v>
      </c>
      <c r="D21" s="35" t="s">
        <v>328</v>
      </c>
      <c r="E21" s="64" t="n">
        <v>1515.01</v>
      </c>
      <c r="F21" s="22" t="n">
        <f aca="false">ROUND(K21/2,2)</f>
        <v>385.67</v>
      </c>
      <c r="G21" s="22" t="n">
        <f aca="false">ROUND(F21*E21/1000,2)</f>
        <v>584.29</v>
      </c>
      <c r="H21" s="116" t="n">
        <f aca="false">ROUND(E21*$H$62,2)</f>
        <v>1742.26</v>
      </c>
      <c r="I21" s="22" t="n">
        <f aca="false">K21-F21</f>
        <v>385.66</v>
      </c>
      <c r="J21" s="22" t="n">
        <f aca="false">ROUND(H21*I21/1000,2)</f>
        <v>671.92</v>
      </c>
      <c r="K21" s="24" t="n">
        <v>771.33</v>
      </c>
      <c r="L21" s="22" t="n">
        <f aca="false">G21+J21</f>
        <v>1256.21</v>
      </c>
    </row>
    <row r="22" s="168" customFormat="true" ht="37.5" hidden="false" customHeight="true" outlineLevel="0" collapsed="false">
      <c r="A22" s="65" t="s">
        <v>60</v>
      </c>
      <c r="B22" s="29" t="s">
        <v>61</v>
      </c>
      <c r="C22" s="20" t="s">
        <v>36</v>
      </c>
      <c r="D22" s="35" t="s">
        <v>328</v>
      </c>
      <c r="E22" s="64" t="n">
        <v>1515.01</v>
      </c>
      <c r="F22" s="22" t="n">
        <f aca="false">ROUND(K22/2,2)</f>
        <v>64.92</v>
      </c>
      <c r="G22" s="22" t="n">
        <f aca="false">ROUND(F22*E22/1000,2)</f>
        <v>98.35</v>
      </c>
      <c r="H22" s="116" t="n">
        <f aca="false">ROUND(E22*$H$62,2)</f>
        <v>1742.26</v>
      </c>
      <c r="I22" s="22" t="n">
        <f aca="false">K22-F22</f>
        <v>64.92</v>
      </c>
      <c r="J22" s="22" t="n">
        <f aca="false">ROUND(H22*I22/1000,2)</f>
        <v>113.11</v>
      </c>
      <c r="K22" s="24" t="n">
        <v>129.84</v>
      </c>
      <c r="L22" s="22" t="n">
        <f aca="false">G22+J22</f>
        <v>211.46</v>
      </c>
    </row>
    <row r="23" s="168" customFormat="true" ht="37.5" hidden="false" customHeight="true" outlineLevel="0" collapsed="false">
      <c r="A23" s="65" t="s">
        <v>62</v>
      </c>
      <c r="B23" s="29" t="s">
        <v>63</v>
      </c>
      <c r="C23" s="20" t="s">
        <v>42</v>
      </c>
      <c r="D23" s="35" t="s">
        <v>328</v>
      </c>
      <c r="E23" s="64" t="n">
        <v>1515.01</v>
      </c>
      <c r="F23" s="22" t="n">
        <f aca="false">ROUND(K23/2,2)</f>
        <v>212.87</v>
      </c>
      <c r="G23" s="22" t="n">
        <f aca="false">ROUND(F23*E23/1000,2)</f>
        <v>322.5</v>
      </c>
      <c r="H23" s="116" t="n">
        <f aca="false">ROUND(E23*$H$62,2)</f>
        <v>1742.26</v>
      </c>
      <c r="I23" s="22" t="n">
        <f aca="false">K23-F23</f>
        <v>212.87</v>
      </c>
      <c r="J23" s="22" t="n">
        <f aca="false">ROUND(H23*I23/1000,2)</f>
        <v>370.87</v>
      </c>
      <c r="K23" s="24" t="n">
        <v>425.74</v>
      </c>
      <c r="L23" s="22" t="n">
        <f aca="false">G23+J23</f>
        <v>693.37</v>
      </c>
    </row>
    <row r="24" s="149" customFormat="true" ht="39.75" hidden="false" customHeight="true" outlineLevel="0" collapsed="false">
      <c r="A24" s="65" t="s">
        <v>64</v>
      </c>
      <c r="B24" s="29" t="s">
        <v>313</v>
      </c>
      <c r="C24" s="20" t="s">
        <v>36</v>
      </c>
      <c r="D24" s="35" t="s">
        <v>328</v>
      </c>
      <c r="E24" s="64" t="n">
        <v>1515.01</v>
      </c>
      <c r="F24" s="22" t="n">
        <f aca="false">ROUND(K24/2,2)</f>
        <v>174.13</v>
      </c>
      <c r="G24" s="22" t="n">
        <f aca="false">ROUND(F24*E24/1000,2)</f>
        <v>263.81</v>
      </c>
      <c r="H24" s="116" t="n">
        <f aca="false">ROUND(E24*$H$62,2)</f>
        <v>1742.26</v>
      </c>
      <c r="I24" s="22" t="n">
        <f aca="false">K24-F24</f>
        <v>174.13</v>
      </c>
      <c r="J24" s="22" t="n">
        <f aca="false">ROUND(H24*I24/1000,2)</f>
        <v>303.38</v>
      </c>
      <c r="K24" s="24" t="n">
        <v>348.26</v>
      </c>
      <c r="L24" s="22" t="n">
        <f aca="false">G24+J24</f>
        <v>567.19</v>
      </c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/>
      <c r="AH24" s="168"/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  <c r="BI24" s="168"/>
      <c r="BJ24" s="168"/>
      <c r="BK24" s="168"/>
      <c r="BL24" s="168"/>
      <c r="BM24" s="168"/>
      <c r="BN24" s="168"/>
      <c r="BO24" s="168"/>
      <c r="BP24" s="168"/>
      <c r="BQ24" s="168"/>
      <c r="BR24" s="168"/>
      <c r="BS24" s="168"/>
      <c r="BT24" s="168"/>
      <c r="BU24" s="168"/>
      <c r="BV24" s="168"/>
      <c r="BW24" s="168"/>
      <c r="BX24" s="168"/>
      <c r="BY24" s="168"/>
      <c r="BZ24" s="168"/>
      <c r="CA24" s="168"/>
      <c r="CB24" s="168"/>
      <c r="CC24" s="168"/>
      <c r="CD24" s="168"/>
      <c r="CE24" s="168"/>
      <c r="CF24" s="168"/>
      <c r="CG24" s="168"/>
      <c r="CH24" s="168"/>
      <c r="CI24" s="168"/>
      <c r="CJ24" s="168"/>
      <c r="CK24" s="168"/>
      <c r="CL24" s="168"/>
      <c r="CM24" s="168"/>
      <c r="CN24" s="168"/>
      <c r="CO24" s="168"/>
      <c r="CP24" s="168"/>
      <c r="CQ24" s="168"/>
      <c r="CR24" s="168"/>
      <c r="CS24" s="168"/>
      <c r="CT24" s="168"/>
      <c r="CU24" s="168"/>
      <c r="CV24" s="168"/>
      <c r="CW24" s="168"/>
      <c r="CX24" s="168"/>
      <c r="CY24" s="168"/>
      <c r="CZ24" s="168"/>
      <c r="DA24" s="168"/>
      <c r="DB24" s="168"/>
      <c r="DC24" s="168"/>
      <c r="DD24" s="168"/>
      <c r="DE24" s="168"/>
      <c r="DF24" s="168"/>
      <c r="DG24" s="168"/>
      <c r="DH24" s="168"/>
      <c r="DI24" s="168"/>
      <c r="DJ24" s="168"/>
      <c r="DK24" s="168"/>
      <c r="DL24" s="168"/>
      <c r="DM24" s="168"/>
      <c r="DN24" s="168"/>
      <c r="DO24" s="168"/>
      <c r="DP24" s="168"/>
      <c r="DQ24" s="168"/>
      <c r="DR24" s="168"/>
      <c r="DS24" s="168"/>
      <c r="DT24" s="168"/>
      <c r="DU24" s="168"/>
      <c r="DV24" s="168"/>
      <c r="DW24" s="168"/>
      <c r="DX24" s="168"/>
      <c r="DY24" s="168"/>
      <c r="DZ24" s="168"/>
      <c r="EA24" s="168"/>
      <c r="EB24" s="168"/>
      <c r="EC24" s="168"/>
      <c r="ED24" s="168"/>
      <c r="EE24" s="168"/>
      <c r="EF24" s="168"/>
      <c r="EG24" s="168"/>
      <c r="EH24" s="168"/>
      <c r="EI24" s="168"/>
      <c r="EJ24" s="168"/>
      <c r="EK24" s="168"/>
      <c r="EL24" s="168"/>
      <c r="EM24" s="168"/>
      <c r="EN24" s="168"/>
      <c r="EO24" s="168"/>
      <c r="EP24" s="168"/>
      <c r="EQ24" s="168"/>
      <c r="ER24" s="168"/>
      <c r="ES24" s="168"/>
      <c r="ET24" s="168"/>
      <c r="EU24" s="168"/>
      <c r="EV24" s="168"/>
      <c r="EW24" s="168"/>
      <c r="EX24" s="168"/>
      <c r="EY24" s="168"/>
      <c r="EZ24" s="168"/>
      <c r="FA24" s="168"/>
      <c r="FB24" s="168"/>
      <c r="FC24" s="168"/>
      <c r="FD24" s="168"/>
      <c r="FE24" s="168"/>
      <c r="FF24" s="168"/>
      <c r="FG24" s="168"/>
      <c r="FH24" s="168"/>
      <c r="FI24" s="168"/>
      <c r="FJ24" s="168"/>
      <c r="FK24" s="168"/>
      <c r="FL24" s="168"/>
      <c r="FM24" s="168"/>
      <c r="FN24" s="168"/>
      <c r="FO24" s="168"/>
      <c r="FP24" s="168"/>
      <c r="FQ24" s="168"/>
      <c r="FR24" s="168"/>
      <c r="FS24" s="168"/>
      <c r="FT24" s="168"/>
      <c r="FU24" s="168"/>
      <c r="FV24" s="168"/>
      <c r="FW24" s="168"/>
      <c r="FX24" s="168"/>
      <c r="FY24" s="168"/>
      <c r="FZ24" s="168"/>
      <c r="GA24" s="168"/>
      <c r="GB24" s="168"/>
      <c r="GC24" s="168"/>
      <c r="GD24" s="168"/>
      <c r="GE24" s="168"/>
      <c r="GF24" s="168"/>
      <c r="GG24" s="168"/>
      <c r="GH24" s="168"/>
      <c r="GI24" s="168"/>
      <c r="GJ24" s="168"/>
      <c r="GK24" s="168"/>
      <c r="GL24" s="168"/>
      <c r="GM24" s="168"/>
      <c r="GN24" s="168"/>
      <c r="GO24" s="168"/>
      <c r="GP24" s="168"/>
      <c r="GQ24" s="168"/>
      <c r="GR24" s="168"/>
      <c r="GS24" s="168"/>
      <c r="GT24" s="168"/>
      <c r="GU24" s="168"/>
      <c r="GV24" s="168"/>
      <c r="GW24" s="168"/>
      <c r="GX24" s="168"/>
      <c r="GY24" s="168"/>
      <c r="GZ24" s="168"/>
      <c r="HA24" s="168"/>
      <c r="HB24" s="168"/>
      <c r="HC24" s="168"/>
      <c r="HD24" s="168"/>
      <c r="HE24" s="168"/>
      <c r="HF24" s="168"/>
      <c r="HG24" s="168"/>
      <c r="HH24" s="168"/>
      <c r="HI24" s="168"/>
      <c r="HJ24" s="168"/>
      <c r="HK24" s="168"/>
      <c r="HL24" s="168"/>
      <c r="HM24" s="168"/>
      <c r="HN24" s="168"/>
      <c r="HO24" s="168"/>
      <c r="HP24" s="168"/>
      <c r="HQ24" s="168"/>
      <c r="HR24" s="168"/>
      <c r="HS24" s="168"/>
      <c r="HT24" s="168"/>
      <c r="HU24" s="168"/>
      <c r="HV24" s="168"/>
      <c r="HW24" s="168"/>
      <c r="HX24" s="168"/>
      <c r="HY24" s="168"/>
      <c r="HZ24" s="168"/>
      <c r="IA24" s="168"/>
      <c r="IB24" s="168"/>
      <c r="IC24" s="168"/>
      <c r="ID24" s="168"/>
      <c r="IE24" s="168"/>
      <c r="IF24" s="168"/>
      <c r="IG24" s="168"/>
      <c r="IH24" s="168"/>
      <c r="II24" s="168"/>
      <c r="IJ24" s="168"/>
      <c r="IK24" s="168"/>
      <c r="IL24" s="168"/>
      <c r="IM24" s="168"/>
      <c r="IN24" s="168"/>
      <c r="IO24" s="168"/>
      <c r="IP24" s="168"/>
      <c r="IQ24" s="168"/>
      <c r="IR24" s="168"/>
      <c r="IS24" s="168"/>
      <c r="IT24" s="168"/>
      <c r="IU24" s="168"/>
      <c r="IV24" s="168"/>
      <c r="IW24" s="168"/>
    </row>
    <row r="25" s="172" customFormat="true" ht="41.25" hidden="false" customHeight="true" outlineLevel="0" collapsed="false">
      <c r="A25" s="65" t="s">
        <v>67</v>
      </c>
      <c r="B25" s="19" t="s">
        <v>68</v>
      </c>
      <c r="C25" s="20" t="s">
        <v>36</v>
      </c>
      <c r="D25" s="35" t="s">
        <v>328</v>
      </c>
      <c r="E25" s="64" t="n">
        <v>1515.01</v>
      </c>
      <c r="F25" s="22" t="n">
        <f aca="false">ROUND(K25/2,2)</f>
        <v>240</v>
      </c>
      <c r="G25" s="22" t="n">
        <f aca="false">ROUND(F25*E25/1000,2)</f>
        <v>363.6</v>
      </c>
      <c r="H25" s="116" t="n">
        <f aca="false">ROUND(E25*$H$62,2)</f>
        <v>1742.26</v>
      </c>
      <c r="I25" s="22" t="n">
        <f aca="false">K25-F25</f>
        <v>240</v>
      </c>
      <c r="J25" s="22" t="n">
        <f aca="false">ROUND(H25*I25/1000,2)</f>
        <v>418.14</v>
      </c>
      <c r="K25" s="24" t="n">
        <v>480</v>
      </c>
      <c r="L25" s="22" t="n">
        <f aca="false">G25+J25</f>
        <v>781.74</v>
      </c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/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  <c r="BI25" s="168"/>
      <c r="BJ25" s="168"/>
      <c r="BK25" s="168"/>
      <c r="BL25" s="168"/>
      <c r="BM25" s="168"/>
      <c r="BN25" s="168"/>
      <c r="BO25" s="168"/>
      <c r="BP25" s="168"/>
      <c r="BQ25" s="168"/>
      <c r="BR25" s="168"/>
      <c r="BS25" s="168"/>
      <c r="BT25" s="168"/>
      <c r="BU25" s="168"/>
      <c r="BV25" s="168"/>
      <c r="BW25" s="168"/>
      <c r="BX25" s="168"/>
      <c r="BY25" s="168"/>
      <c r="BZ25" s="168"/>
      <c r="CA25" s="168"/>
      <c r="CB25" s="168"/>
      <c r="CC25" s="168"/>
      <c r="CD25" s="168"/>
      <c r="CE25" s="168"/>
      <c r="CF25" s="168"/>
      <c r="CG25" s="168"/>
      <c r="CH25" s="168"/>
      <c r="CI25" s="168"/>
      <c r="CJ25" s="168"/>
      <c r="CK25" s="168"/>
      <c r="CL25" s="168"/>
      <c r="CM25" s="168"/>
      <c r="CN25" s="168"/>
      <c r="CO25" s="168"/>
      <c r="CP25" s="168"/>
      <c r="CQ25" s="168"/>
      <c r="CR25" s="168"/>
      <c r="CS25" s="168"/>
      <c r="CT25" s="168"/>
      <c r="CU25" s="168"/>
      <c r="CV25" s="168"/>
      <c r="CW25" s="168"/>
      <c r="CX25" s="168"/>
      <c r="CY25" s="168"/>
      <c r="CZ25" s="168"/>
      <c r="DA25" s="168"/>
      <c r="DB25" s="168"/>
      <c r="DC25" s="168"/>
      <c r="DD25" s="168"/>
      <c r="DE25" s="168"/>
      <c r="DF25" s="168"/>
      <c r="DG25" s="168"/>
      <c r="DH25" s="168"/>
      <c r="DI25" s="168"/>
      <c r="DJ25" s="168"/>
      <c r="DK25" s="168"/>
      <c r="DL25" s="168"/>
      <c r="DM25" s="168"/>
      <c r="DN25" s="168"/>
      <c r="DO25" s="168"/>
      <c r="DP25" s="168"/>
      <c r="DQ25" s="168"/>
      <c r="DR25" s="168"/>
      <c r="DS25" s="168"/>
      <c r="DT25" s="168"/>
      <c r="DU25" s="168"/>
      <c r="DV25" s="168"/>
      <c r="DW25" s="168"/>
      <c r="DX25" s="168"/>
      <c r="DY25" s="168"/>
      <c r="DZ25" s="168"/>
      <c r="EA25" s="168"/>
      <c r="EB25" s="168"/>
      <c r="EC25" s="168"/>
      <c r="ED25" s="168"/>
      <c r="EE25" s="168"/>
      <c r="EF25" s="168"/>
      <c r="EG25" s="168"/>
      <c r="EH25" s="168"/>
      <c r="EI25" s="168"/>
      <c r="EJ25" s="168"/>
      <c r="EK25" s="168"/>
      <c r="EL25" s="168"/>
      <c r="EM25" s="168"/>
      <c r="EN25" s="168"/>
      <c r="EO25" s="168"/>
      <c r="EP25" s="168"/>
      <c r="EQ25" s="168"/>
      <c r="ER25" s="168"/>
      <c r="ES25" s="168"/>
      <c r="ET25" s="168"/>
      <c r="EU25" s="168"/>
      <c r="EV25" s="168"/>
      <c r="EW25" s="168"/>
      <c r="EX25" s="168"/>
      <c r="EY25" s="168"/>
      <c r="EZ25" s="168"/>
      <c r="FA25" s="168"/>
      <c r="FB25" s="168"/>
      <c r="FC25" s="168"/>
      <c r="FD25" s="168"/>
      <c r="FE25" s="168"/>
      <c r="FF25" s="168"/>
      <c r="FG25" s="168"/>
      <c r="FH25" s="168"/>
      <c r="FI25" s="168"/>
      <c r="FJ25" s="168"/>
      <c r="FK25" s="168"/>
      <c r="FL25" s="168"/>
      <c r="FM25" s="168"/>
      <c r="FN25" s="168"/>
      <c r="FO25" s="168"/>
      <c r="FP25" s="168"/>
      <c r="FQ25" s="168"/>
      <c r="FR25" s="168"/>
      <c r="FS25" s="168"/>
      <c r="FT25" s="168"/>
      <c r="FU25" s="168"/>
      <c r="FV25" s="168"/>
      <c r="FW25" s="168"/>
      <c r="FX25" s="168"/>
      <c r="FY25" s="168"/>
      <c r="FZ25" s="168"/>
      <c r="GA25" s="168"/>
      <c r="GB25" s="168"/>
      <c r="GC25" s="168"/>
      <c r="GD25" s="168"/>
      <c r="GE25" s="168"/>
      <c r="GF25" s="168"/>
      <c r="GG25" s="168"/>
      <c r="GH25" s="168"/>
      <c r="GI25" s="168"/>
      <c r="GJ25" s="168"/>
      <c r="GK25" s="168"/>
      <c r="GL25" s="168"/>
      <c r="GM25" s="168"/>
      <c r="GN25" s="168"/>
      <c r="GO25" s="168"/>
      <c r="GP25" s="168"/>
      <c r="GQ25" s="168"/>
      <c r="GR25" s="168"/>
      <c r="GS25" s="168"/>
      <c r="GT25" s="168"/>
      <c r="GU25" s="168"/>
      <c r="GV25" s="168"/>
      <c r="GW25" s="168"/>
      <c r="GX25" s="168"/>
      <c r="GY25" s="168"/>
      <c r="GZ25" s="168"/>
      <c r="HA25" s="168"/>
      <c r="HB25" s="168"/>
      <c r="HC25" s="168"/>
      <c r="HD25" s="168"/>
      <c r="HE25" s="168"/>
      <c r="HF25" s="168"/>
      <c r="HG25" s="168"/>
      <c r="HH25" s="168"/>
      <c r="HI25" s="168"/>
      <c r="HJ25" s="168"/>
      <c r="HK25" s="168"/>
      <c r="HL25" s="168"/>
      <c r="HM25" s="168"/>
      <c r="HN25" s="168"/>
      <c r="HO25" s="168"/>
      <c r="HP25" s="168"/>
      <c r="HQ25" s="168"/>
      <c r="HR25" s="168"/>
      <c r="HS25" s="168"/>
      <c r="HT25" s="168"/>
      <c r="HU25" s="168"/>
      <c r="HV25" s="168"/>
      <c r="HW25" s="168"/>
      <c r="HX25" s="168"/>
      <c r="HY25" s="168"/>
      <c r="HZ25" s="168"/>
      <c r="IA25" s="168"/>
      <c r="IB25" s="168"/>
      <c r="IC25" s="168"/>
      <c r="ID25" s="168"/>
      <c r="IE25" s="168"/>
      <c r="IF25" s="168"/>
      <c r="IG25" s="168"/>
      <c r="IH25" s="168"/>
      <c r="II25" s="168"/>
      <c r="IJ25" s="168"/>
      <c r="IK25" s="168"/>
      <c r="IL25" s="168"/>
      <c r="IM25" s="168"/>
      <c r="IN25" s="168"/>
      <c r="IO25" s="168"/>
      <c r="IP25" s="168"/>
      <c r="IQ25" s="168"/>
      <c r="IR25" s="168"/>
      <c r="IS25" s="168"/>
      <c r="IT25" s="168"/>
      <c r="IU25" s="168"/>
      <c r="IV25" s="168"/>
      <c r="IW25" s="168"/>
    </row>
    <row r="26" s="172" customFormat="true" ht="24.75" hidden="false" customHeight="true" outlineLevel="0" collapsed="false">
      <c r="A26" s="65" t="s">
        <v>72</v>
      </c>
      <c r="B26" s="19" t="s">
        <v>73</v>
      </c>
      <c r="C26" s="20" t="s">
        <v>42</v>
      </c>
      <c r="D26" s="35" t="s">
        <v>328</v>
      </c>
      <c r="E26" s="64" t="n">
        <v>1515.01</v>
      </c>
      <c r="F26" s="22" t="n">
        <f aca="false">ROUND(K26/2,2)</f>
        <v>546</v>
      </c>
      <c r="G26" s="22" t="n">
        <f aca="false">ROUND(F26*E26/1000,2)</f>
        <v>827.2</v>
      </c>
      <c r="H26" s="116" t="n">
        <f aca="false">ROUND(E26*$H$62,2)</f>
        <v>1742.26</v>
      </c>
      <c r="I26" s="22" t="n">
        <f aca="false">K26-F26</f>
        <v>546</v>
      </c>
      <c r="J26" s="22" t="n">
        <f aca="false">ROUND(H26*I26/1000,2)</f>
        <v>951.27</v>
      </c>
      <c r="K26" s="24" t="n">
        <v>1092</v>
      </c>
      <c r="L26" s="22" t="n">
        <f aca="false">G26+J26</f>
        <v>1778.47</v>
      </c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/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  <c r="BI26" s="168"/>
      <c r="BJ26" s="168"/>
      <c r="BK26" s="168"/>
      <c r="BL26" s="168"/>
      <c r="BM26" s="168"/>
      <c r="BN26" s="168"/>
      <c r="BO26" s="168"/>
      <c r="BP26" s="168"/>
      <c r="BQ26" s="168"/>
      <c r="BR26" s="168"/>
      <c r="BS26" s="168"/>
      <c r="BT26" s="168"/>
      <c r="BU26" s="168"/>
      <c r="BV26" s="168"/>
      <c r="BW26" s="168"/>
      <c r="BX26" s="168"/>
      <c r="BY26" s="168"/>
      <c r="BZ26" s="168"/>
      <c r="CA26" s="168"/>
      <c r="CB26" s="168"/>
      <c r="CC26" s="168"/>
      <c r="CD26" s="168"/>
      <c r="CE26" s="168"/>
      <c r="CF26" s="168"/>
      <c r="CG26" s="168"/>
      <c r="CH26" s="168"/>
      <c r="CI26" s="168"/>
      <c r="CJ26" s="168"/>
      <c r="CK26" s="168"/>
      <c r="CL26" s="168"/>
      <c r="CM26" s="168"/>
      <c r="CN26" s="168"/>
      <c r="CO26" s="168"/>
      <c r="CP26" s="168"/>
      <c r="CQ26" s="168"/>
      <c r="CR26" s="168"/>
      <c r="CS26" s="168"/>
      <c r="CT26" s="168"/>
      <c r="CU26" s="168"/>
      <c r="CV26" s="168"/>
      <c r="CW26" s="168"/>
      <c r="CX26" s="168"/>
      <c r="CY26" s="168"/>
      <c r="CZ26" s="168"/>
      <c r="DA26" s="168"/>
      <c r="DB26" s="168"/>
      <c r="DC26" s="168"/>
      <c r="DD26" s="168"/>
      <c r="DE26" s="168"/>
      <c r="DF26" s="168"/>
      <c r="DG26" s="168"/>
      <c r="DH26" s="168"/>
      <c r="DI26" s="168"/>
      <c r="DJ26" s="168"/>
      <c r="DK26" s="168"/>
      <c r="DL26" s="168"/>
      <c r="DM26" s="168"/>
      <c r="DN26" s="168"/>
      <c r="DO26" s="168"/>
      <c r="DP26" s="168"/>
      <c r="DQ26" s="168"/>
      <c r="DR26" s="168"/>
      <c r="DS26" s="168"/>
      <c r="DT26" s="168"/>
      <c r="DU26" s="168"/>
      <c r="DV26" s="168"/>
      <c r="DW26" s="168"/>
      <c r="DX26" s="168"/>
      <c r="DY26" s="168"/>
      <c r="DZ26" s="168"/>
      <c r="EA26" s="168"/>
      <c r="EB26" s="168"/>
      <c r="EC26" s="168"/>
      <c r="ED26" s="168"/>
      <c r="EE26" s="168"/>
      <c r="EF26" s="168"/>
      <c r="EG26" s="168"/>
      <c r="EH26" s="168"/>
      <c r="EI26" s="168"/>
      <c r="EJ26" s="168"/>
      <c r="EK26" s="168"/>
      <c r="EL26" s="168"/>
      <c r="EM26" s="168"/>
      <c r="EN26" s="168"/>
      <c r="EO26" s="168"/>
      <c r="EP26" s="168"/>
      <c r="EQ26" s="168"/>
      <c r="ER26" s="168"/>
      <c r="ES26" s="168"/>
      <c r="ET26" s="168"/>
      <c r="EU26" s="168"/>
      <c r="EV26" s="168"/>
      <c r="EW26" s="168"/>
      <c r="EX26" s="168"/>
      <c r="EY26" s="168"/>
      <c r="EZ26" s="168"/>
      <c r="FA26" s="168"/>
      <c r="FB26" s="168"/>
      <c r="FC26" s="168"/>
      <c r="FD26" s="168"/>
      <c r="FE26" s="168"/>
      <c r="FF26" s="168"/>
      <c r="FG26" s="168"/>
      <c r="FH26" s="168"/>
      <c r="FI26" s="168"/>
      <c r="FJ26" s="168"/>
      <c r="FK26" s="168"/>
      <c r="FL26" s="168"/>
      <c r="FM26" s="168"/>
      <c r="FN26" s="168"/>
      <c r="FO26" s="168"/>
      <c r="FP26" s="168"/>
      <c r="FQ26" s="168"/>
      <c r="FR26" s="168"/>
      <c r="FS26" s="168"/>
      <c r="FT26" s="168"/>
      <c r="FU26" s="168"/>
      <c r="FV26" s="168"/>
      <c r="FW26" s="168"/>
      <c r="FX26" s="168"/>
      <c r="FY26" s="168"/>
      <c r="FZ26" s="168"/>
      <c r="GA26" s="168"/>
      <c r="GB26" s="168"/>
      <c r="GC26" s="168"/>
      <c r="GD26" s="168"/>
      <c r="GE26" s="168"/>
      <c r="GF26" s="168"/>
      <c r="GG26" s="168"/>
      <c r="GH26" s="168"/>
      <c r="GI26" s="168"/>
      <c r="GJ26" s="168"/>
      <c r="GK26" s="168"/>
      <c r="GL26" s="168"/>
      <c r="GM26" s="168"/>
      <c r="GN26" s="168"/>
      <c r="GO26" s="168"/>
      <c r="GP26" s="168"/>
      <c r="GQ26" s="168"/>
      <c r="GR26" s="168"/>
      <c r="GS26" s="168"/>
      <c r="GT26" s="168"/>
      <c r="GU26" s="168"/>
      <c r="GV26" s="168"/>
      <c r="GW26" s="168"/>
      <c r="GX26" s="168"/>
      <c r="GY26" s="168"/>
      <c r="GZ26" s="168"/>
      <c r="HA26" s="168"/>
      <c r="HB26" s="168"/>
      <c r="HC26" s="168"/>
      <c r="HD26" s="168"/>
      <c r="HE26" s="168"/>
      <c r="HF26" s="168"/>
      <c r="HG26" s="168"/>
      <c r="HH26" s="168"/>
      <c r="HI26" s="168"/>
      <c r="HJ26" s="168"/>
      <c r="HK26" s="168"/>
      <c r="HL26" s="168"/>
      <c r="HM26" s="168"/>
      <c r="HN26" s="168"/>
      <c r="HO26" s="168"/>
      <c r="HP26" s="168"/>
      <c r="HQ26" s="168"/>
      <c r="HR26" s="168"/>
      <c r="HS26" s="168"/>
      <c r="HT26" s="168"/>
      <c r="HU26" s="168"/>
      <c r="HV26" s="168"/>
      <c r="HW26" s="168"/>
      <c r="HX26" s="168"/>
      <c r="HY26" s="168"/>
      <c r="HZ26" s="168"/>
      <c r="IA26" s="168"/>
      <c r="IB26" s="168"/>
      <c r="IC26" s="168"/>
      <c r="ID26" s="168"/>
      <c r="IE26" s="168"/>
      <c r="IF26" s="168"/>
      <c r="IG26" s="168"/>
      <c r="IH26" s="168"/>
      <c r="II26" s="168"/>
      <c r="IJ26" s="168"/>
      <c r="IK26" s="168"/>
      <c r="IL26" s="168"/>
      <c r="IM26" s="168"/>
      <c r="IN26" s="168"/>
      <c r="IO26" s="168"/>
      <c r="IP26" s="168"/>
      <c r="IQ26" s="168"/>
      <c r="IR26" s="168"/>
      <c r="IS26" s="168"/>
      <c r="IT26" s="168"/>
      <c r="IU26" s="168"/>
      <c r="IV26" s="168"/>
      <c r="IW26" s="168"/>
    </row>
    <row r="27" s="172" customFormat="true" ht="53.25" hidden="false" customHeight="true" outlineLevel="0" collapsed="false">
      <c r="A27" s="65" t="s">
        <v>74</v>
      </c>
      <c r="B27" s="19" t="s">
        <v>81</v>
      </c>
      <c r="C27" s="20" t="s">
        <v>82</v>
      </c>
      <c r="D27" s="35" t="s">
        <v>328</v>
      </c>
      <c r="E27" s="64" t="n">
        <v>1515.01</v>
      </c>
      <c r="F27" s="22" t="n">
        <f aca="false">ROUND(K27/2,2)</f>
        <v>19.5</v>
      </c>
      <c r="G27" s="22" t="n">
        <f aca="false">ROUND(F27*E27/1000,2)</f>
        <v>29.54</v>
      </c>
      <c r="H27" s="116" t="n">
        <f aca="false">ROUND(E27*$H$62,2)</f>
        <v>1742.26</v>
      </c>
      <c r="I27" s="22" t="n">
        <f aca="false">K27-F27</f>
        <v>19.5</v>
      </c>
      <c r="J27" s="22" t="n">
        <f aca="false">ROUND(H27*I27/1000,2)</f>
        <v>33.97</v>
      </c>
      <c r="K27" s="24" t="n">
        <v>39</v>
      </c>
      <c r="L27" s="22" t="n">
        <f aca="false">G27+J27</f>
        <v>63.51</v>
      </c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/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  <c r="BI27" s="168"/>
      <c r="BJ27" s="168"/>
      <c r="BK27" s="168"/>
      <c r="BL27" s="168"/>
      <c r="BM27" s="168"/>
      <c r="BN27" s="168"/>
      <c r="BO27" s="168"/>
      <c r="BP27" s="168"/>
      <c r="BQ27" s="168"/>
      <c r="BR27" s="168"/>
      <c r="BS27" s="168"/>
      <c r="BT27" s="168"/>
      <c r="BU27" s="168"/>
      <c r="BV27" s="168"/>
      <c r="BW27" s="168"/>
      <c r="BX27" s="168"/>
      <c r="BY27" s="168"/>
      <c r="BZ27" s="168"/>
      <c r="CA27" s="168"/>
      <c r="CB27" s="168"/>
      <c r="CC27" s="168"/>
      <c r="CD27" s="168"/>
      <c r="CE27" s="168"/>
      <c r="CF27" s="168"/>
      <c r="CG27" s="168"/>
      <c r="CH27" s="168"/>
      <c r="CI27" s="168"/>
      <c r="CJ27" s="168"/>
      <c r="CK27" s="168"/>
      <c r="CL27" s="168"/>
      <c r="CM27" s="168"/>
      <c r="CN27" s="168"/>
      <c r="CO27" s="168"/>
      <c r="CP27" s="168"/>
      <c r="CQ27" s="168"/>
      <c r="CR27" s="168"/>
      <c r="CS27" s="168"/>
      <c r="CT27" s="168"/>
      <c r="CU27" s="168"/>
      <c r="CV27" s="168"/>
      <c r="CW27" s="168"/>
      <c r="CX27" s="168"/>
      <c r="CY27" s="168"/>
      <c r="CZ27" s="168"/>
      <c r="DA27" s="168"/>
      <c r="DB27" s="168"/>
      <c r="DC27" s="168"/>
      <c r="DD27" s="168"/>
      <c r="DE27" s="168"/>
      <c r="DF27" s="168"/>
      <c r="DG27" s="168"/>
      <c r="DH27" s="168"/>
      <c r="DI27" s="168"/>
      <c r="DJ27" s="168"/>
      <c r="DK27" s="168"/>
      <c r="DL27" s="168"/>
      <c r="DM27" s="168"/>
      <c r="DN27" s="168"/>
      <c r="DO27" s="168"/>
      <c r="DP27" s="168"/>
      <c r="DQ27" s="168"/>
      <c r="DR27" s="168"/>
      <c r="DS27" s="168"/>
      <c r="DT27" s="168"/>
      <c r="DU27" s="168"/>
      <c r="DV27" s="168"/>
      <c r="DW27" s="168"/>
      <c r="DX27" s="168"/>
      <c r="DY27" s="168"/>
      <c r="DZ27" s="168"/>
      <c r="EA27" s="168"/>
      <c r="EB27" s="168"/>
      <c r="EC27" s="168"/>
      <c r="ED27" s="168"/>
      <c r="EE27" s="168"/>
      <c r="EF27" s="168"/>
      <c r="EG27" s="168"/>
      <c r="EH27" s="168"/>
      <c r="EI27" s="168"/>
      <c r="EJ27" s="168"/>
      <c r="EK27" s="168"/>
      <c r="EL27" s="168"/>
      <c r="EM27" s="168"/>
      <c r="EN27" s="168"/>
      <c r="EO27" s="168"/>
      <c r="EP27" s="168"/>
      <c r="EQ27" s="168"/>
      <c r="ER27" s="168"/>
      <c r="ES27" s="168"/>
      <c r="ET27" s="168"/>
      <c r="EU27" s="168"/>
      <c r="EV27" s="168"/>
      <c r="EW27" s="168"/>
      <c r="EX27" s="168"/>
      <c r="EY27" s="168"/>
      <c r="EZ27" s="168"/>
      <c r="FA27" s="168"/>
      <c r="FB27" s="168"/>
      <c r="FC27" s="168"/>
      <c r="FD27" s="168"/>
      <c r="FE27" s="168"/>
      <c r="FF27" s="168"/>
      <c r="FG27" s="168"/>
      <c r="FH27" s="168"/>
      <c r="FI27" s="168"/>
      <c r="FJ27" s="168"/>
      <c r="FK27" s="168"/>
      <c r="FL27" s="168"/>
      <c r="FM27" s="168"/>
      <c r="FN27" s="168"/>
      <c r="FO27" s="168"/>
      <c r="FP27" s="168"/>
      <c r="FQ27" s="168"/>
      <c r="FR27" s="168"/>
      <c r="FS27" s="168"/>
      <c r="FT27" s="168"/>
      <c r="FU27" s="168"/>
      <c r="FV27" s="168"/>
      <c r="FW27" s="168"/>
      <c r="FX27" s="168"/>
      <c r="FY27" s="168"/>
      <c r="FZ27" s="168"/>
      <c r="GA27" s="168"/>
      <c r="GB27" s="168"/>
      <c r="GC27" s="168"/>
      <c r="GD27" s="168"/>
      <c r="GE27" s="168"/>
      <c r="GF27" s="168"/>
      <c r="GG27" s="168"/>
      <c r="GH27" s="168"/>
      <c r="GI27" s="168"/>
      <c r="GJ27" s="168"/>
      <c r="GK27" s="168"/>
      <c r="GL27" s="168"/>
      <c r="GM27" s="168"/>
      <c r="GN27" s="168"/>
      <c r="GO27" s="168"/>
      <c r="GP27" s="168"/>
      <c r="GQ27" s="168"/>
      <c r="GR27" s="168"/>
      <c r="GS27" s="168"/>
      <c r="GT27" s="168"/>
      <c r="GU27" s="168"/>
      <c r="GV27" s="168"/>
      <c r="GW27" s="168"/>
      <c r="GX27" s="168"/>
      <c r="GY27" s="168"/>
      <c r="GZ27" s="168"/>
      <c r="HA27" s="168"/>
      <c r="HB27" s="168"/>
      <c r="HC27" s="168"/>
      <c r="HD27" s="168"/>
      <c r="HE27" s="168"/>
      <c r="HF27" s="168"/>
      <c r="HG27" s="168"/>
      <c r="HH27" s="168"/>
      <c r="HI27" s="168"/>
      <c r="HJ27" s="168"/>
      <c r="HK27" s="168"/>
      <c r="HL27" s="168"/>
      <c r="HM27" s="168"/>
      <c r="HN27" s="168"/>
      <c r="HO27" s="168"/>
      <c r="HP27" s="168"/>
      <c r="HQ27" s="168"/>
      <c r="HR27" s="168"/>
      <c r="HS27" s="168"/>
      <c r="HT27" s="168"/>
      <c r="HU27" s="168"/>
      <c r="HV27" s="168"/>
      <c r="HW27" s="168"/>
      <c r="HX27" s="168"/>
      <c r="HY27" s="168"/>
      <c r="HZ27" s="168"/>
      <c r="IA27" s="168"/>
      <c r="IB27" s="168"/>
      <c r="IC27" s="168"/>
      <c r="ID27" s="168"/>
      <c r="IE27" s="168"/>
      <c r="IF27" s="168"/>
      <c r="IG27" s="168"/>
      <c r="IH27" s="168"/>
      <c r="II27" s="168"/>
      <c r="IJ27" s="168"/>
      <c r="IK27" s="168"/>
      <c r="IL27" s="168"/>
      <c r="IM27" s="168"/>
      <c r="IN27" s="168"/>
      <c r="IO27" s="168"/>
      <c r="IP27" s="168"/>
      <c r="IQ27" s="168"/>
      <c r="IR27" s="168"/>
      <c r="IS27" s="168"/>
      <c r="IT27" s="168"/>
      <c r="IU27" s="168"/>
      <c r="IV27" s="168"/>
      <c r="IW27" s="168"/>
    </row>
    <row r="28" s="172" customFormat="true" ht="42.75" hidden="false" customHeight="true" outlineLevel="0" collapsed="false">
      <c r="A28" s="65" t="s">
        <v>77</v>
      </c>
      <c r="B28" s="19" t="s">
        <v>84</v>
      </c>
      <c r="C28" s="20" t="s">
        <v>82</v>
      </c>
      <c r="D28" s="35" t="s">
        <v>328</v>
      </c>
      <c r="E28" s="64" t="n">
        <v>1515.01</v>
      </c>
      <c r="F28" s="22" t="n">
        <f aca="false">ROUND(K28/2,2)</f>
        <v>35.37</v>
      </c>
      <c r="G28" s="22" t="n">
        <f aca="false">ROUND(F28*E28/1000,2)</f>
        <v>53.59</v>
      </c>
      <c r="H28" s="116" t="n">
        <f aca="false">ROUND(E28*$H$62,2)</f>
        <v>1742.26</v>
      </c>
      <c r="I28" s="22" t="n">
        <f aca="false">K28-F28</f>
        <v>35.37</v>
      </c>
      <c r="J28" s="22" t="n">
        <f aca="false">ROUND(H28*I28/1000,2)</f>
        <v>61.62</v>
      </c>
      <c r="K28" s="24" t="n">
        <v>70.74</v>
      </c>
      <c r="L28" s="22" t="n">
        <f aca="false">G28+J28</f>
        <v>115.21</v>
      </c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  <c r="BI28" s="149"/>
      <c r="BJ28" s="149"/>
      <c r="BK28" s="149"/>
      <c r="BL28" s="149"/>
      <c r="BM28" s="149"/>
      <c r="BN28" s="149"/>
      <c r="BO28" s="149"/>
      <c r="BP28" s="149"/>
      <c r="BQ28" s="149"/>
      <c r="BR28" s="149"/>
      <c r="BS28" s="149"/>
      <c r="BT28" s="149"/>
      <c r="BU28" s="149"/>
      <c r="BV28" s="149"/>
      <c r="BW28" s="149"/>
      <c r="BX28" s="149"/>
      <c r="BY28" s="149"/>
      <c r="BZ28" s="149"/>
      <c r="CA28" s="149"/>
      <c r="CB28" s="149"/>
      <c r="CC28" s="149"/>
      <c r="CD28" s="149"/>
      <c r="CE28" s="149"/>
      <c r="CF28" s="149"/>
      <c r="CG28" s="149"/>
      <c r="CH28" s="149"/>
      <c r="CI28" s="149"/>
      <c r="CJ28" s="149"/>
      <c r="CK28" s="149"/>
      <c r="CL28" s="149"/>
      <c r="CM28" s="149"/>
      <c r="CN28" s="149"/>
      <c r="CO28" s="149"/>
      <c r="CP28" s="149"/>
      <c r="CQ28" s="149"/>
      <c r="CR28" s="149"/>
      <c r="CS28" s="149"/>
      <c r="CT28" s="149"/>
      <c r="CU28" s="149"/>
      <c r="CV28" s="149"/>
      <c r="CW28" s="149"/>
      <c r="CX28" s="149"/>
      <c r="CY28" s="149"/>
      <c r="CZ28" s="149"/>
      <c r="DA28" s="149"/>
      <c r="DB28" s="149"/>
      <c r="DC28" s="149"/>
      <c r="DD28" s="149"/>
      <c r="DE28" s="149"/>
      <c r="DF28" s="149"/>
      <c r="DG28" s="149"/>
      <c r="DH28" s="149"/>
      <c r="DI28" s="149"/>
      <c r="DJ28" s="149"/>
      <c r="DK28" s="149"/>
      <c r="DL28" s="149"/>
      <c r="DM28" s="149"/>
      <c r="DN28" s="149"/>
      <c r="DO28" s="149"/>
      <c r="DP28" s="149"/>
      <c r="DQ28" s="149"/>
      <c r="DR28" s="149"/>
      <c r="DS28" s="149"/>
      <c r="DT28" s="149"/>
      <c r="DU28" s="149"/>
      <c r="DV28" s="149"/>
      <c r="DW28" s="149"/>
      <c r="DX28" s="149"/>
      <c r="DY28" s="149"/>
      <c r="DZ28" s="149"/>
      <c r="EA28" s="149"/>
      <c r="EB28" s="149"/>
      <c r="EC28" s="149"/>
      <c r="ED28" s="149"/>
      <c r="EE28" s="149"/>
      <c r="EF28" s="149"/>
      <c r="EG28" s="149"/>
      <c r="EH28" s="149"/>
      <c r="EI28" s="149"/>
      <c r="EJ28" s="149"/>
      <c r="EK28" s="149"/>
      <c r="EL28" s="149"/>
      <c r="EM28" s="149"/>
      <c r="EN28" s="149"/>
      <c r="EO28" s="149"/>
      <c r="EP28" s="149"/>
      <c r="EQ28" s="149"/>
      <c r="ER28" s="149"/>
      <c r="ES28" s="149"/>
      <c r="ET28" s="149"/>
      <c r="EU28" s="149"/>
      <c r="EV28" s="149"/>
      <c r="EW28" s="149"/>
      <c r="EX28" s="149"/>
      <c r="EY28" s="149"/>
      <c r="EZ28" s="149"/>
      <c r="FA28" s="149"/>
      <c r="FB28" s="149"/>
      <c r="FC28" s="149"/>
      <c r="FD28" s="149"/>
      <c r="FE28" s="149"/>
      <c r="FF28" s="149"/>
      <c r="FG28" s="149"/>
      <c r="FH28" s="149"/>
      <c r="FI28" s="149"/>
      <c r="FJ28" s="149"/>
      <c r="FK28" s="149"/>
      <c r="FL28" s="149"/>
      <c r="FM28" s="149"/>
      <c r="FN28" s="149"/>
      <c r="FO28" s="149"/>
      <c r="FP28" s="149"/>
      <c r="FQ28" s="149"/>
      <c r="FR28" s="149"/>
      <c r="FS28" s="149"/>
      <c r="FT28" s="149"/>
      <c r="FU28" s="149"/>
      <c r="FV28" s="149"/>
      <c r="FW28" s="149"/>
      <c r="FX28" s="149"/>
      <c r="FY28" s="149"/>
      <c r="FZ28" s="149"/>
      <c r="GA28" s="149"/>
      <c r="GB28" s="149"/>
      <c r="GC28" s="149"/>
      <c r="GD28" s="149"/>
      <c r="GE28" s="149"/>
      <c r="GF28" s="149"/>
      <c r="GG28" s="149"/>
      <c r="GH28" s="149"/>
      <c r="GI28" s="149"/>
      <c r="GJ28" s="149"/>
      <c r="GK28" s="149"/>
      <c r="GL28" s="149"/>
      <c r="GM28" s="149"/>
      <c r="GN28" s="149"/>
      <c r="GO28" s="149"/>
      <c r="GP28" s="149"/>
      <c r="GQ28" s="149"/>
      <c r="GR28" s="149"/>
      <c r="GS28" s="149"/>
      <c r="GT28" s="149"/>
      <c r="GU28" s="149"/>
      <c r="GV28" s="149"/>
      <c r="GW28" s="149"/>
      <c r="GX28" s="149"/>
      <c r="GY28" s="149"/>
      <c r="GZ28" s="149"/>
      <c r="HA28" s="149"/>
      <c r="HB28" s="149"/>
      <c r="HC28" s="149"/>
      <c r="HD28" s="149"/>
      <c r="HE28" s="149"/>
      <c r="HF28" s="149"/>
      <c r="HG28" s="149"/>
      <c r="HH28" s="149"/>
      <c r="HI28" s="149"/>
      <c r="HJ28" s="149"/>
      <c r="HK28" s="149"/>
      <c r="HL28" s="149"/>
      <c r="HM28" s="149"/>
      <c r="HN28" s="149"/>
      <c r="HO28" s="149"/>
      <c r="HP28" s="149"/>
      <c r="HQ28" s="149"/>
      <c r="HR28" s="149"/>
      <c r="HS28" s="149"/>
      <c r="HT28" s="149"/>
      <c r="HU28" s="149"/>
      <c r="HV28" s="149"/>
      <c r="HW28" s="149"/>
      <c r="HX28" s="149"/>
      <c r="HY28" s="149"/>
      <c r="HZ28" s="149"/>
      <c r="IA28" s="149"/>
      <c r="IB28" s="149"/>
      <c r="IC28" s="149"/>
      <c r="ID28" s="149"/>
      <c r="IE28" s="149"/>
      <c r="IF28" s="149"/>
      <c r="IG28" s="149"/>
      <c r="IH28" s="149"/>
      <c r="II28" s="149"/>
      <c r="IJ28" s="149"/>
      <c r="IK28" s="149"/>
      <c r="IL28" s="149"/>
      <c r="IM28" s="149"/>
      <c r="IN28" s="149"/>
      <c r="IO28" s="149"/>
      <c r="IP28" s="149"/>
      <c r="IQ28" s="149"/>
      <c r="IR28" s="149"/>
      <c r="IS28" s="149"/>
      <c r="IT28" s="149"/>
      <c r="IU28" s="149"/>
      <c r="IV28" s="149"/>
      <c r="IW28" s="149"/>
    </row>
    <row r="29" s="172" customFormat="true" ht="44.25" hidden="false" customHeight="true" outlineLevel="0" collapsed="false">
      <c r="A29" s="65" t="s">
        <v>80</v>
      </c>
      <c r="B29" s="19" t="s">
        <v>90</v>
      </c>
      <c r="C29" s="20" t="s">
        <v>91</v>
      </c>
      <c r="D29" s="35" t="s">
        <v>328</v>
      </c>
      <c r="E29" s="64" t="n">
        <v>1515.01</v>
      </c>
      <c r="F29" s="22" t="n">
        <f aca="false">ROUND(K29/2,2)</f>
        <v>105.5</v>
      </c>
      <c r="G29" s="22" t="n">
        <f aca="false">ROUND(F29*E29/1000,2)</f>
        <v>159.83</v>
      </c>
      <c r="H29" s="116" t="n">
        <f aca="false">ROUND(E29*$H$62,2)</f>
        <v>1742.26</v>
      </c>
      <c r="I29" s="22" t="n">
        <f aca="false">K29-F29</f>
        <v>105.5</v>
      </c>
      <c r="J29" s="22" t="n">
        <f aca="false">ROUND(H29*I29/1000,2)</f>
        <v>183.81</v>
      </c>
      <c r="K29" s="24" t="n">
        <v>211</v>
      </c>
      <c r="L29" s="22" t="n">
        <f aca="false">G29+J29</f>
        <v>343.64</v>
      </c>
    </row>
    <row r="30" s="172" customFormat="true" ht="42.75" hidden="false" customHeight="true" outlineLevel="0" collapsed="false">
      <c r="A30" s="65" t="s">
        <v>83</v>
      </c>
      <c r="B30" s="19" t="s">
        <v>93</v>
      </c>
      <c r="C30" s="20" t="s">
        <v>257</v>
      </c>
      <c r="D30" s="35" t="s">
        <v>328</v>
      </c>
      <c r="E30" s="64" t="n">
        <v>1515.01</v>
      </c>
      <c r="F30" s="22" t="n">
        <f aca="false">ROUND(K30/2,2)</f>
        <v>4</v>
      </c>
      <c r="G30" s="22" t="n">
        <f aca="false">ROUND(F30*E30/1000,2)</f>
        <v>6.06</v>
      </c>
      <c r="H30" s="116" t="n">
        <f aca="false">ROUND(E30*$H$62,2)</f>
        <v>1742.26</v>
      </c>
      <c r="I30" s="22" t="n">
        <f aca="false">K30-F30</f>
        <v>4</v>
      </c>
      <c r="J30" s="22" t="n">
        <f aca="false">ROUND(H30*I30/1000,2)</f>
        <v>6.97</v>
      </c>
      <c r="K30" s="24" t="n">
        <v>8</v>
      </c>
      <c r="L30" s="22" t="n">
        <f aca="false">G30+J30</f>
        <v>13.03</v>
      </c>
    </row>
    <row r="31" s="168" customFormat="true" ht="42.75" hidden="false" customHeight="true" outlineLevel="0" collapsed="false">
      <c r="A31" s="65" t="s">
        <v>85</v>
      </c>
      <c r="B31" s="122" t="s">
        <v>98</v>
      </c>
      <c r="C31" s="20" t="s">
        <v>99</v>
      </c>
      <c r="D31" s="35" t="s">
        <v>328</v>
      </c>
      <c r="E31" s="64" t="n">
        <v>1515.01</v>
      </c>
      <c r="F31" s="22" t="n">
        <f aca="false">ROUND(K31/2,2)</f>
        <v>19.5</v>
      </c>
      <c r="G31" s="22" t="n">
        <f aca="false">ROUND(F31*E31/1000,2)</f>
        <v>29.54</v>
      </c>
      <c r="H31" s="116" t="n">
        <f aca="false">ROUND(E31*$H$62,2)</f>
        <v>1742.26</v>
      </c>
      <c r="I31" s="22" t="n">
        <f aca="false">K31-F31</f>
        <v>19.5</v>
      </c>
      <c r="J31" s="22" t="n">
        <f aca="false">ROUND(H31*I31/1000,2)</f>
        <v>33.97</v>
      </c>
      <c r="K31" s="24" t="n">
        <v>39</v>
      </c>
      <c r="L31" s="22" t="n">
        <f aca="false">G31+J31</f>
        <v>63.51</v>
      </c>
      <c r="M31" s="172"/>
      <c r="N31" s="172"/>
      <c r="O31" s="172"/>
      <c r="P31" s="172"/>
      <c r="Q31" s="172"/>
      <c r="R31" s="172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  <c r="AF31" s="172"/>
      <c r="AG31" s="172"/>
      <c r="AH31" s="172"/>
      <c r="AI31" s="172"/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  <c r="AU31" s="172"/>
      <c r="AV31" s="172"/>
      <c r="AW31" s="172"/>
      <c r="AX31" s="172"/>
      <c r="AY31" s="172"/>
      <c r="AZ31" s="172"/>
      <c r="BA31" s="172"/>
      <c r="BB31" s="172"/>
      <c r="BC31" s="172"/>
      <c r="BD31" s="172"/>
      <c r="BE31" s="172"/>
      <c r="BF31" s="172"/>
      <c r="BG31" s="172"/>
      <c r="BH31" s="172"/>
      <c r="BI31" s="172"/>
      <c r="BJ31" s="172"/>
      <c r="BK31" s="172"/>
      <c r="BL31" s="172"/>
      <c r="BM31" s="172"/>
      <c r="BN31" s="172"/>
      <c r="BO31" s="172"/>
      <c r="BP31" s="172"/>
      <c r="BQ31" s="172"/>
      <c r="BR31" s="172"/>
      <c r="BS31" s="172"/>
      <c r="BT31" s="172"/>
      <c r="BU31" s="172"/>
      <c r="BV31" s="172"/>
      <c r="BW31" s="172"/>
      <c r="BX31" s="172"/>
      <c r="BY31" s="172"/>
      <c r="BZ31" s="172"/>
      <c r="CA31" s="172"/>
      <c r="CB31" s="172"/>
      <c r="CC31" s="172"/>
      <c r="CD31" s="172"/>
      <c r="CE31" s="172"/>
      <c r="CF31" s="172"/>
      <c r="CG31" s="172"/>
      <c r="CH31" s="172"/>
      <c r="CI31" s="172"/>
      <c r="CJ31" s="172"/>
      <c r="CK31" s="172"/>
      <c r="CL31" s="172"/>
      <c r="CM31" s="172"/>
      <c r="CN31" s="172"/>
      <c r="CO31" s="172"/>
      <c r="CP31" s="172"/>
      <c r="CQ31" s="172"/>
      <c r="CR31" s="172"/>
      <c r="CS31" s="172"/>
      <c r="CT31" s="172"/>
      <c r="CU31" s="172"/>
      <c r="CV31" s="172"/>
      <c r="CW31" s="172"/>
      <c r="CX31" s="172"/>
      <c r="CY31" s="172"/>
      <c r="CZ31" s="172"/>
      <c r="DA31" s="172"/>
      <c r="DB31" s="172"/>
      <c r="DC31" s="172"/>
      <c r="DD31" s="172"/>
      <c r="DE31" s="172"/>
      <c r="DF31" s="172"/>
      <c r="DG31" s="172"/>
      <c r="DH31" s="172"/>
      <c r="DI31" s="172"/>
      <c r="DJ31" s="172"/>
      <c r="DK31" s="172"/>
      <c r="DL31" s="172"/>
      <c r="DM31" s="172"/>
      <c r="DN31" s="172"/>
      <c r="DO31" s="172"/>
      <c r="DP31" s="172"/>
      <c r="DQ31" s="172"/>
      <c r="DR31" s="172"/>
      <c r="DS31" s="172"/>
      <c r="DT31" s="172"/>
      <c r="DU31" s="172"/>
      <c r="DV31" s="172"/>
      <c r="DW31" s="172"/>
      <c r="DX31" s="172"/>
      <c r="DY31" s="172"/>
      <c r="DZ31" s="172"/>
      <c r="EA31" s="172"/>
      <c r="EB31" s="172"/>
      <c r="EC31" s="172"/>
      <c r="ED31" s="172"/>
      <c r="EE31" s="172"/>
      <c r="EF31" s="172"/>
      <c r="EG31" s="172"/>
      <c r="EH31" s="172"/>
      <c r="EI31" s="172"/>
      <c r="EJ31" s="172"/>
      <c r="EK31" s="172"/>
      <c r="EL31" s="172"/>
      <c r="EM31" s="172"/>
      <c r="EN31" s="172"/>
      <c r="EO31" s="172"/>
      <c r="EP31" s="172"/>
      <c r="EQ31" s="172"/>
      <c r="ER31" s="172"/>
      <c r="ES31" s="172"/>
      <c r="ET31" s="172"/>
      <c r="EU31" s="172"/>
      <c r="EV31" s="172"/>
      <c r="EW31" s="172"/>
      <c r="EX31" s="172"/>
      <c r="EY31" s="172"/>
      <c r="EZ31" s="172"/>
      <c r="FA31" s="172"/>
      <c r="FB31" s="172"/>
      <c r="FC31" s="172"/>
      <c r="FD31" s="172"/>
      <c r="FE31" s="172"/>
      <c r="FF31" s="172"/>
      <c r="FG31" s="172"/>
      <c r="FH31" s="172"/>
      <c r="FI31" s="172"/>
      <c r="FJ31" s="172"/>
      <c r="FK31" s="172"/>
      <c r="FL31" s="172"/>
      <c r="FM31" s="172"/>
      <c r="FN31" s="172"/>
      <c r="FO31" s="172"/>
      <c r="FP31" s="172"/>
      <c r="FQ31" s="172"/>
      <c r="FR31" s="172"/>
      <c r="FS31" s="172"/>
      <c r="FT31" s="172"/>
      <c r="FU31" s="172"/>
      <c r="FV31" s="172"/>
      <c r="FW31" s="172"/>
      <c r="FX31" s="172"/>
      <c r="FY31" s="172"/>
      <c r="FZ31" s="172"/>
      <c r="GA31" s="172"/>
      <c r="GB31" s="172"/>
      <c r="GC31" s="172"/>
      <c r="GD31" s="172"/>
      <c r="GE31" s="172"/>
      <c r="GF31" s="172"/>
      <c r="GG31" s="172"/>
      <c r="GH31" s="172"/>
      <c r="GI31" s="172"/>
      <c r="GJ31" s="172"/>
      <c r="GK31" s="172"/>
      <c r="GL31" s="172"/>
      <c r="GM31" s="172"/>
      <c r="GN31" s="172"/>
      <c r="GO31" s="172"/>
      <c r="GP31" s="172"/>
      <c r="GQ31" s="172"/>
      <c r="GR31" s="172"/>
      <c r="GS31" s="172"/>
      <c r="GT31" s="172"/>
      <c r="GU31" s="172"/>
      <c r="GV31" s="172"/>
      <c r="GW31" s="172"/>
      <c r="GX31" s="172"/>
      <c r="GY31" s="172"/>
      <c r="GZ31" s="172"/>
      <c r="HA31" s="172"/>
      <c r="HB31" s="172"/>
      <c r="HC31" s="172"/>
      <c r="HD31" s="172"/>
      <c r="HE31" s="172"/>
      <c r="HF31" s="172"/>
      <c r="HG31" s="172"/>
      <c r="HH31" s="172"/>
      <c r="HI31" s="172"/>
      <c r="HJ31" s="172"/>
      <c r="HK31" s="172"/>
      <c r="HL31" s="172"/>
      <c r="HM31" s="172"/>
      <c r="HN31" s="172"/>
      <c r="HO31" s="172"/>
      <c r="HP31" s="172"/>
      <c r="HQ31" s="172"/>
      <c r="HR31" s="172"/>
      <c r="HS31" s="172"/>
      <c r="HT31" s="172"/>
      <c r="HU31" s="172"/>
      <c r="HV31" s="172"/>
      <c r="HW31" s="172"/>
      <c r="HX31" s="172"/>
      <c r="HY31" s="172"/>
      <c r="HZ31" s="172"/>
      <c r="IA31" s="172"/>
      <c r="IB31" s="172"/>
      <c r="IC31" s="172"/>
      <c r="ID31" s="172"/>
      <c r="IE31" s="172"/>
      <c r="IF31" s="172"/>
      <c r="IG31" s="172"/>
      <c r="IH31" s="172"/>
      <c r="II31" s="172"/>
      <c r="IJ31" s="172"/>
      <c r="IK31" s="172"/>
      <c r="IL31" s="172"/>
      <c r="IM31" s="172"/>
      <c r="IN31" s="172"/>
      <c r="IO31" s="172"/>
      <c r="IP31" s="172"/>
      <c r="IQ31" s="172"/>
      <c r="IR31" s="172"/>
      <c r="IS31" s="172"/>
      <c r="IT31" s="172"/>
      <c r="IU31" s="172"/>
      <c r="IV31" s="172"/>
      <c r="IW31" s="172"/>
    </row>
    <row r="32" s="168" customFormat="true" ht="42.75" hidden="false" customHeight="true" outlineLevel="0" collapsed="false">
      <c r="A32" s="65" t="s">
        <v>89</v>
      </c>
      <c r="B32" s="19" t="s">
        <v>101</v>
      </c>
      <c r="C32" s="20" t="s">
        <v>36</v>
      </c>
      <c r="D32" s="35" t="s">
        <v>328</v>
      </c>
      <c r="E32" s="64" t="n">
        <v>1515.01</v>
      </c>
      <c r="F32" s="101" t="n">
        <f aca="false">ROUND(K32/2,2)</f>
        <v>242.46</v>
      </c>
      <c r="G32" s="101" t="n">
        <f aca="false">ROUND(F32*E32/1000,2)</f>
        <v>367.33</v>
      </c>
      <c r="H32" s="116" t="n">
        <f aca="false">ROUND(E32*$H$62,2)</f>
        <v>1742.26</v>
      </c>
      <c r="I32" s="101" t="n">
        <f aca="false">K32-F32</f>
        <v>242.46</v>
      </c>
      <c r="J32" s="101" t="n">
        <f aca="false">ROUND(H32*I32/1000,2)</f>
        <v>422.43</v>
      </c>
      <c r="K32" s="24" t="n">
        <v>484.92</v>
      </c>
      <c r="L32" s="101" t="n">
        <f aca="false">G32+J32</f>
        <v>789.76</v>
      </c>
      <c r="M32" s="172"/>
      <c r="N32" s="172"/>
      <c r="O32" s="172"/>
      <c r="P32" s="172"/>
      <c r="Q32" s="172"/>
      <c r="R32" s="172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  <c r="AF32" s="172"/>
      <c r="AG32" s="172"/>
      <c r="AH32" s="172"/>
      <c r="AI32" s="172"/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  <c r="AU32" s="172"/>
      <c r="AV32" s="172"/>
      <c r="AW32" s="172"/>
      <c r="AX32" s="172"/>
      <c r="AY32" s="172"/>
      <c r="AZ32" s="172"/>
      <c r="BA32" s="172"/>
      <c r="BB32" s="172"/>
      <c r="BC32" s="172"/>
      <c r="BD32" s="172"/>
      <c r="BE32" s="172"/>
      <c r="BF32" s="172"/>
      <c r="BG32" s="172"/>
      <c r="BH32" s="172"/>
      <c r="BI32" s="172"/>
      <c r="BJ32" s="172"/>
      <c r="BK32" s="172"/>
      <c r="BL32" s="172"/>
      <c r="BM32" s="172"/>
      <c r="BN32" s="172"/>
      <c r="BO32" s="172"/>
      <c r="BP32" s="172"/>
      <c r="BQ32" s="172"/>
      <c r="BR32" s="172"/>
      <c r="BS32" s="172"/>
      <c r="BT32" s="172"/>
      <c r="BU32" s="172"/>
      <c r="BV32" s="172"/>
      <c r="BW32" s="172"/>
      <c r="BX32" s="172"/>
      <c r="BY32" s="172"/>
      <c r="BZ32" s="172"/>
      <c r="CA32" s="172"/>
      <c r="CB32" s="172"/>
      <c r="CC32" s="172"/>
      <c r="CD32" s="172"/>
      <c r="CE32" s="172"/>
      <c r="CF32" s="172"/>
      <c r="CG32" s="172"/>
      <c r="CH32" s="172"/>
      <c r="CI32" s="172"/>
      <c r="CJ32" s="172"/>
      <c r="CK32" s="172"/>
      <c r="CL32" s="172"/>
      <c r="CM32" s="172"/>
      <c r="CN32" s="172"/>
      <c r="CO32" s="172"/>
      <c r="CP32" s="172"/>
      <c r="CQ32" s="172"/>
      <c r="CR32" s="172"/>
      <c r="CS32" s="172"/>
      <c r="CT32" s="172"/>
      <c r="CU32" s="172"/>
      <c r="CV32" s="172"/>
      <c r="CW32" s="172"/>
      <c r="CX32" s="172"/>
      <c r="CY32" s="172"/>
      <c r="CZ32" s="172"/>
      <c r="DA32" s="172"/>
      <c r="DB32" s="172"/>
      <c r="DC32" s="172"/>
      <c r="DD32" s="172"/>
      <c r="DE32" s="172"/>
      <c r="DF32" s="172"/>
      <c r="DG32" s="172"/>
      <c r="DH32" s="172"/>
      <c r="DI32" s="172"/>
      <c r="DJ32" s="172"/>
      <c r="DK32" s="172"/>
      <c r="DL32" s="172"/>
      <c r="DM32" s="172"/>
      <c r="DN32" s="172"/>
      <c r="DO32" s="172"/>
      <c r="DP32" s="172"/>
      <c r="DQ32" s="172"/>
      <c r="DR32" s="172"/>
      <c r="DS32" s="172"/>
      <c r="DT32" s="172"/>
      <c r="DU32" s="172"/>
      <c r="DV32" s="172"/>
      <c r="DW32" s="172"/>
      <c r="DX32" s="172"/>
      <c r="DY32" s="172"/>
      <c r="DZ32" s="172"/>
      <c r="EA32" s="172"/>
      <c r="EB32" s="172"/>
      <c r="EC32" s="172"/>
      <c r="ED32" s="172"/>
      <c r="EE32" s="172"/>
      <c r="EF32" s="172"/>
      <c r="EG32" s="172"/>
      <c r="EH32" s="172"/>
      <c r="EI32" s="172"/>
      <c r="EJ32" s="172"/>
      <c r="EK32" s="172"/>
      <c r="EL32" s="172"/>
      <c r="EM32" s="172"/>
      <c r="EN32" s="172"/>
      <c r="EO32" s="172"/>
      <c r="EP32" s="172"/>
      <c r="EQ32" s="172"/>
      <c r="ER32" s="172"/>
      <c r="ES32" s="172"/>
      <c r="ET32" s="172"/>
      <c r="EU32" s="172"/>
      <c r="EV32" s="172"/>
      <c r="EW32" s="172"/>
      <c r="EX32" s="172"/>
      <c r="EY32" s="172"/>
      <c r="EZ32" s="172"/>
      <c r="FA32" s="172"/>
      <c r="FB32" s="172"/>
      <c r="FC32" s="172"/>
      <c r="FD32" s="172"/>
      <c r="FE32" s="172"/>
      <c r="FF32" s="172"/>
      <c r="FG32" s="172"/>
      <c r="FH32" s="172"/>
      <c r="FI32" s="172"/>
      <c r="FJ32" s="172"/>
      <c r="FK32" s="172"/>
      <c r="FL32" s="172"/>
      <c r="FM32" s="172"/>
      <c r="FN32" s="172"/>
      <c r="FO32" s="172"/>
      <c r="FP32" s="172"/>
      <c r="FQ32" s="172"/>
      <c r="FR32" s="172"/>
      <c r="FS32" s="172"/>
      <c r="FT32" s="172"/>
      <c r="FU32" s="172"/>
      <c r="FV32" s="172"/>
      <c r="FW32" s="172"/>
      <c r="FX32" s="172"/>
      <c r="FY32" s="172"/>
      <c r="FZ32" s="172"/>
      <c r="GA32" s="172"/>
      <c r="GB32" s="172"/>
      <c r="GC32" s="172"/>
      <c r="GD32" s="172"/>
      <c r="GE32" s="172"/>
      <c r="GF32" s="172"/>
      <c r="GG32" s="172"/>
      <c r="GH32" s="172"/>
      <c r="GI32" s="172"/>
      <c r="GJ32" s="172"/>
      <c r="GK32" s="172"/>
      <c r="GL32" s="172"/>
      <c r="GM32" s="172"/>
      <c r="GN32" s="172"/>
      <c r="GO32" s="172"/>
      <c r="GP32" s="172"/>
      <c r="GQ32" s="172"/>
      <c r="GR32" s="172"/>
      <c r="GS32" s="172"/>
      <c r="GT32" s="172"/>
      <c r="GU32" s="172"/>
      <c r="GV32" s="172"/>
      <c r="GW32" s="172"/>
      <c r="GX32" s="172"/>
      <c r="GY32" s="172"/>
      <c r="GZ32" s="172"/>
      <c r="HA32" s="172"/>
      <c r="HB32" s="172"/>
      <c r="HC32" s="172"/>
      <c r="HD32" s="172"/>
      <c r="HE32" s="172"/>
      <c r="HF32" s="172"/>
      <c r="HG32" s="172"/>
      <c r="HH32" s="172"/>
      <c r="HI32" s="172"/>
      <c r="HJ32" s="172"/>
      <c r="HK32" s="172"/>
      <c r="HL32" s="172"/>
      <c r="HM32" s="172"/>
      <c r="HN32" s="172"/>
      <c r="HO32" s="172"/>
      <c r="HP32" s="172"/>
      <c r="HQ32" s="172"/>
      <c r="HR32" s="172"/>
      <c r="HS32" s="172"/>
      <c r="HT32" s="172"/>
      <c r="HU32" s="172"/>
      <c r="HV32" s="172"/>
      <c r="HW32" s="172"/>
      <c r="HX32" s="172"/>
      <c r="HY32" s="172"/>
      <c r="HZ32" s="172"/>
      <c r="IA32" s="172"/>
      <c r="IB32" s="172"/>
      <c r="IC32" s="172"/>
      <c r="ID32" s="172"/>
      <c r="IE32" s="172"/>
      <c r="IF32" s="172"/>
      <c r="IG32" s="172"/>
      <c r="IH32" s="172"/>
      <c r="II32" s="172"/>
      <c r="IJ32" s="172"/>
      <c r="IK32" s="172"/>
      <c r="IL32" s="172"/>
      <c r="IM32" s="172"/>
      <c r="IN32" s="172"/>
      <c r="IO32" s="172"/>
      <c r="IP32" s="172"/>
      <c r="IQ32" s="172"/>
      <c r="IR32" s="172"/>
      <c r="IS32" s="172"/>
      <c r="IT32" s="172"/>
      <c r="IU32" s="172"/>
      <c r="IV32" s="172"/>
      <c r="IW32" s="172"/>
    </row>
    <row r="33" s="167" customFormat="true" ht="35.95" hidden="false" customHeight="true" outlineLevel="0" collapsed="false">
      <c r="A33" s="65" t="s">
        <v>92</v>
      </c>
      <c r="B33" s="19" t="s">
        <v>111</v>
      </c>
      <c r="C33" s="20" t="s">
        <v>112</v>
      </c>
      <c r="D33" s="35" t="s">
        <v>328</v>
      </c>
      <c r="E33" s="64" t="n">
        <v>1515.01</v>
      </c>
      <c r="F33" s="22" t="n">
        <f aca="false">ROUND(K33/2,2)</f>
        <v>22.5</v>
      </c>
      <c r="G33" s="22" t="n">
        <f aca="false">ROUND(F33*E33/1000,2)</f>
        <v>34.09</v>
      </c>
      <c r="H33" s="116" t="n">
        <f aca="false">ROUND(E33*$H$62,2)</f>
        <v>1742.26</v>
      </c>
      <c r="I33" s="22" t="n">
        <f aca="false">K33-F33</f>
        <v>22.5</v>
      </c>
      <c r="J33" s="22" t="n">
        <f aca="false">ROUND(H33*I33/1000,2)</f>
        <v>39.2</v>
      </c>
      <c r="K33" s="24" t="n">
        <v>45</v>
      </c>
      <c r="L33" s="22" t="n">
        <f aca="false">G33+J33</f>
        <v>73.29</v>
      </c>
      <c r="M33" s="172"/>
      <c r="N33" s="172"/>
      <c r="O33" s="172"/>
      <c r="P33" s="172"/>
      <c r="Q33" s="172"/>
      <c r="R33" s="172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  <c r="AF33" s="172"/>
      <c r="AG33" s="172"/>
      <c r="AH33" s="172"/>
      <c r="AI33" s="172"/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  <c r="AU33" s="172"/>
      <c r="AV33" s="172"/>
      <c r="AW33" s="172"/>
      <c r="AX33" s="172"/>
      <c r="AY33" s="172"/>
      <c r="AZ33" s="172"/>
      <c r="BA33" s="172"/>
      <c r="BB33" s="172"/>
      <c r="BC33" s="172"/>
      <c r="BD33" s="172"/>
      <c r="BE33" s="172"/>
      <c r="BF33" s="172"/>
      <c r="BG33" s="172"/>
      <c r="BH33" s="172"/>
      <c r="BI33" s="172"/>
      <c r="BJ33" s="172"/>
      <c r="BK33" s="172"/>
      <c r="BL33" s="172"/>
      <c r="BM33" s="172"/>
      <c r="BN33" s="172"/>
      <c r="BO33" s="172"/>
      <c r="BP33" s="172"/>
      <c r="BQ33" s="172"/>
      <c r="BR33" s="172"/>
      <c r="BS33" s="172"/>
      <c r="BT33" s="172"/>
      <c r="BU33" s="172"/>
      <c r="BV33" s="172"/>
      <c r="BW33" s="172"/>
      <c r="BX33" s="172"/>
      <c r="BY33" s="172"/>
      <c r="BZ33" s="172"/>
      <c r="CA33" s="172"/>
      <c r="CB33" s="172"/>
      <c r="CC33" s="172"/>
      <c r="CD33" s="172"/>
      <c r="CE33" s="172"/>
      <c r="CF33" s="172"/>
      <c r="CG33" s="172"/>
      <c r="CH33" s="172"/>
      <c r="CI33" s="172"/>
      <c r="CJ33" s="172"/>
      <c r="CK33" s="172"/>
      <c r="CL33" s="172"/>
      <c r="CM33" s="172"/>
      <c r="CN33" s="172"/>
      <c r="CO33" s="172"/>
      <c r="CP33" s="172"/>
      <c r="CQ33" s="172"/>
      <c r="CR33" s="172"/>
      <c r="CS33" s="172"/>
      <c r="CT33" s="172"/>
      <c r="CU33" s="172"/>
      <c r="CV33" s="172"/>
      <c r="CW33" s="172"/>
      <c r="CX33" s="172"/>
      <c r="CY33" s="172"/>
      <c r="CZ33" s="172"/>
      <c r="DA33" s="172"/>
      <c r="DB33" s="172"/>
      <c r="DC33" s="172"/>
      <c r="DD33" s="172"/>
      <c r="DE33" s="172"/>
      <c r="DF33" s="172"/>
      <c r="DG33" s="172"/>
      <c r="DH33" s="172"/>
      <c r="DI33" s="172"/>
      <c r="DJ33" s="172"/>
      <c r="DK33" s="172"/>
      <c r="DL33" s="172"/>
      <c r="DM33" s="172"/>
      <c r="DN33" s="172"/>
      <c r="DO33" s="172"/>
      <c r="DP33" s="172"/>
      <c r="DQ33" s="172"/>
      <c r="DR33" s="172"/>
      <c r="DS33" s="172"/>
      <c r="DT33" s="172"/>
      <c r="DU33" s="172"/>
      <c r="DV33" s="172"/>
      <c r="DW33" s="172"/>
      <c r="DX33" s="172"/>
      <c r="DY33" s="172"/>
      <c r="DZ33" s="172"/>
      <c r="EA33" s="172"/>
      <c r="EB33" s="172"/>
      <c r="EC33" s="172"/>
      <c r="ED33" s="172"/>
      <c r="EE33" s="172"/>
      <c r="EF33" s="172"/>
      <c r="EG33" s="172"/>
      <c r="EH33" s="172"/>
      <c r="EI33" s="172"/>
      <c r="EJ33" s="172"/>
      <c r="EK33" s="172"/>
      <c r="EL33" s="172"/>
      <c r="EM33" s="172"/>
      <c r="EN33" s="172"/>
      <c r="EO33" s="172"/>
      <c r="EP33" s="172"/>
      <c r="EQ33" s="172"/>
      <c r="ER33" s="172"/>
      <c r="ES33" s="172"/>
      <c r="ET33" s="172"/>
      <c r="EU33" s="172"/>
      <c r="EV33" s="172"/>
      <c r="EW33" s="172"/>
      <c r="EX33" s="172"/>
      <c r="EY33" s="172"/>
      <c r="EZ33" s="172"/>
      <c r="FA33" s="172"/>
      <c r="FB33" s="172"/>
      <c r="FC33" s="172"/>
      <c r="FD33" s="172"/>
      <c r="FE33" s="172"/>
      <c r="FF33" s="172"/>
      <c r="FG33" s="172"/>
      <c r="FH33" s="172"/>
      <c r="FI33" s="172"/>
      <c r="FJ33" s="172"/>
      <c r="FK33" s="172"/>
      <c r="FL33" s="172"/>
      <c r="FM33" s="172"/>
      <c r="FN33" s="172"/>
      <c r="FO33" s="172"/>
      <c r="FP33" s="172"/>
      <c r="FQ33" s="172"/>
      <c r="FR33" s="172"/>
      <c r="FS33" s="172"/>
      <c r="FT33" s="172"/>
      <c r="FU33" s="172"/>
      <c r="FV33" s="172"/>
      <c r="FW33" s="172"/>
      <c r="FX33" s="172"/>
      <c r="FY33" s="172"/>
      <c r="FZ33" s="172"/>
      <c r="GA33" s="172"/>
      <c r="GB33" s="172"/>
      <c r="GC33" s="172"/>
      <c r="GD33" s="172"/>
      <c r="GE33" s="172"/>
      <c r="GF33" s="172"/>
      <c r="GG33" s="172"/>
      <c r="GH33" s="172"/>
      <c r="GI33" s="172"/>
      <c r="GJ33" s="172"/>
      <c r="GK33" s="172"/>
      <c r="GL33" s="172"/>
      <c r="GM33" s="172"/>
      <c r="GN33" s="172"/>
      <c r="GO33" s="172"/>
      <c r="GP33" s="172"/>
      <c r="GQ33" s="172"/>
      <c r="GR33" s="172"/>
      <c r="GS33" s="172"/>
      <c r="GT33" s="172"/>
      <c r="GU33" s="172"/>
      <c r="GV33" s="172"/>
      <c r="GW33" s="172"/>
      <c r="GX33" s="172"/>
      <c r="GY33" s="172"/>
      <c r="GZ33" s="172"/>
      <c r="HA33" s="172"/>
      <c r="HB33" s="172"/>
      <c r="HC33" s="172"/>
      <c r="HD33" s="172"/>
      <c r="HE33" s="172"/>
      <c r="HF33" s="172"/>
      <c r="HG33" s="172"/>
      <c r="HH33" s="172"/>
      <c r="HI33" s="172"/>
      <c r="HJ33" s="172"/>
      <c r="HK33" s="172"/>
      <c r="HL33" s="172"/>
      <c r="HM33" s="172"/>
      <c r="HN33" s="172"/>
      <c r="HO33" s="172"/>
      <c r="HP33" s="172"/>
      <c r="HQ33" s="172"/>
      <c r="HR33" s="172"/>
      <c r="HS33" s="172"/>
      <c r="HT33" s="172"/>
      <c r="HU33" s="172"/>
      <c r="HV33" s="172"/>
      <c r="HW33" s="172"/>
      <c r="HX33" s="172"/>
      <c r="HY33" s="172"/>
      <c r="HZ33" s="172"/>
      <c r="IA33" s="172"/>
      <c r="IB33" s="172"/>
      <c r="IC33" s="172"/>
      <c r="ID33" s="172"/>
      <c r="IE33" s="172"/>
      <c r="IF33" s="172"/>
      <c r="IG33" s="172"/>
      <c r="IH33" s="172"/>
      <c r="II33" s="172"/>
      <c r="IJ33" s="172"/>
      <c r="IK33" s="172"/>
      <c r="IL33" s="172"/>
      <c r="IM33" s="172"/>
      <c r="IN33" s="172"/>
      <c r="IO33" s="172"/>
      <c r="IP33" s="172"/>
      <c r="IQ33" s="172"/>
      <c r="IR33" s="172"/>
      <c r="IS33" s="172"/>
      <c r="IT33" s="172"/>
      <c r="IU33" s="172"/>
      <c r="IV33" s="172"/>
      <c r="IW33" s="172"/>
    </row>
    <row r="34" s="168" customFormat="true" ht="42.75" hidden="false" customHeight="true" outlineLevel="0" collapsed="false">
      <c r="A34" s="65" t="s">
        <v>97</v>
      </c>
      <c r="B34" s="19" t="s">
        <v>114</v>
      </c>
      <c r="C34" s="20" t="s">
        <v>115</v>
      </c>
      <c r="D34" s="35" t="s">
        <v>328</v>
      </c>
      <c r="E34" s="64" t="n">
        <v>1515.01</v>
      </c>
      <c r="F34" s="22" t="n">
        <f aca="false">ROUND(K34/2,2)</f>
        <v>19.79</v>
      </c>
      <c r="G34" s="22" t="n">
        <f aca="false">ROUND(F34*E34/1000,2)</f>
        <v>29.98</v>
      </c>
      <c r="H34" s="116" t="n">
        <f aca="false">ROUND(E34*$H$62,2)</f>
        <v>1742.26</v>
      </c>
      <c r="I34" s="22" t="n">
        <f aca="false">K34-F34</f>
        <v>19.79</v>
      </c>
      <c r="J34" s="22" t="n">
        <f aca="false">ROUND(H34*I34/1000,2)</f>
        <v>34.48</v>
      </c>
      <c r="K34" s="24" t="n">
        <v>39.58</v>
      </c>
      <c r="L34" s="22" t="n">
        <f aca="false">G34+J34</f>
        <v>64.46</v>
      </c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  <c r="AU34" s="172"/>
      <c r="AV34" s="172"/>
      <c r="AW34" s="172"/>
      <c r="AX34" s="172"/>
      <c r="AY34" s="172"/>
      <c r="AZ34" s="172"/>
      <c r="BA34" s="172"/>
      <c r="BB34" s="172"/>
      <c r="BC34" s="172"/>
      <c r="BD34" s="172"/>
      <c r="BE34" s="172"/>
      <c r="BF34" s="172"/>
      <c r="BG34" s="172"/>
      <c r="BH34" s="172"/>
      <c r="BI34" s="172"/>
      <c r="BJ34" s="172"/>
      <c r="BK34" s="172"/>
      <c r="BL34" s="172"/>
      <c r="BM34" s="172"/>
      <c r="BN34" s="172"/>
      <c r="BO34" s="172"/>
      <c r="BP34" s="172"/>
      <c r="BQ34" s="172"/>
      <c r="BR34" s="172"/>
      <c r="BS34" s="172"/>
      <c r="BT34" s="172"/>
      <c r="BU34" s="172"/>
      <c r="BV34" s="172"/>
      <c r="BW34" s="172"/>
      <c r="BX34" s="172"/>
      <c r="BY34" s="172"/>
      <c r="BZ34" s="172"/>
      <c r="CA34" s="172"/>
      <c r="CB34" s="172"/>
      <c r="CC34" s="172"/>
      <c r="CD34" s="172"/>
      <c r="CE34" s="172"/>
      <c r="CF34" s="172"/>
      <c r="CG34" s="172"/>
      <c r="CH34" s="172"/>
      <c r="CI34" s="172"/>
      <c r="CJ34" s="172"/>
      <c r="CK34" s="172"/>
      <c r="CL34" s="172"/>
      <c r="CM34" s="172"/>
      <c r="CN34" s="172"/>
      <c r="CO34" s="172"/>
      <c r="CP34" s="172"/>
      <c r="CQ34" s="172"/>
      <c r="CR34" s="172"/>
      <c r="CS34" s="172"/>
      <c r="CT34" s="172"/>
      <c r="CU34" s="172"/>
      <c r="CV34" s="172"/>
      <c r="CW34" s="172"/>
      <c r="CX34" s="172"/>
      <c r="CY34" s="172"/>
      <c r="CZ34" s="172"/>
      <c r="DA34" s="172"/>
      <c r="DB34" s="172"/>
      <c r="DC34" s="172"/>
      <c r="DD34" s="172"/>
      <c r="DE34" s="172"/>
      <c r="DF34" s="172"/>
      <c r="DG34" s="172"/>
      <c r="DH34" s="172"/>
      <c r="DI34" s="172"/>
      <c r="DJ34" s="172"/>
      <c r="DK34" s="172"/>
      <c r="DL34" s="172"/>
      <c r="DM34" s="172"/>
      <c r="DN34" s="172"/>
      <c r="DO34" s="172"/>
      <c r="DP34" s="172"/>
      <c r="DQ34" s="172"/>
      <c r="DR34" s="172"/>
      <c r="DS34" s="172"/>
      <c r="DT34" s="172"/>
      <c r="DU34" s="172"/>
      <c r="DV34" s="172"/>
      <c r="DW34" s="172"/>
      <c r="DX34" s="172"/>
      <c r="DY34" s="172"/>
      <c r="DZ34" s="172"/>
      <c r="EA34" s="172"/>
      <c r="EB34" s="172"/>
      <c r="EC34" s="172"/>
      <c r="ED34" s="172"/>
      <c r="EE34" s="172"/>
      <c r="EF34" s="172"/>
      <c r="EG34" s="172"/>
      <c r="EH34" s="172"/>
      <c r="EI34" s="172"/>
      <c r="EJ34" s="172"/>
      <c r="EK34" s="172"/>
      <c r="EL34" s="172"/>
      <c r="EM34" s="172"/>
      <c r="EN34" s="172"/>
      <c r="EO34" s="172"/>
      <c r="EP34" s="172"/>
      <c r="EQ34" s="172"/>
      <c r="ER34" s="172"/>
      <c r="ES34" s="172"/>
      <c r="ET34" s="172"/>
      <c r="EU34" s="172"/>
      <c r="EV34" s="172"/>
      <c r="EW34" s="172"/>
      <c r="EX34" s="172"/>
      <c r="EY34" s="172"/>
      <c r="EZ34" s="172"/>
      <c r="FA34" s="172"/>
      <c r="FB34" s="172"/>
      <c r="FC34" s="172"/>
      <c r="FD34" s="172"/>
      <c r="FE34" s="172"/>
      <c r="FF34" s="172"/>
      <c r="FG34" s="172"/>
      <c r="FH34" s="172"/>
      <c r="FI34" s="172"/>
      <c r="FJ34" s="172"/>
      <c r="FK34" s="172"/>
      <c r="FL34" s="172"/>
      <c r="FM34" s="172"/>
      <c r="FN34" s="172"/>
      <c r="FO34" s="172"/>
      <c r="FP34" s="172"/>
      <c r="FQ34" s="172"/>
      <c r="FR34" s="172"/>
      <c r="FS34" s="172"/>
      <c r="FT34" s="172"/>
      <c r="FU34" s="172"/>
      <c r="FV34" s="172"/>
      <c r="FW34" s="172"/>
      <c r="FX34" s="172"/>
      <c r="FY34" s="172"/>
      <c r="FZ34" s="172"/>
      <c r="GA34" s="172"/>
      <c r="GB34" s="172"/>
      <c r="GC34" s="172"/>
      <c r="GD34" s="172"/>
      <c r="GE34" s="172"/>
      <c r="GF34" s="172"/>
      <c r="GG34" s="172"/>
      <c r="GH34" s="172"/>
      <c r="GI34" s="172"/>
      <c r="GJ34" s="172"/>
      <c r="GK34" s="172"/>
      <c r="GL34" s="172"/>
      <c r="GM34" s="172"/>
      <c r="GN34" s="172"/>
      <c r="GO34" s="172"/>
      <c r="GP34" s="172"/>
      <c r="GQ34" s="172"/>
      <c r="GR34" s="172"/>
      <c r="GS34" s="172"/>
      <c r="GT34" s="172"/>
      <c r="GU34" s="172"/>
      <c r="GV34" s="172"/>
      <c r="GW34" s="172"/>
      <c r="GX34" s="172"/>
      <c r="GY34" s="172"/>
      <c r="GZ34" s="172"/>
      <c r="HA34" s="172"/>
      <c r="HB34" s="172"/>
      <c r="HC34" s="172"/>
      <c r="HD34" s="172"/>
      <c r="HE34" s="172"/>
      <c r="HF34" s="172"/>
      <c r="HG34" s="172"/>
      <c r="HH34" s="172"/>
      <c r="HI34" s="172"/>
      <c r="HJ34" s="172"/>
      <c r="HK34" s="172"/>
      <c r="HL34" s="172"/>
      <c r="HM34" s="172"/>
      <c r="HN34" s="172"/>
      <c r="HO34" s="172"/>
      <c r="HP34" s="172"/>
      <c r="HQ34" s="172"/>
      <c r="HR34" s="172"/>
      <c r="HS34" s="172"/>
      <c r="HT34" s="172"/>
      <c r="HU34" s="172"/>
      <c r="HV34" s="172"/>
      <c r="HW34" s="172"/>
      <c r="HX34" s="172"/>
      <c r="HY34" s="172"/>
      <c r="HZ34" s="172"/>
      <c r="IA34" s="172"/>
      <c r="IB34" s="172"/>
      <c r="IC34" s="172"/>
      <c r="ID34" s="172"/>
      <c r="IE34" s="172"/>
      <c r="IF34" s="172"/>
      <c r="IG34" s="172"/>
      <c r="IH34" s="172"/>
      <c r="II34" s="172"/>
      <c r="IJ34" s="172"/>
      <c r="IK34" s="172"/>
      <c r="IL34" s="172"/>
      <c r="IM34" s="172"/>
      <c r="IN34" s="172"/>
      <c r="IO34" s="172"/>
      <c r="IP34" s="172"/>
      <c r="IQ34" s="172"/>
      <c r="IR34" s="172"/>
      <c r="IS34" s="172"/>
      <c r="IT34" s="172"/>
      <c r="IU34" s="172"/>
      <c r="IV34" s="172"/>
      <c r="IW34" s="172"/>
    </row>
    <row r="35" s="168" customFormat="true" ht="42.75" hidden="false" customHeight="true" outlineLevel="0" collapsed="false">
      <c r="A35" s="65" t="s">
        <v>100</v>
      </c>
      <c r="B35" s="19" t="s">
        <v>117</v>
      </c>
      <c r="C35" s="20" t="s">
        <v>36</v>
      </c>
      <c r="D35" s="35" t="s">
        <v>328</v>
      </c>
      <c r="E35" s="64" t="n">
        <v>1515.01</v>
      </c>
      <c r="F35" s="22" t="n">
        <f aca="false">ROUND(K35/2,2)</f>
        <v>16</v>
      </c>
      <c r="G35" s="22" t="n">
        <f aca="false">ROUND(F35*E35/1000,2)</f>
        <v>24.24</v>
      </c>
      <c r="H35" s="116" t="n">
        <f aca="false">ROUND(E35*$H$62,2)</f>
        <v>1742.26</v>
      </c>
      <c r="I35" s="22" t="n">
        <f aca="false">K35-F35</f>
        <v>16</v>
      </c>
      <c r="J35" s="22" t="n">
        <f aca="false">ROUND(H35*I35/1000,2)</f>
        <v>27.88</v>
      </c>
      <c r="K35" s="24" t="n">
        <v>32</v>
      </c>
      <c r="L35" s="22" t="n">
        <f aca="false">G35+J35</f>
        <v>52.12</v>
      </c>
      <c r="M35" s="172"/>
      <c r="N35" s="172"/>
      <c r="O35" s="172"/>
      <c r="P35" s="172"/>
      <c r="Q35" s="172"/>
      <c r="R35" s="172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  <c r="AF35" s="172"/>
      <c r="AG35" s="172"/>
      <c r="AH35" s="172"/>
      <c r="AI35" s="172"/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  <c r="AU35" s="172"/>
      <c r="AV35" s="172"/>
      <c r="AW35" s="172"/>
      <c r="AX35" s="172"/>
      <c r="AY35" s="172"/>
      <c r="AZ35" s="172"/>
      <c r="BA35" s="172"/>
      <c r="BB35" s="172"/>
      <c r="BC35" s="172"/>
      <c r="BD35" s="172"/>
      <c r="BE35" s="172"/>
      <c r="BF35" s="172"/>
      <c r="BG35" s="172"/>
      <c r="BH35" s="172"/>
      <c r="BI35" s="172"/>
      <c r="BJ35" s="172"/>
      <c r="BK35" s="172"/>
      <c r="BL35" s="172"/>
      <c r="BM35" s="172"/>
      <c r="BN35" s="172"/>
      <c r="BO35" s="172"/>
      <c r="BP35" s="172"/>
      <c r="BQ35" s="172"/>
      <c r="BR35" s="172"/>
      <c r="BS35" s="172"/>
      <c r="BT35" s="172"/>
      <c r="BU35" s="172"/>
      <c r="BV35" s="172"/>
      <c r="BW35" s="172"/>
      <c r="BX35" s="172"/>
      <c r="BY35" s="172"/>
      <c r="BZ35" s="172"/>
      <c r="CA35" s="172"/>
      <c r="CB35" s="172"/>
      <c r="CC35" s="172"/>
      <c r="CD35" s="172"/>
      <c r="CE35" s="172"/>
      <c r="CF35" s="172"/>
      <c r="CG35" s="172"/>
      <c r="CH35" s="172"/>
      <c r="CI35" s="172"/>
      <c r="CJ35" s="172"/>
      <c r="CK35" s="172"/>
      <c r="CL35" s="172"/>
      <c r="CM35" s="172"/>
      <c r="CN35" s="172"/>
      <c r="CO35" s="172"/>
      <c r="CP35" s="172"/>
      <c r="CQ35" s="172"/>
      <c r="CR35" s="172"/>
      <c r="CS35" s="172"/>
      <c r="CT35" s="172"/>
      <c r="CU35" s="172"/>
      <c r="CV35" s="172"/>
      <c r="CW35" s="172"/>
      <c r="CX35" s="172"/>
      <c r="CY35" s="172"/>
      <c r="CZ35" s="172"/>
      <c r="DA35" s="172"/>
      <c r="DB35" s="172"/>
      <c r="DC35" s="172"/>
      <c r="DD35" s="172"/>
      <c r="DE35" s="172"/>
      <c r="DF35" s="172"/>
      <c r="DG35" s="172"/>
      <c r="DH35" s="172"/>
      <c r="DI35" s="172"/>
      <c r="DJ35" s="172"/>
      <c r="DK35" s="172"/>
      <c r="DL35" s="172"/>
      <c r="DM35" s="172"/>
      <c r="DN35" s="172"/>
      <c r="DO35" s="172"/>
      <c r="DP35" s="172"/>
      <c r="DQ35" s="172"/>
      <c r="DR35" s="172"/>
      <c r="DS35" s="172"/>
      <c r="DT35" s="172"/>
      <c r="DU35" s="172"/>
      <c r="DV35" s="172"/>
      <c r="DW35" s="172"/>
      <c r="DX35" s="172"/>
      <c r="DY35" s="172"/>
      <c r="DZ35" s="172"/>
      <c r="EA35" s="172"/>
      <c r="EB35" s="172"/>
      <c r="EC35" s="172"/>
      <c r="ED35" s="172"/>
      <c r="EE35" s="172"/>
      <c r="EF35" s="172"/>
      <c r="EG35" s="172"/>
      <c r="EH35" s="172"/>
      <c r="EI35" s="172"/>
      <c r="EJ35" s="172"/>
      <c r="EK35" s="172"/>
      <c r="EL35" s="172"/>
      <c r="EM35" s="172"/>
      <c r="EN35" s="172"/>
      <c r="EO35" s="172"/>
      <c r="EP35" s="172"/>
      <c r="EQ35" s="172"/>
      <c r="ER35" s="172"/>
      <c r="ES35" s="172"/>
      <c r="ET35" s="172"/>
      <c r="EU35" s="172"/>
      <c r="EV35" s="172"/>
      <c r="EW35" s="172"/>
      <c r="EX35" s="172"/>
      <c r="EY35" s="172"/>
      <c r="EZ35" s="172"/>
      <c r="FA35" s="172"/>
      <c r="FB35" s="172"/>
      <c r="FC35" s="172"/>
      <c r="FD35" s="172"/>
      <c r="FE35" s="172"/>
      <c r="FF35" s="172"/>
      <c r="FG35" s="172"/>
      <c r="FH35" s="172"/>
      <c r="FI35" s="172"/>
      <c r="FJ35" s="172"/>
      <c r="FK35" s="172"/>
      <c r="FL35" s="172"/>
      <c r="FM35" s="172"/>
      <c r="FN35" s="172"/>
      <c r="FO35" s="172"/>
      <c r="FP35" s="172"/>
      <c r="FQ35" s="172"/>
      <c r="FR35" s="172"/>
      <c r="FS35" s="172"/>
      <c r="FT35" s="172"/>
      <c r="FU35" s="172"/>
      <c r="FV35" s="172"/>
      <c r="FW35" s="172"/>
      <c r="FX35" s="172"/>
      <c r="FY35" s="172"/>
      <c r="FZ35" s="172"/>
      <c r="GA35" s="172"/>
      <c r="GB35" s="172"/>
      <c r="GC35" s="172"/>
      <c r="GD35" s="172"/>
      <c r="GE35" s="172"/>
      <c r="GF35" s="172"/>
      <c r="GG35" s="172"/>
      <c r="GH35" s="172"/>
      <c r="GI35" s="172"/>
      <c r="GJ35" s="172"/>
      <c r="GK35" s="172"/>
      <c r="GL35" s="172"/>
      <c r="GM35" s="172"/>
      <c r="GN35" s="172"/>
      <c r="GO35" s="172"/>
      <c r="GP35" s="172"/>
      <c r="GQ35" s="172"/>
      <c r="GR35" s="172"/>
      <c r="GS35" s="172"/>
      <c r="GT35" s="172"/>
      <c r="GU35" s="172"/>
      <c r="GV35" s="172"/>
      <c r="GW35" s="172"/>
      <c r="GX35" s="172"/>
      <c r="GY35" s="172"/>
      <c r="GZ35" s="172"/>
      <c r="HA35" s="172"/>
      <c r="HB35" s="172"/>
      <c r="HC35" s="172"/>
      <c r="HD35" s="172"/>
      <c r="HE35" s="172"/>
      <c r="HF35" s="172"/>
      <c r="HG35" s="172"/>
      <c r="HH35" s="172"/>
      <c r="HI35" s="172"/>
      <c r="HJ35" s="172"/>
      <c r="HK35" s="172"/>
      <c r="HL35" s="172"/>
      <c r="HM35" s="172"/>
      <c r="HN35" s="172"/>
      <c r="HO35" s="172"/>
      <c r="HP35" s="172"/>
      <c r="HQ35" s="172"/>
      <c r="HR35" s="172"/>
      <c r="HS35" s="172"/>
      <c r="HT35" s="172"/>
      <c r="HU35" s="172"/>
      <c r="HV35" s="172"/>
      <c r="HW35" s="172"/>
      <c r="HX35" s="172"/>
      <c r="HY35" s="172"/>
      <c r="HZ35" s="172"/>
      <c r="IA35" s="172"/>
      <c r="IB35" s="172"/>
      <c r="IC35" s="172"/>
      <c r="ID35" s="172"/>
      <c r="IE35" s="172"/>
      <c r="IF35" s="172"/>
      <c r="IG35" s="172"/>
      <c r="IH35" s="172"/>
      <c r="II35" s="172"/>
      <c r="IJ35" s="172"/>
      <c r="IK35" s="172"/>
      <c r="IL35" s="172"/>
      <c r="IM35" s="172"/>
      <c r="IN35" s="172"/>
      <c r="IO35" s="172"/>
      <c r="IP35" s="172"/>
      <c r="IQ35" s="172"/>
      <c r="IR35" s="172"/>
      <c r="IS35" s="172"/>
      <c r="IT35" s="172"/>
      <c r="IU35" s="172"/>
      <c r="IV35" s="172"/>
      <c r="IW35" s="172"/>
    </row>
    <row r="36" s="168" customFormat="true" ht="22.5" hidden="false" customHeight="true" outlineLevel="0" collapsed="false">
      <c r="A36" s="41" t="s">
        <v>118</v>
      </c>
      <c r="B36" s="15" t="s">
        <v>119</v>
      </c>
      <c r="C36" s="41"/>
      <c r="D36" s="16"/>
      <c r="E36" s="16"/>
      <c r="F36" s="16" t="n">
        <f aca="false">SUM(F37:F38)</f>
        <v>164</v>
      </c>
      <c r="G36" s="16" t="n">
        <f aca="false">SUM(G37:G38)</f>
        <v>248.47</v>
      </c>
      <c r="H36" s="16"/>
      <c r="I36" s="16" t="n">
        <f aca="false">SUM(I37:I38)</f>
        <v>164</v>
      </c>
      <c r="J36" s="16" t="n">
        <f aca="false">SUM(J37:J38)</f>
        <v>285.73</v>
      </c>
      <c r="K36" s="16" t="n">
        <f aca="false">SUM(K37:K38)</f>
        <v>328</v>
      </c>
      <c r="L36" s="16" t="n">
        <f aca="false">SUM(L37:L38)</f>
        <v>534.2</v>
      </c>
      <c r="M36" s="167"/>
      <c r="N36" s="167"/>
      <c r="O36" s="167"/>
      <c r="P36" s="167"/>
      <c r="Q36" s="167"/>
      <c r="R36" s="167"/>
      <c r="S36" s="167"/>
      <c r="T36" s="167"/>
      <c r="U36" s="167"/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  <c r="BI36" s="167"/>
      <c r="BJ36" s="167"/>
      <c r="BK36" s="167"/>
      <c r="BL36" s="167"/>
      <c r="BM36" s="167"/>
      <c r="BN36" s="167"/>
      <c r="BO36" s="167"/>
      <c r="BP36" s="167"/>
      <c r="BQ36" s="167"/>
      <c r="BR36" s="167"/>
      <c r="BS36" s="167"/>
      <c r="BT36" s="167"/>
      <c r="BU36" s="167"/>
      <c r="BV36" s="167"/>
      <c r="BW36" s="167"/>
      <c r="BX36" s="167"/>
      <c r="BY36" s="167"/>
      <c r="BZ36" s="167"/>
      <c r="CA36" s="167"/>
      <c r="CB36" s="167"/>
      <c r="CC36" s="167"/>
      <c r="CD36" s="167"/>
      <c r="CE36" s="167"/>
      <c r="CF36" s="167"/>
      <c r="CG36" s="167"/>
      <c r="CH36" s="167"/>
      <c r="CI36" s="167"/>
      <c r="CJ36" s="167"/>
      <c r="CK36" s="167"/>
      <c r="CL36" s="167"/>
      <c r="CM36" s="167"/>
      <c r="CN36" s="167"/>
      <c r="CO36" s="167"/>
      <c r="CP36" s="167"/>
      <c r="CQ36" s="167"/>
      <c r="CR36" s="167"/>
      <c r="CS36" s="167"/>
      <c r="CT36" s="167"/>
      <c r="CU36" s="167"/>
      <c r="CV36" s="167"/>
      <c r="CW36" s="167"/>
      <c r="CX36" s="167"/>
      <c r="CY36" s="167"/>
      <c r="CZ36" s="167"/>
      <c r="DA36" s="167"/>
      <c r="DB36" s="167"/>
      <c r="DC36" s="167"/>
      <c r="DD36" s="167"/>
      <c r="DE36" s="167"/>
      <c r="DF36" s="167"/>
      <c r="DG36" s="167"/>
      <c r="DH36" s="167"/>
      <c r="DI36" s="167"/>
      <c r="DJ36" s="167"/>
      <c r="DK36" s="167"/>
      <c r="DL36" s="167"/>
      <c r="DM36" s="167"/>
      <c r="DN36" s="167"/>
      <c r="DO36" s="167"/>
      <c r="DP36" s="167"/>
      <c r="DQ36" s="167"/>
      <c r="DR36" s="167"/>
      <c r="DS36" s="167"/>
      <c r="DT36" s="167"/>
      <c r="DU36" s="167"/>
      <c r="DV36" s="167"/>
      <c r="DW36" s="167"/>
      <c r="DX36" s="167"/>
      <c r="DY36" s="167"/>
      <c r="DZ36" s="167"/>
      <c r="EA36" s="167"/>
      <c r="EB36" s="167"/>
      <c r="EC36" s="167"/>
      <c r="ED36" s="167"/>
      <c r="EE36" s="167"/>
      <c r="EF36" s="167"/>
      <c r="EG36" s="167"/>
      <c r="EH36" s="167"/>
      <c r="EI36" s="167"/>
      <c r="EJ36" s="167"/>
      <c r="EK36" s="167"/>
      <c r="EL36" s="167"/>
      <c r="EM36" s="167"/>
      <c r="EN36" s="167"/>
      <c r="EO36" s="167"/>
      <c r="EP36" s="167"/>
      <c r="EQ36" s="167"/>
      <c r="ER36" s="167"/>
      <c r="ES36" s="167"/>
      <c r="ET36" s="167"/>
      <c r="EU36" s="167"/>
      <c r="EV36" s="167"/>
      <c r="EW36" s="167"/>
      <c r="EX36" s="167"/>
      <c r="EY36" s="167"/>
      <c r="EZ36" s="167"/>
      <c r="FA36" s="167"/>
      <c r="FB36" s="167"/>
      <c r="FC36" s="167"/>
      <c r="FD36" s="167"/>
      <c r="FE36" s="167"/>
      <c r="FF36" s="167"/>
      <c r="FG36" s="167"/>
      <c r="FH36" s="167"/>
      <c r="FI36" s="167"/>
      <c r="FJ36" s="167"/>
      <c r="FK36" s="167"/>
      <c r="FL36" s="167"/>
      <c r="FM36" s="167"/>
      <c r="FN36" s="167"/>
      <c r="FO36" s="167"/>
      <c r="FP36" s="167"/>
      <c r="FQ36" s="167"/>
      <c r="FR36" s="167"/>
      <c r="FS36" s="167"/>
      <c r="FT36" s="167"/>
      <c r="FU36" s="167"/>
      <c r="FV36" s="167"/>
      <c r="FW36" s="167"/>
      <c r="FX36" s="167"/>
      <c r="FY36" s="167"/>
      <c r="FZ36" s="167"/>
      <c r="GA36" s="167"/>
      <c r="GB36" s="167"/>
      <c r="GC36" s="167"/>
      <c r="GD36" s="167"/>
      <c r="GE36" s="167"/>
      <c r="GF36" s="167"/>
      <c r="GG36" s="167"/>
      <c r="GH36" s="167"/>
      <c r="GI36" s="167"/>
      <c r="GJ36" s="167"/>
      <c r="GK36" s="167"/>
      <c r="GL36" s="167"/>
      <c r="GM36" s="167"/>
      <c r="GN36" s="167"/>
      <c r="GO36" s="167"/>
      <c r="GP36" s="167"/>
      <c r="GQ36" s="167"/>
      <c r="GR36" s="167"/>
      <c r="GS36" s="167"/>
      <c r="GT36" s="167"/>
      <c r="GU36" s="167"/>
      <c r="GV36" s="167"/>
      <c r="GW36" s="167"/>
      <c r="GX36" s="167"/>
      <c r="GY36" s="167"/>
      <c r="GZ36" s="167"/>
      <c r="HA36" s="167"/>
      <c r="HB36" s="167"/>
      <c r="HC36" s="167"/>
      <c r="HD36" s="167"/>
      <c r="HE36" s="167"/>
      <c r="HF36" s="167"/>
      <c r="HG36" s="167"/>
      <c r="HH36" s="167"/>
      <c r="HI36" s="167"/>
      <c r="HJ36" s="167"/>
      <c r="HK36" s="167"/>
      <c r="HL36" s="167"/>
      <c r="HM36" s="167"/>
      <c r="HN36" s="167"/>
      <c r="HO36" s="167"/>
      <c r="HP36" s="167"/>
      <c r="HQ36" s="167"/>
      <c r="HR36" s="167"/>
      <c r="HS36" s="167"/>
      <c r="HT36" s="167"/>
      <c r="HU36" s="167"/>
      <c r="HV36" s="167"/>
      <c r="HW36" s="167"/>
      <c r="HX36" s="167"/>
      <c r="HY36" s="167"/>
      <c r="HZ36" s="167"/>
      <c r="IA36" s="167"/>
      <c r="IB36" s="167"/>
      <c r="IC36" s="167"/>
      <c r="ID36" s="167"/>
      <c r="IE36" s="167"/>
      <c r="IF36" s="167"/>
      <c r="IG36" s="167"/>
      <c r="IH36" s="167"/>
      <c r="II36" s="167"/>
      <c r="IJ36" s="167"/>
      <c r="IK36" s="167"/>
      <c r="IL36" s="167"/>
      <c r="IM36" s="167"/>
      <c r="IN36" s="167"/>
      <c r="IO36" s="167"/>
      <c r="IP36" s="167"/>
      <c r="IQ36" s="167"/>
      <c r="IR36" s="167"/>
      <c r="IS36" s="167"/>
      <c r="IT36" s="167"/>
      <c r="IU36" s="167"/>
      <c r="IV36" s="167"/>
      <c r="IW36" s="167"/>
    </row>
    <row r="37" s="168" customFormat="true" ht="24.75" hidden="false" customHeight="true" outlineLevel="0" collapsed="false">
      <c r="A37" s="18" t="s">
        <v>120</v>
      </c>
      <c r="B37" s="19" t="s">
        <v>123</v>
      </c>
      <c r="C37" s="20" t="s">
        <v>124</v>
      </c>
      <c r="D37" s="20" t="s">
        <v>328</v>
      </c>
      <c r="E37" s="64" t="n">
        <v>1515.01</v>
      </c>
      <c r="F37" s="22" t="n">
        <f aca="false">ROUND(K37/2,2)</f>
        <v>125</v>
      </c>
      <c r="G37" s="22" t="n">
        <f aca="false">ROUND(F37*E37/1000,2)</f>
        <v>189.38</v>
      </c>
      <c r="H37" s="116" t="n">
        <f aca="false">ROUND(E37*$H$62,2)</f>
        <v>1742.26</v>
      </c>
      <c r="I37" s="22" t="n">
        <f aca="false">K37-F37</f>
        <v>125</v>
      </c>
      <c r="J37" s="22" t="n">
        <f aca="false">ROUND(H37*I37/1000,2)</f>
        <v>217.78</v>
      </c>
      <c r="K37" s="24" t="n">
        <v>250</v>
      </c>
      <c r="L37" s="22" t="n">
        <f aca="false">G37+J37</f>
        <v>407.16</v>
      </c>
    </row>
    <row r="38" s="168" customFormat="true" ht="24.75" hidden="false" customHeight="true" outlineLevel="0" collapsed="false">
      <c r="A38" s="18" t="s">
        <v>122</v>
      </c>
      <c r="B38" s="19" t="s">
        <v>121</v>
      </c>
      <c r="C38" s="20" t="s">
        <v>124</v>
      </c>
      <c r="D38" s="20" t="s">
        <v>328</v>
      </c>
      <c r="E38" s="64" t="n">
        <v>1515.01</v>
      </c>
      <c r="F38" s="22" t="n">
        <f aca="false">ROUND(K38/2,2)</f>
        <v>39</v>
      </c>
      <c r="G38" s="22" t="n">
        <f aca="false">ROUND(F38*E38/1000,2)</f>
        <v>59.09</v>
      </c>
      <c r="H38" s="116" t="n">
        <f aca="false">ROUND(E38*$H$62,2)</f>
        <v>1742.26</v>
      </c>
      <c r="I38" s="22" t="n">
        <f aca="false">K38-F38</f>
        <v>39</v>
      </c>
      <c r="J38" s="22" t="n">
        <f aca="false">ROUND(H38*I38/1000,2)</f>
        <v>67.95</v>
      </c>
      <c r="K38" s="24" t="n">
        <v>78</v>
      </c>
      <c r="L38" s="22" t="n">
        <f aca="false">G38+J38</f>
        <v>127.04</v>
      </c>
    </row>
    <row r="39" s="168" customFormat="true" ht="24" hidden="false" customHeight="true" outlineLevel="0" collapsed="false">
      <c r="A39" s="41" t="s">
        <v>125</v>
      </c>
      <c r="B39" s="15" t="s">
        <v>126</v>
      </c>
      <c r="C39" s="41"/>
      <c r="D39" s="16"/>
      <c r="E39" s="16"/>
      <c r="F39" s="16" t="n">
        <f aca="false">SUM(F40:F49)</f>
        <v>884.43</v>
      </c>
      <c r="G39" s="16" t="n">
        <f aca="false">SUM(G40:G49)</f>
        <v>1339.93</v>
      </c>
      <c r="H39" s="16"/>
      <c r="I39" s="16" t="n">
        <f aca="false">SUM(I40:I49)</f>
        <v>884.422</v>
      </c>
      <c r="J39" s="16" t="n">
        <f aca="false">SUM(J40:J49)</f>
        <v>1540.89</v>
      </c>
      <c r="K39" s="16" t="n">
        <f aca="false">SUM(K40:K49)</f>
        <v>1768.852</v>
      </c>
      <c r="L39" s="16" t="n">
        <f aca="false">SUM(L40:L49)</f>
        <v>2880.82</v>
      </c>
      <c r="M39" s="167"/>
      <c r="N39" s="167"/>
      <c r="O39" s="167"/>
      <c r="P39" s="167"/>
      <c r="Q39" s="167"/>
      <c r="R39" s="167"/>
      <c r="S39" s="167"/>
      <c r="T39" s="167"/>
      <c r="U39" s="167"/>
      <c r="V39" s="167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/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  <c r="BI39" s="167"/>
      <c r="BJ39" s="167"/>
      <c r="BK39" s="167"/>
      <c r="BL39" s="167"/>
      <c r="BM39" s="167"/>
      <c r="BN39" s="167"/>
      <c r="BO39" s="167"/>
      <c r="BP39" s="167"/>
      <c r="BQ39" s="167"/>
      <c r="BR39" s="167"/>
      <c r="BS39" s="167"/>
      <c r="BT39" s="167"/>
      <c r="BU39" s="167"/>
      <c r="BV39" s="167"/>
      <c r="BW39" s="167"/>
      <c r="BX39" s="167"/>
      <c r="BY39" s="167"/>
      <c r="BZ39" s="167"/>
      <c r="CA39" s="167"/>
      <c r="CB39" s="167"/>
      <c r="CC39" s="167"/>
      <c r="CD39" s="167"/>
      <c r="CE39" s="167"/>
      <c r="CF39" s="167"/>
      <c r="CG39" s="167"/>
      <c r="CH39" s="167"/>
      <c r="CI39" s="167"/>
      <c r="CJ39" s="167"/>
      <c r="CK39" s="167"/>
      <c r="CL39" s="167"/>
      <c r="CM39" s="167"/>
      <c r="CN39" s="167"/>
      <c r="CO39" s="167"/>
      <c r="CP39" s="167"/>
      <c r="CQ39" s="167"/>
      <c r="CR39" s="167"/>
      <c r="CS39" s="167"/>
      <c r="CT39" s="167"/>
      <c r="CU39" s="167"/>
      <c r="CV39" s="167"/>
      <c r="CW39" s="167"/>
      <c r="CX39" s="167"/>
      <c r="CY39" s="167"/>
      <c r="CZ39" s="167"/>
      <c r="DA39" s="167"/>
      <c r="DB39" s="167"/>
      <c r="DC39" s="167"/>
      <c r="DD39" s="167"/>
      <c r="DE39" s="167"/>
      <c r="DF39" s="167"/>
      <c r="DG39" s="167"/>
      <c r="DH39" s="167"/>
      <c r="DI39" s="167"/>
      <c r="DJ39" s="167"/>
      <c r="DK39" s="167"/>
      <c r="DL39" s="167"/>
      <c r="DM39" s="167"/>
      <c r="DN39" s="167"/>
      <c r="DO39" s="167"/>
      <c r="DP39" s="167"/>
      <c r="DQ39" s="167"/>
      <c r="DR39" s="167"/>
      <c r="DS39" s="167"/>
      <c r="DT39" s="167"/>
      <c r="DU39" s="167"/>
      <c r="DV39" s="167"/>
      <c r="DW39" s="167"/>
      <c r="DX39" s="167"/>
      <c r="DY39" s="167"/>
      <c r="DZ39" s="167"/>
      <c r="EA39" s="167"/>
      <c r="EB39" s="167"/>
      <c r="EC39" s="167"/>
      <c r="ED39" s="167"/>
      <c r="EE39" s="167"/>
      <c r="EF39" s="167"/>
      <c r="EG39" s="167"/>
      <c r="EH39" s="167"/>
      <c r="EI39" s="167"/>
      <c r="EJ39" s="167"/>
      <c r="EK39" s="167"/>
      <c r="EL39" s="167"/>
      <c r="EM39" s="167"/>
      <c r="EN39" s="167"/>
      <c r="EO39" s="167"/>
      <c r="EP39" s="167"/>
      <c r="EQ39" s="167"/>
      <c r="ER39" s="167"/>
      <c r="ES39" s="167"/>
      <c r="ET39" s="167"/>
      <c r="EU39" s="167"/>
      <c r="EV39" s="167"/>
      <c r="EW39" s="167"/>
      <c r="EX39" s="167"/>
      <c r="EY39" s="167"/>
      <c r="EZ39" s="167"/>
      <c r="FA39" s="167"/>
      <c r="FB39" s="167"/>
      <c r="FC39" s="167"/>
      <c r="FD39" s="167"/>
      <c r="FE39" s="167"/>
      <c r="FF39" s="167"/>
      <c r="FG39" s="167"/>
      <c r="FH39" s="167"/>
      <c r="FI39" s="167"/>
      <c r="FJ39" s="167"/>
      <c r="FK39" s="167"/>
      <c r="FL39" s="167"/>
      <c r="FM39" s="167"/>
      <c r="FN39" s="167"/>
      <c r="FO39" s="167"/>
      <c r="FP39" s="167"/>
      <c r="FQ39" s="167"/>
      <c r="FR39" s="167"/>
      <c r="FS39" s="167"/>
      <c r="FT39" s="167"/>
      <c r="FU39" s="167"/>
      <c r="FV39" s="167"/>
      <c r="FW39" s="167"/>
      <c r="FX39" s="167"/>
      <c r="FY39" s="167"/>
      <c r="FZ39" s="167"/>
      <c r="GA39" s="167"/>
      <c r="GB39" s="167"/>
      <c r="GC39" s="167"/>
      <c r="GD39" s="167"/>
      <c r="GE39" s="167"/>
      <c r="GF39" s="167"/>
      <c r="GG39" s="167"/>
      <c r="GH39" s="167"/>
      <c r="GI39" s="167"/>
      <c r="GJ39" s="167"/>
      <c r="GK39" s="167"/>
      <c r="GL39" s="167"/>
      <c r="GM39" s="167"/>
      <c r="GN39" s="167"/>
      <c r="GO39" s="167"/>
      <c r="GP39" s="167"/>
      <c r="GQ39" s="167"/>
      <c r="GR39" s="167"/>
      <c r="GS39" s="167"/>
      <c r="GT39" s="167"/>
      <c r="GU39" s="167"/>
      <c r="GV39" s="167"/>
      <c r="GW39" s="167"/>
      <c r="GX39" s="167"/>
      <c r="GY39" s="167"/>
      <c r="GZ39" s="167"/>
      <c r="HA39" s="167"/>
      <c r="HB39" s="167"/>
      <c r="HC39" s="167"/>
      <c r="HD39" s="167"/>
      <c r="HE39" s="167"/>
      <c r="HF39" s="167"/>
      <c r="HG39" s="167"/>
      <c r="HH39" s="167"/>
      <c r="HI39" s="167"/>
      <c r="HJ39" s="167"/>
      <c r="HK39" s="167"/>
      <c r="HL39" s="167"/>
      <c r="HM39" s="167"/>
      <c r="HN39" s="167"/>
      <c r="HO39" s="167"/>
      <c r="HP39" s="167"/>
      <c r="HQ39" s="167"/>
      <c r="HR39" s="167"/>
      <c r="HS39" s="167"/>
      <c r="HT39" s="167"/>
      <c r="HU39" s="167"/>
      <c r="HV39" s="167"/>
      <c r="HW39" s="167"/>
      <c r="HX39" s="167"/>
      <c r="HY39" s="167"/>
      <c r="HZ39" s="167"/>
      <c r="IA39" s="167"/>
      <c r="IB39" s="167"/>
      <c r="IC39" s="167"/>
      <c r="ID39" s="167"/>
      <c r="IE39" s="167"/>
      <c r="IF39" s="167"/>
      <c r="IG39" s="167"/>
      <c r="IH39" s="167"/>
      <c r="II39" s="167"/>
      <c r="IJ39" s="167"/>
      <c r="IK39" s="167"/>
      <c r="IL39" s="167"/>
      <c r="IM39" s="167"/>
      <c r="IN39" s="167"/>
      <c r="IO39" s="167"/>
      <c r="IP39" s="167"/>
      <c r="IQ39" s="167"/>
      <c r="IR39" s="167"/>
      <c r="IS39" s="167"/>
      <c r="IT39" s="167"/>
      <c r="IU39" s="167"/>
      <c r="IV39" s="167"/>
      <c r="IW39" s="167"/>
    </row>
    <row r="40" s="168" customFormat="true" ht="38.25" hidden="false" customHeight="true" outlineLevel="0" collapsed="false">
      <c r="A40" s="63" t="s">
        <v>127</v>
      </c>
      <c r="B40" s="37" t="s">
        <v>128</v>
      </c>
      <c r="C40" s="20" t="s">
        <v>31</v>
      </c>
      <c r="D40" s="35" t="s">
        <v>328</v>
      </c>
      <c r="E40" s="64" t="n">
        <v>1515.01</v>
      </c>
      <c r="F40" s="22" t="n">
        <f aca="false">ROUND(K40/2,2)</f>
        <v>120</v>
      </c>
      <c r="G40" s="22" t="n">
        <f aca="false">ROUND(F40*E40/1000,2)</f>
        <v>181.8</v>
      </c>
      <c r="H40" s="116" t="n">
        <f aca="false">ROUND(E40*$H$62,2)</f>
        <v>1742.26</v>
      </c>
      <c r="I40" s="22" t="n">
        <f aca="false">K40-F40</f>
        <v>120</v>
      </c>
      <c r="J40" s="22" t="n">
        <f aca="false">ROUND(I40*H40/1000,2)</f>
        <v>209.07</v>
      </c>
      <c r="K40" s="24" t="n">
        <v>240</v>
      </c>
      <c r="L40" s="22" t="n">
        <f aca="false">G40+J40</f>
        <v>390.87</v>
      </c>
    </row>
    <row r="41" s="168" customFormat="true" ht="32.55" hidden="false" customHeight="true" outlineLevel="0" collapsed="false">
      <c r="A41" s="63" t="s">
        <v>129</v>
      </c>
      <c r="B41" s="31" t="s">
        <v>130</v>
      </c>
      <c r="C41" s="20" t="s">
        <v>31</v>
      </c>
      <c r="D41" s="35" t="s">
        <v>328</v>
      </c>
      <c r="E41" s="64" t="n">
        <v>1515.01</v>
      </c>
      <c r="F41" s="22" t="n">
        <f aca="false">ROUND(K41/2,2)</f>
        <v>120</v>
      </c>
      <c r="G41" s="22" t="n">
        <f aca="false">ROUND(F41*E41/1000,2)</f>
        <v>181.8</v>
      </c>
      <c r="H41" s="116" t="n">
        <f aca="false">ROUND(E41*$H$62,2)</f>
        <v>1742.26</v>
      </c>
      <c r="I41" s="22" t="n">
        <f aca="false">K41-F41</f>
        <v>120</v>
      </c>
      <c r="J41" s="22" t="n">
        <f aca="false">ROUND(I41*H41/1000,2)</f>
        <v>209.07</v>
      </c>
      <c r="K41" s="24" t="n">
        <v>240</v>
      </c>
      <c r="L41" s="22" t="n">
        <f aca="false">G41+J41</f>
        <v>390.87</v>
      </c>
    </row>
    <row r="42" s="168" customFormat="true" ht="35.25" hidden="false" customHeight="true" outlineLevel="0" collapsed="false">
      <c r="A42" s="63" t="s">
        <v>131</v>
      </c>
      <c r="B42" s="19" t="s">
        <v>132</v>
      </c>
      <c r="C42" s="20" t="s">
        <v>133</v>
      </c>
      <c r="D42" s="35" t="s">
        <v>328</v>
      </c>
      <c r="E42" s="64" t="n">
        <v>1515.01</v>
      </c>
      <c r="F42" s="22" t="n">
        <f aca="false">ROUND(K42/2,2)</f>
        <v>42.5</v>
      </c>
      <c r="G42" s="22" t="n">
        <f aca="false">ROUND(F42*E42/1000,2)</f>
        <v>64.39</v>
      </c>
      <c r="H42" s="116" t="n">
        <f aca="false">ROUND(E42*$H$62,2)</f>
        <v>1742.26</v>
      </c>
      <c r="I42" s="22" t="n">
        <f aca="false">K42-F42</f>
        <v>42.5</v>
      </c>
      <c r="J42" s="22" t="n">
        <f aca="false">ROUND(I42*H42/1000,2)</f>
        <v>74.05</v>
      </c>
      <c r="K42" s="24" t="n">
        <v>85</v>
      </c>
      <c r="L42" s="22" t="n">
        <f aca="false">G42+J42</f>
        <v>138.44</v>
      </c>
    </row>
    <row r="43" s="167" customFormat="true" ht="38.2" hidden="false" customHeight="true" outlineLevel="0" collapsed="false">
      <c r="A43" s="63" t="s">
        <v>134</v>
      </c>
      <c r="B43" s="173" t="s">
        <v>137</v>
      </c>
      <c r="C43" s="20" t="s">
        <v>31</v>
      </c>
      <c r="D43" s="35" t="s">
        <v>328</v>
      </c>
      <c r="E43" s="64" t="n">
        <v>1515.01</v>
      </c>
      <c r="F43" s="22" t="n">
        <f aca="false">ROUND(K43/2,2)</f>
        <v>9</v>
      </c>
      <c r="G43" s="22" t="n">
        <f aca="false">ROUND(F43*E43/1000,2)</f>
        <v>13.64</v>
      </c>
      <c r="H43" s="116" t="n">
        <f aca="false">ROUND(E43*$H$62,2)</f>
        <v>1742.26</v>
      </c>
      <c r="I43" s="22" t="n">
        <f aca="false">K43-F43</f>
        <v>9</v>
      </c>
      <c r="J43" s="22" t="n">
        <f aca="false">ROUND(I43*H43/1000,2)</f>
        <v>15.68</v>
      </c>
      <c r="K43" s="24" t="n">
        <v>18</v>
      </c>
      <c r="L43" s="22" t="n">
        <f aca="false">G43+J43</f>
        <v>29.32</v>
      </c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/>
      <c r="AH43" s="168"/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  <c r="BI43" s="168"/>
      <c r="BJ43" s="168"/>
      <c r="BK43" s="168"/>
      <c r="BL43" s="168"/>
      <c r="BM43" s="168"/>
      <c r="BN43" s="168"/>
      <c r="BO43" s="168"/>
      <c r="BP43" s="168"/>
      <c r="BQ43" s="168"/>
      <c r="BR43" s="168"/>
      <c r="BS43" s="168"/>
      <c r="BT43" s="168"/>
      <c r="BU43" s="168"/>
      <c r="BV43" s="168"/>
      <c r="BW43" s="168"/>
      <c r="BX43" s="168"/>
      <c r="BY43" s="168"/>
      <c r="BZ43" s="168"/>
      <c r="CA43" s="168"/>
      <c r="CB43" s="168"/>
      <c r="CC43" s="168"/>
      <c r="CD43" s="168"/>
      <c r="CE43" s="168"/>
      <c r="CF43" s="168"/>
      <c r="CG43" s="168"/>
      <c r="CH43" s="168"/>
      <c r="CI43" s="168"/>
      <c r="CJ43" s="168"/>
      <c r="CK43" s="168"/>
      <c r="CL43" s="168"/>
      <c r="CM43" s="168"/>
      <c r="CN43" s="168"/>
      <c r="CO43" s="168"/>
      <c r="CP43" s="168"/>
      <c r="CQ43" s="168"/>
      <c r="CR43" s="168"/>
      <c r="CS43" s="168"/>
      <c r="CT43" s="168"/>
      <c r="CU43" s="168"/>
      <c r="CV43" s="168"/>
      <c r="CW43" s="168"/>
      <c r="CX43" s="168"/>
      <c r="CY43" s="168"/>
      <c r="CZ43" s="168"/>
      <c r="DA43" s="168"/>
      <c r="DB43" s="168"/>
      <c r="DC43" s="168"/>
      <c r="DD43" s="168"/>
      <c r="DE43" s="168"/>
      <c r="DF43" s="168"/>
      <c r="DG43" s="168"/>
      <c r="DH43" s="168"/>
      <c r="DI43" s="168"/>
      <c r="DJ43" s="168"/>
      <c r="DK43" s="168"/>
      <c r="DL43" s="168"/>
      <c r="DM43" s="168"/>
      <c r="DN43" s="168"/>
      <c r="DO43" s="168"/>
      <c r="DP43" s="168"/>
      <c r="DQ43" s="168"/>
      <c r="DR43" s="168"/>
      <c r="DS43" s="168"/>
      <c r="DT43" s="168"/>
      <c r="DU43" s="168"/>
      <c r="DV43" s="168"/>
      <c r="DW43" s="168"/>
      <c r="DX43" s="168"/>
      <c r="DY43" s="168"/>
      <c r="DZ43" s="168"/>
      <c r="EA43" s="168"/>
      <c r="EB43" s="168"/>
      <c r="EC43" s="168"/>
      <c r="ED43" s="168"/>
      <c r="EE43" s="168"/>
      <c r="EF43" s="168"/>
      <c r="EG43" s="168"/>
      <c r="EH43" s="168"/>
      <c r="EI43" s="168"/>
      <c r="EJ43" s="168"/>
      <c r="EK43" s="168"/>
      <c r="EL43" s="168"/>
      <c r="EM43" s="168"/>
      <c r="EN43" s="168"/>
      <c r="EO43" s="168"/>
      <c r="EP43" s="168"/>
      <c r="EQ43" s="168"/>
      <c r="ER43" s="168"/>
      <c r="ES43" s="168"/>
      <c r="ET43" s="168"/>
      <c r="EU43" s="168"/>
      <c r="EV43" s="168"/>
      <c r="EW43" s="168"/>
      <c r="EX43" s="168"/>
      <c r="EY43" s="168"/>
      <c r="EZ43" s="168"/>
      <c r="FA43" s="168"/>
      <c r="FB43" s="168"/>
      <c r="FC43" s="168"/>
      <c r="FD43" s="168"/>
      <c r="FE43" s="168"/>
      <c r="FF43" s="168"/>
      <c r="FG43" s="168"/>
      <c r="FH43" s="168"/>
      <c r="FI43" s="168"/>
      <c r="FJ43" s="168"/>
      <c r="FK43" s="168"/>
      <c r="FL43" s="168"/>
      <c r="FM43" s="168"/>
      <c r="FN43" s="168"/>
      <c r="FO43" s="168"/>
      <c r="FP43" s="168"/>
      <c r="FQ43" s="168"/>
      <c r="FR43" s="168"/>
      <c r="FS43" s="168"/>
      <c r="FT43" s="168"/>
      <c r="FU43" s="168"/>
      <c r="FV43" s="168"/>
      <c r="FW43" s="168"/>
      <c r="FX43" s="168"/>
      <c r="FY43" s="168"/>
      <c r="FZ43" s="168"/>
      <c r="GA43" s="168"/>
      <c r="GB43" s="168"/>
      <c r="GC43" s="168"/>
      <c r="GD43" s="168"/>
      <c r="GE43" s="168"/>
      <c r="GF43" s="168"/>
      <c r="GG43" s="168"/>
      <c r="GH43" s="168"/>
      <c r="GI43" s="168"/>
      <c r="GJ43" s="168"/>
      <c r="GK43" s="168"/>
      <c r="GL43" s="168"/>
      <c r="GM43" s="168"/>
      <c r="GN43" s="168"/>
      <c r="GO43" s="168"/>
      <c r="GP43" s="168"/>
      <c r="GQ43" s="168"/>
      <c r="GR43" s="168"/>
      <c r="GS43" s="168"/>
      <c r="GT43" s="168"/>
      <c r="GU43" s="168"/>
      <c r="GV43" s="168"/>
      <c r="GW43" s="168"/>
      <c r="GX43" s="168"/>
      <c r="GY43" s="168"/>
      <c r="GZ43" s="168"/>
      <c r="HA43" s="168"/>
      <c r="HB43" s="168"/>
      <c r="HC43" s="168"/>
      <c r="HD43" s="168"/>
      <c r="HE43" s="168"/>
      <c r="HF43" s="168"/>
      <c r="HG43" s="168"/>
      <c r="HH43" s="168"/>
      <c r="HI43" s="168"/>
      <c r="HJ43" s="168"/>
      <c r="HK43" s="168"/>
      <c r="HL43" s="168"/>
      <c r="HM43" s="168"/>
      <c r="HN43" s="168"/>
      <c r="HO43" s="168"/>
      <c r="HP43" s="168"/>
      <c r="HQ43" s="168"/>
      <c r="HR43" s="168"/>
      <c r="HS43" s="168"/>
      <c r="HT43" s="168"/>
      <c r="HU43" s="168"/>
      <c r="HV43" s="168"/>
      <c r="HW43" s="168"/>
      <c r="HX43" s="168"/>
      <c r="HY43" s="168"/>
      <c r="HZ43" s="168"/>
      <c r="IA43" s="168"/>
      <c r="IB43" s="168"/>
      <c r="IC43" s="168"/>
      <c r="ID43" s="168"/>
      <c r="IE43" s="168"/>
      <c r="IF43" s="168"/>
      <c r="IG43" s="168"/>
      <c r="IH43" s="168"/>
      <c r="II43" s="168"/>
      <c r="IJ43" s="168"/>
      <c r="IK43" s="168"/>
      <c r="IL43" s="168"/>
      <c r="IM43" s="168"/>
      <c r="IN43" s="168"/>
      <c r="IO43" s="168"/>
      <c r="IP43" s="168"/>
      <c r="IQ43" s="168"/>
      <c r="IR43" s="168"/>
      <c r="IS43" s="168"/>
      <c r="IT43" s="168"/>
      <c r="IU43" s="168"/>
      <c r="IV43" s="168"/>
      <c r="IW43" s="168"/>
    </row>
    <row r="44" s="167" customFormat="true" ht="36" hidden="false" customHeight="true" outlineLevel="0" collapsed="false">
      <c r="A44" s="63" t="s">
        <v>136</v>
      </c>
      <c r="B44" s="34" t="s">
        <v>139</v>
      </c>
      <c r="C44" s="20" t="s">
        <v>31</v>
      </c>
      <c r="D44" s="35" t="s">
        <v>328</v>
      </c>
      <c r="E44" s="64" t="n">
        <v>1515.01</v>
      </c>
      <c r="F44" s="22" t="n">
        <f aca="false">ROUND(K44/2,2)</f>
        <v>78</v>
      </c>
      <c r="G44" s="22" t="n">
        <f aca="false">ROUND(F44*E44/1000,2)</f>
        <v>118.17</v>
      </c>
      <c r="H44" s="116" t="n">
        <f aca="false">ROUND(E44*$H$62,2)</f>
        <v>1742.26</v>
      </c>
      <c r="I44" s="22" t="n">
        <f aca="false">K44-F44</f>
        <v>78</v>
      </c>
      <c r="J44" s="22" t="n">
        <f aca="false">ROUND(I44*H44/1000,2)</f>
        <v>135.9</v>
      </c>
      <c r="K44" s="24" t="n">
        <v>156</v>
      </c>
      <c r="L44" s="22" t="n">
        <f aca="false">G44+J44</f>
        <v>254.07</v>
      </c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/>
      <c r="AH44" s="168"/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8"/>
      <c r="BD44" s="168"/>
      <c r="BE44" s="168"/>
      <c r="BF44" s="168"/>
      <c r="BG44" s="168"/>
      <c r="BH44" s="168"/>
      <c r="BI44" s="168"/>
      <c r="BJ44" s="168"/>
      <c r="BK44" s="168"/>
      <c r="BL44" s="168"/>
      <c r="BM44" s="168"/>
      <c r="BN44" s="168"/>
      <c r="BO44" s="168"/>
      <c r="BP44" s="168"/>
      <c r="BQ44" s="168"/>
      <c r="BR44" s="168"/>
      <c r="BS44" s="168"/>
      <c r="BT44" s="168"/>
      <c r="BU44" s="168"/>
      <c r="BV44" s="168"/>
      <c r="BW44" s="168"/>
      <c r="BX44" s="168"/>
      <c r="BY44" s="168"/>
      <c r="BZ44" s="168"/>
      <c r="CA44" s="168"/>
      <c r="CB44" s="168"/>
      <c r="CC44" s="168"/>
      <c r="CD44" s="168"/>
      <c r="CE44" s="168"/>
      <c r="CF44" s="168"/>
      <c r="CG44" s="168"/>
      <c r="CH44" s="168"/>
      <c r="CI44" s="168"/>
      <c r="CJ44" s="168"/>
      <c r="CK44" s="168"/>
      <c r="CL44" s="168"/>
      <c r="CM44" s="168"/>
      <c r="CN44" s="168"/>
      <c r="CO44" s="168"/>
      <c r="CP44" s="168"/>
      <c r="CQ44" s="168"/>
      <c r="CR44" s="168"/>
      <c r="CS44" s="168"/>
      <c r="CT44" s="168"/>
      <c r="CU44" s="168"/>
      <c r="CV44" s="168"/>
      <c r="CW44" s="168"/>
      <c r="CX44" s="168"/>
      <c r="CY44" s="168"/>
      <c r="CZ44" s="168"/>
      <c r="DA44" s="168"/>
      <c r="DB44" s="168"/>
      <c r="DC44" s="168"/>
      <c r="DD44" s="168"/>
      <c r="DE44" s="168"/>
      <c r="DF44" s="168"/>
      <c r="DG44" s="168"/>
      <c r="DH44" s="168"/>
      <c r="DI44" s="168"/>
      <c r="DJ44" s="168"/>
      <c r="DK44" s="168"/>
      <c r="DL44" s="168"/>
      <c r="DM44" s="168"/>
      <c r="DN44" s="168"/>
      <c r="DO44" s="168"/>
      <c r="DP44" s="168"/>
      <c r="DQ44" s="168"/>
      <c r="DR44" s="168"/>
      <c r="DS44" s="168"/>
      <c r="DT44" s="168"/>
      <c r="DU44" s="168"/>
      <c r="DV44" s="168"/>
      <c r="DW44" s="168"/>
      <c r="DX44" s="168"/>
      <c r="DY44" s="168"/>
      <c r="DZ44" s="168"/>
      <c r="EA44" s="168"/>
      <c r="EB44" s="168"/>
      <c r="EC44" s="168"/>
      <c r="ED44" s="168"/>
      <c r="EE44" s="168"/>
      <c r="EF44" s="168"/>
      <c r="EG44" s="168"/>
      <c r="EH44" s="168"/>
      <c r="EI44" s="168"/>
      <c r="EJ44" s="168"/>
      <c r="EK44" s="168"/>
      <c r="EL44" s="168"/>
      <c r="EM44" s="168"/>
      <c r="EN44" s="168"/>
      <c r="EO44" s="168"/>
      <c r="EP44" s="168"/>
      <c r="EQ44" s="168"/>
      <c r="ER44" s="168"/>
      <c r="ES44" s="168"/>
      <c r="ET44" s="168"/>
      <c r="EU44" s="168"/>
      <c r="EV44" s="168"/>
      <c r="EW44" s="168"/>
      <c r="EX44" s="168"/>
      <c r="EY44" s="168"/>
      <c r="EZ44" s="168"/>
      <c r="FA44" s="168"/>
      <c r="FB44" s="168"/>
      <c r="FC44" s="168"/>
      <c r="FD44" s="168"/>
      <c r="FE44" s="168"/>
      <c r="FF44" s="168"/>
      <c r="FG44" s="168"/>
      <c r="FH44" s="168"/>
      <c r="FI44" s="168"/>
      <c r="FJ44" s="168"/>
      <c r="FK44" s="168"/>
      <c r="FL44" s="168"/>
      <c r="FM44" s="168"/>
      <c r="FN44" s="168"/>
      <c r="FO44" s="168"/>
      <c r="FP44" s="168"/>
      <c r="FQ44" s="168"/>
      <c r="FR44" s="168"/>
      <c r="FS44" s="168"/>
      <c r="FT44" s="168"/>
      <c r="FU44" s="168"/>
      <c r="FV44" s="168"/>
      <c r="FW44" s="168"/>
      <c r="FX44" s="168"/>
      <c r="FY44" s="168"/>
      <c r="FZ44" s="168"/>
      <c r="GA44" s="168"/>
      <c r="GB44" s="168"/>
      <c r="GC44" s="168"/>
      <c r="GD44" s="168"/>
      <c r="GE44" s="168"/>
      <c r="GF44" s="168"/>
      <c r="GG44" s="168"/>
      <c r="GH44" s="168"/>
      <c r="GI44" s="168"/>
      <c r="GJ44" s="168"/>
      <c r="GK44" s="168"/>
      <c r="GL44" s="168"/>
      <c r="GM44" s="168"/>
      <c r="GN44" s="168"/>
      <c r="GO44" s="168"/>
      <c r="GP44" s="168"/>
      <c r="GQ44" s="168"/>
      <c r="GR44" s="168"/>
      <c r="GS44" s="168"/>
      <c r="GT44" s="168"/>
      <c r="GU44" s="168"/>
      <c r="GV44" s="168"/>
      <c r="GW44" s="168"/>
      <c r="GX44" s="168"/>
      <c r="GY44" s="168"/>
      <c r="GZ44" s="168"/>
      <c r="HA44" s="168"/>
      <c r="HB44" s="168"/>
      <c r="HC44" s="168"/>
      <c r="HD44" s="168"/>
      <c r="HE44" s="168"/>
      <c r="HF44" s="168"/>
      <c r="HG44" s="168"/>
      <c r="HH44" s="168"/>
      <c r="HI44" s="168"/>
      <c r="HJ44" s="168"/>
      <c r="HK44" s="168"/>
      <c r="HL44" s="168"/>
      <c r="HM44" s="168"/>
      <c r="HN44" s="168"/>
      <c r="HO44" s="168"/>
      <c r="HP44" s="168"/>
      <c r="HQ44" s="168"/>
      <c r="HR44" s="168"/>
      <c r="HS44" s="168"/>
      <c r="HT44" s="168"/>
      <c r="HU44" s="168"/>
      <c r="HV44" s="168"/>
      <c r="HW44" s="168"/>
      <c r="HX44" s="168"/>
      <c r="HY44" s="168"/>
      <c r="HZ44" s="168"/>
      <c r="IA44" s="168"/>
      <c r="IB44" s="168"/>
      <c r="IC44" s="168"/>
      <c r="ID44" s="168"/>
      <c r="IE44" s="168"/>
      <c r="IF44" s="168"/>
      <c r="IG44" s="168"/>
      <c r="IH44" s="168"/>
      <c r="II44" s="168"/>
      <c r="IJ44" s="168"/>
      <c r="IK44" s="168"/>
      <c r="IL44" s="168"/>
      <c r="IM44" s="168"/>
      <c r="IN44" s="168"/>
      <c r="IO44" s="168"/>
      <c r="IP44" s="168"/>
      <c r="IQ44" s="168"/>
      <c r="IR44" s="168"/>
      <c r="IS44" s="168"/>
      <c r="IT44" s="168"/>
      <c r="IU44" s="168"/>
      <c r="IV44" s="168"/>
      <c r="IW44" s="168"/>
    </row>
    <row r="45" s="168" customFormat="true" ht="31.5" hidden="false" customHeight="true" outlineLevel="0" collapsed="false">
      <c r="A45" s="63" t="s">
        <v>138</v>
      </c>
      <c r="B45" s="19" t="s">
        <v>146</v>
      </c>
      <c r="C45" s="20" t="s">
        <v>31</v>
      </c>
      <c r="D45" s="35" t="s">
        <v>328</v>
      </c>
      <c r="E45" s="64" t="n">
        <v>1515.01</v>
      </c>
      <c r="F45" s="22" t="n">
        <f aca="false">ROUND(K45/2,2)</f>
        <v>10.5</v>
      </c>
      <c r="G45" s="22" t="n">
        <f aca="false">ROUND(F45*E45/1000,2)</f>
        <v>15.91</v>
      </c>
      <c r="H45" s="116" t="n">
        <f aca="false">ROUND(E45*$H$62,2)</f>
        <v>1742.26</v>
      </c>
      <c r="I45" s="22" t="n">
        <f aca="false">K45-F45</f>
        <v>10.5</v>
      </c>
      <c r="J45" s="22" t="n">
        <f aca="false">ROUND(I45*H45/1000,2)</f>
        <v>18.29</v>
      </c>
      <c r="K45" s="24" t="n">
        <v>21</v>
      </c>
      <c r="L45" s="22" t="n">
        <f aca="false">G45+J45</f>
        <v>34.2</v>
      </c>
    </row>
    <row r="46" s="168" customFormat="true" ht="31.5" hidden="false" customHeight="true" outlineLevel="0" collapsed="false">
      <c r="A46" s="174" t="s">
        <v>141</v>
      </c>
      <c r="B46" s="19" t="s">
        <v>135</v>
      </c>
      <c r="C46" s="20" t="s">
        <v>36</v>
      </c>
      <c r="D46" s="35" t="s">
        <v>328</v>
      </c>
      <c r="E46" s="64" t="n">
        <v>1515.01</v>
      </c>
      <c r="F46" s="22" t="n">
        <f aca="false">ROUND(K46/2,2)</f>
        <v>40.33</v>
      </c>
      <c r="G46" s="22" t="n">
        <f aca="false">ROUND(F46*E46/1000,2)</f>
        <v>61.1</v>
      </c>
      <c r="H46" s="116" t="n">
        <f aca="false">ROUND(E46*$H$62,2)</f>
        <v>1742.26</v>
      </c>
      <c r="I46" s="22" t="n">
        <f aca="false">K46-F46</f>
        <v>40.322</v>
      </c>
      <c r="J46" s="22" t="n">
        <f aca="false">ROUND(I46*H46/1000,2)</f>
        <v>70.25</v>
      </c>
      <c r="K46" s="24" t="n">
        <v>80.652</v>
      </c>
      <c r="L46" s="22" t="n">
        <f aca="false">G46+J46</f>
        <v>131.35</v>
      </c>
    </row>
    <row r="47" s="168" customFormat="true" ht="30" hidden="false" customHeight="true" outlineLevel="0" collapsed="false">
      <c r="A47" s="65" t="s">
        <v>145</v>
      </c>
      <c r="B47" s="37" t="s">
        <v>142</v>
      </c>
      <c r="C47" s="20" t="s">
        <v>31</v>
      </c>
      <c r="D47" s="35" t="s">
        <v>328</v>
      </c>
      <c r="E47" s="64" t="n">
        <v>1515.01</v>
      </c>
      <c r="F47" s="22" t="n">
        <f aca="false">ROUND(K47/2,2)</f>
        <v>156</v>
      </c>
      <c r="G47" s="22" t="n">
        <f aca="false">ROUND(F47*E47/1000,2)</f>
        <v>236.34</v>
      </c>
      <c r="H47" s="116" t="n">
        <f aca="false">ROUND(E47*$H$62,2)</f>
        <v>1742.26</v>
      </c>
      <c r="I47" s="22" t="n">
        <f aca="false">K47-F47</f>
        <v>156</v>
      </c>
      <c r="J47" s="22" t="n">
        <f aca="false">ROUND(I47*H47/1000,2)</f>
        <v>271.79</v>
      </c>
      <c r="K47" s="24" t="n">
        <v>312</v>
      </c>
      <c r="L47" s="22" t="n">
        <f aca="false">G47+J47</f>
        <v>508.13</v>
      </c>
    </row>
    <row r="48" s="167" customFormat="true" ht="30" hidden="false" customHeight="true" outlineLevel="0" collapsed="false">
      <c r="A48" s="65"/>
      <c r="B48" s="19" t="s">
        <v>143</v>
      </c>
      <c r="C48" s="20" t="s">
        <v>133</v>
      </c>
      <c r="D48" s="35" t="s">
        <v>328</v>
      </c>
      <c r="E48" s="64" t="n">
        <v>1515.01</v>
      </c>
      <c r="F48" s="22" t="n">
        <f aca="false">ROUND(K48/2,2)</f>
        <v>136.5</v>
      </c>
      <c r="G48" s="22" t="n">
        <f aca="false">ROUND(F48*E48/1000,2)</f>
        <v>206.8</v>
      </c>
      <c r="H48" s="116" t="n">
        <f aca="false">ROUND(E48*$H$62,2)</f>
        <v>1742.26</v>
      </c>
      <c r="I48" s="22" t="n">
        <f aca="false">K48-F48</f>
        <v>136.5</v>
      </c>
      <c r="J48" s="22" t="n">
        <f aca="false">ROUND(I48*H48/1000,2)</f>
        <v>237.82</v>
      </c>
      <c r="K48" s="24" t="n">
        <v>273</v>
      </c>
      <c r="L48" s="22" t="n">
        <f aca="false">G48+J48</f>
        <v>444.62</v>
      </c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/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  <c r="BI48" s="168"/>
      <c r="BJ48" s="168"/>
      <c r="BK48" s="168"/>
      <c r="BL48" s="168"/>
      <c r="BM48" s="168"/>
      <c r="BN48" s="168"/>
      <c r="BO48" s="168"/>
      <c r="BP48" s="168"/>
      <c r="BQ48" s="168"/>
      <c r="BR48" s="168"/>
      <c r="BS48" s="168"/>
      <c r="BT48" s="168"/>
      <c r="BU48" s="168"/>
      <c r="BV48" s="168"/>
      <c r="BW48" s="168"/>
      <c r="BX48" s="168"/>
      <c r="BY48" s="168"/>
      <c r="BZ48" s="168"/>
      <c r="CA48" s="168"/>
      <c r="CB48" s="168"/>
      <c r="CC48" s="168"/>
      <c r="CD48" s="168"/>
      <c r="CE48" s="168"/>
      <c r="CF48" s="168"/>
      <c r="CG48" s="168"/>
      <c r="CH48" s="168"/>
      <c r="CI48" s="168"/>
      <c r="CJ48" s="168"/>
      <c r="CK48" s="168"/>
      <c r="CL48" s="168"/>
      <c r="CM48" s="168"/>
      <c r="CN48" s="168"/>
      <c r="CO48" s="168"/>
      <c r="CP48" s="168"/>
      <c r="CQ48" s="168"/>
      <c r="CR48" s="168"/>
      <c r="CS48" s="168"/>
      <c r="CT48" s="168"/>
      <c r="CU48" s="168"/>
      <c r="CV48" s="168"/>
      <c r="CW48" s="168"/>
      <c r="CX48" s="168"/>
      <c r="CY48" s="168"/>
      <c r="CZ48" s="168"/>
      <c r="DA48" s="168"/>
      <c r="DB48" s="168"/>
      <c r="DC48" s="168"/>
      <c r="DD48" s="168"/>
      <c r="DE48" s="168"/>
      <c r="DF48" s="168"/>
      <c r="DG48" s="168"/>
      <c r="DH48" s="168"/>
      <c r="DI48" s="168"/>
      <c r="DJ48" s="168"/>
      <c r="DK48" s="168"/>
      <c r="DL48" s="168"/>
      <c r="DM48" s="168"/>
      <c r="DN48" s="168"/>
      <c r="DO48" s="168"/>
      <c r="DP48" s="168"/>
      <c r="DQ48" s="168"/>
      <c r="DR48" s="168"/>
      <c r="DS48" s="168"/>
      <c r="DT48" s="168"/>
      <c r="DU48" s="168"/>
      <c r="DV48" s="168"/>
      <c r="DW48" s="168"/>
      <c r="DX48" s="168"/>
      <c r="DY48" s="168"/>
      <c r="DZ48" s="168"/>
      <c r="EA48" s="168"/>
      <c r="EB48" s="168"/>
      <c r="EC48" s="168"/>
      <c r="ED48" s="168"/>
      <c r="EE48" s="168"/>
      <c r="EF48" s="168"/>
      <c r="EG48" s="168"/>
      <c r="EH48" s="168"/>
      <c r="EI48" s="168"/>
      <c r="EJ48" s="168"/>
      <c r="EK48" s="168"/>
      <c r="EL48" s="168"/>
      <c r="EM48" s="168"/>
      <c r="EN48" s="168"/>
      <c r="EO48" s="168"/>
      <c r="EP48" s="168"/>
      <c r="EQ48" s="168"/>
      <c r="ER48" s="168"/>
      <c r="ES48" s="168"/>
      <c r="ET48" s="168"/>
      <c r="EU48" s="168"/>
      <c r="EV48" s="168"/>
      <c r="EW48" s="168"/>
      <c r="EX48" s="168"/>
      <c r="EY48" s="168"/>
      <c r="EZ48" s="168"/>
      <c r="FA48" s="168"/>
      <c r="FB48" s="168"/>
      <c r="FC48" s="168"/>
      <c r="FD48" s="168"/>
      <c r="FE48" s="168"/>
      <c r="FF48" s="168"/>
      <c r="FG48" s="168"/>
      <c r="FH48" s="168"/>
      <c r="FI48" s="168"/>
      <c r="FJ48" s="168"/>
      <c r="FK48" s="168"/>
      <c r="FL48" s="168"/>
      <c r="FM48" s="168"/>
      <c r="FN48" s="168"/>
      <c r="FO48" s="168"/>
      <c r="FP48" s="168"/>
      <c r="FQ48" s="168"/>
      <c r="FR48" s="168"/>
      <c r="FS48" s="168"/>
      <c r="FT48" s="168"/>
      <c r="FU48" s="168"/>
      <c r="FV48" s="168"/>
      <c r="FW48" s="168"/>
      <c r="FX48" s="168"/>
      <c r="FY48" s="168"/>
      <c r="FZ48" s="168"/>
      <c r="GA48" s="168"/>
      <c r="GB48" s="168"/>
      <c r="GC48" s="168"/>
      <c r="GD48" s="168"/>
      <c r="GE48" s="168"/>
      <c r="GF48" s="168"/>
      <c r="GG48" s="168"/>
      <c r="GH48" s="168"/>
      <c r="GI48" s="168"/>
      <c r="GJ48" s="168"/>
      <c r="GK48" s="168"/>
      <c r="GL48" s="168"/>
      <c r="GM48" s="168"/>
      <c r="GN48" s="168"/>
      <c r="GO48" s="168"/>
      <c r="GP48" s="168"/>
      <c r="GQ48" s="168"/>
      <c r="GR48" s="168"/>
      <c r="GS48" s="168"/>
      <c r="GT48" s="168"/>
      <c r="GU48" s="168"/>
      <c r="GV48" s="168"/>
      <c r="GW48" s="168"/>
      <c r="GX48" s="168"/>
      <c r="GY48" s="168"/>
      <c r="GZ48" s="168"/>
      <c r="HA48" s="168"/>
      <c r="HB48" s="168"/>
      <c r="HC48" s="168"/>
      <c r="HD48" s="168"/>
      <c r="HE48" s="168"/>
      <c r="HF48" s="168"/>
      <c r="HG48" s="168"/>
      <c r="HH48" s="168"/>
      <c r="HI48" s="168"/>
      <c r="HJ48" s="168"/>
      <c r="HK48" s="168"/>
      <c r="HL48" s="168"/>
      <c r="HM48" s="168"/>
      <c r="HN48" s="168"/>
      <c r="HO48" s="168"/>
      <c r="HP48" s="168"/>
      <c r="HQ48" s="168"/>
      <c r="HR48" s="168"/>
      <c r="HS48" s="168"/>
      <c r="HT48" s="168"/>
      <c r="HU48" s="168"/>
      <c r="HV48" s="168"/>
      <c r="HW48" s="168"/>
      <c r="HX48" s="168"/>
      <c r="HY48" s="168"/>
      <c r="HZ48" s="168"/>
      <c r="IA48" s="168"/>
      <c r="IB48" s="168"/>
      <c r="IC48" s="168"/>
      <c r="ID48" s="168"/>
      <c r="IE48" s="168"/>
      <c r="IF48" s="168"/>
      <c r="IG48" s="168"/>
      <c r="IH48" s="168"/>
      <c r="II48" s="168"/>
      <c r="IJ48" s="168"/>
      <c r="IK48" s="168"/>
      <c r="IL48" s="168"/>
      <c r="IM48" s="168"/>
      <c r="IN48" s="168"/>
      <c r="IO48" s="168"/>
      <c r="IP48" s="168"/>
      <c r="IQ48" s="168"/>
      <c r="IR48" s="168"/>
      <c r="IS48" s="168"/>
      <c r="IT48" s="168"/>
      <c r="IU48" s="168"/>
      <c r="IV48" s="168"/>
      <c r="IW48" s="168"/>
    </row>
    <row r="49" s="168" customFormat="true" ht="30" hidden="false" customHeight="true" outlineLevel="0" collapsed="false">
      <c r="A49" s="65"/>
      <c r="B49" s="19" t="s">
        <v>144</v>
      </c>
      <c r="C49" s="20" t="s">
        <v>31</v>
      </c>
      <c r="D49" s="20" t="s">
        <v>328</v>
      </c>
      <c r="E49" s="64" t="n">
        <v>1515.01</v>
      </c>
      <c r="F49" s="22" t="n">
        <f aca="false">ROUND(K49/2,2)</f>
        <v>171.6</v>
      </c>
      <c r="G49" s="22" t="n">
        <f aca="false">ROUND(F49*E49/1000,2)</f>
        <v>259.98</v>
      </c>
      <c r="H49" s="116" t="n">
        <f aca="false">ROUND(E49*$H$62,2)</f>
        <v>1742.26</v>
      </c>
      <c r="I49" s="22" t="n">
        <f aca="false">K49-F49</f>
        <v>171.6</v>
      </c>
      <c r="J49" s="22" t="n">
        <f aca="false">ROUND(I49*H49/1000,2)</f>
        <v>298.97</v>
      </c>
      <c r="K49" s="24" t="n">
        <v>343.2</v>
      </c>
      <c r="L49" s="22" t="n">
        <f aca="false">G49+J49</f>
        <v>558.95</v>
      </c>
    </row>
    <row r="50" s="167" customFormat="true" ht="35.4" hidden="false" customHeight="true" outlineLevel="0" collapsed="false">
      <c r="A50" s="41" t="s">
        <v>147</v>
      </c>
      <c r="B50" s="15" t="s">
        <v>331</v>
      </c>
      <c r="C50" s="41"/>
      <c r="D50" s="16"/>
      <c r="E50" s="16"/>
      <c r="F50" s="16" t="n">
        <f aca="false">SUM(F51:F54)</f>
        <v>66</v>
      </c>
      <c r="G50" s="16" t="n">
        <f aca="false">SUM(G51:G54)</f>
        <v>100.01</v>
      </c>
      <c r="H50" s="16"/>
      <c r="I50" s="16" t="n">
        <f aca="false">SUM(I51:I54)</f>
        <v>66</v>
      </c>
      <c r="J50" s="16" t="n">
        <f aca="false">SUM(J51:J54)</f>
        <v>114.99</v>
      </c>
      <c r="K50" s="16" t="n">
        <f aca="false">SUM(K51:K54)</f>
        <v>132</v>
      </c>
      <c r="L50" s="16" t="n">
        <f aca="false">SUM(L51:L54)</f>
        <v>215</v>
      </c>
    </row>
    <row r="51" s="168" customFormat="true" ht="31.3" hidden="false" customHeight="true" outlineLevel="0" collapsed="false">
      <c r="A51" s="38" t="s">
        <v>149</v>
      </c>
      <c r="B51" s="175" t="s">
        <v>332</v>
      </c>
      <c r="C51" s="20" t="s">
        <v>36</v>
      </c>
      <c r="D51" s="35" t="s">
        <v>328</v>
      </c>
      <c r="E51" s="64" t="n">
        <v>1515.01</v>
      </c>
      <c r="F51" s="22" t="n">
        <f aca="false">ROUND(K51/2,2)</f>
        <v>39</v>
      </c>
      <c r="G51" s="22" t="n">
        <f aca="false">ROUND(F51*E51/1000,2)</f>
        <v>59.09</v>
      </c>
      <c r="H51" s="116" t="n">
        <f aca="false">ROUND(E51*$H$62,2)</f>
        <v>1742.26</v>
      </c>
      <c r="I51" s="22" t="n">
        <f aca="false">K51-F51</f>
        <v>39</v>
      </c>
      <c r="J51" s="22" t="n">
        <f aca="false">ROUND(I51*H51/1000,2)</f>
        <v>67.95</v>
      </c>
      <c r="K51" s="24" t="n">
        <v>78</v>
      </c>
      <c r="L51" s="22" t="n">
        <f aca="false">G51+J51</f>
        <v>127.04</v>
      </c>
    </row>
    <row r="52" s="167" customFormat="true" ht="26.45" hidden="false" customHeight="true" outlineLevel="0" collapsed="false">
      <c r="A52" s="38" t="s">
        <v>333</v>
      </c>
      <c r="B52" s="19" t="s">
        <v>332</v>
      </c>
      <c r="C52" s="20" t="s">
        <v>99</v>
      </c>
      <c r="D52" s="20" t="s">
        <v>328</v>
      </c>
      <c r="E52" s="64" t="n">
        <v>1515.01</v>
      </c>
      <c r="F52" s="22" t="n">
        <f aca="false">ROUND(K52/2,2)</f>
        <v>9</v>
      </c>
      <c r="G52" s="22" t="n">
        <f aca="false">ROUND(F52*E52/1000,2)</f>
        <v>13.64</v>
      </c>
      <c r="H52" s="116" t="n">
        <f aca="false">ROUND(E52*$H$62,2)</f>
        <v>1742.26</v>
      </c>
      <c r="I52" s="22" t="n">
        <f aca="false">K52-F52</f>
        <v>9</v>
      </c>
      <c r="J52" s="22" t="n">
        <f aca="false">ROUND(I52*H52/1000,2)</f>
        <v>15.68</v>
      </c>
      <c r="K52" s="24" t="n">
        <v>18</v>
      </c>
      <c r="L52" s="22" t="n">
        <f aca="false">G52+J52</f>
        <v>29.32</v>
      </c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8"/>
      <c r="BN52" s="168"/>
      <c r="BO52" s="168"/>
      <c r="BP52" s="168"/>
      <c r="BQ52" s="168"/>
      <c r="BR52" s="168"/>
      <c r="BS52" s="168"/>
      <c r="BT52" s="168"/>
      <c r="BU52" s="168"/>
      <c r="BV52" s="168"/>
      <c r="BW52" s="168"/>
      <c r="BX52" s="168"/>
      <c r="BY52" s="168"/>
      <c r="BZ52" s="168"/>
      <c r="CA52" s="168"/>
      <c r="CB52" s="168"/>
      <c r="CC52" s="168"/>
      <c r="CD52" s="168"/>
      <c r="CE52" s="168"/>
      <c r="CF52" s="168"/>
      <c r="CG52" s="168"/>
      <c r="CH52" s="168"/>
      <c r="CI52" s="168"/>
      <c r="CJ52" s="168"/>
      <c r="CK52" s="168"/>
      <c r="CL52" s="168"/>
      <c r="CM52" s="168"/>
      <c r="CN52" s="168"/>
      <c r="CO52" s="168"/>
      <c r="CP52" s="168"/>
      <c r="CQ52" s="168"/>
      <c r="CR52" s="168"/>
      <c r="CS52" s="168"/>
      <c r="CT52" s="168"/>
      <c r="CU52" s="168"/>
      <c r="CV52" s="168"/>
      <c r="CW52" s="168"/>
      <c r="CX52" s="168"/>
      <c r="CY52" s="168"/>
      <c r="CZ52" s="168"/>
      <c r="DA52" s="168"/>
      <c r="DB52" s="168"/>
      <c r="DC52" s="168"/>
      <c r="DD52" s="168"/>
      <c r="DE52" s="168"/>
      <c r="DF52" s="168"/>
      <c r="DG52" s="168"/>
      <c r="DH52" s="168"/>
      <c r="DI52" s="168"/>
      <c r="DJ52" s="168"/>
      <c r="DK52" s="168"/>
      <c r="DL52" s="168"/>
      <c r="DM52" s="168"/>
      <c r="DN52" s="168"/>
      <c r="DO52" s="168"/>
      <c r="DP52" s="168"/>
      <c r="DQ52" s="168"/>
      <c r="DR52" s="168"/>
      <c r="DS52" s="168"/>
      <c r="DT52" s="168"/>
      <c r="DU52" s="168"/>
      <c r="DV52" s="168"/>
      <c r="DW52" s="168"/>
      <c r="DX52" s="168"/>
      <c r="DY52" s="168"/>
      <c r="DZ52" s="168"/>
      <c r="EA52" s="168"/>
      <c r="EB52" s="168"/>
      <c r="EC52" s="168"/>
      <c r="ED52" s="168"/>
      <c r="EE52" s="168"/>
      <c r="EF52" s="168"/>
      <c r="EG52" s="168"/>
      <c r="EH52" s="168"/>
      <c r="EI52" s="168"/>
      <c r="EJ52" s="168"/>
      <c r="EK52" s="168"/>
      <c r="EL52" s="168"/>
      <c r="EM52" s="168"/>
      <c r="EN52" s="168"/>
      <c r="EO52" s="168"/>
      <c r="EP52" s="168"/>
      <c r="EQ52" s="168"/>
      <c r="ER52" s="168"/>
      <c r="ES52" s="168"/>
      <c r="ET52" s="168"/>
      <c r="EU52" s="168"/>
      <c r="EV52" s="168"/>
      <c r="EW52" s="168"/>
      <c r="EX52" s="168"/>
      <c r="EY52" s="168"/>
      <c r="EZ52" s="168"/>
      <c r="FA52" s="168"/>
      <c r="FB52" s="168"/>
      <c r="FC52" s="168"/>
      <c r="FD52" s="168"/>
      <c r="FE52" s="168"/>
      <c r="FF52" s="168"/>
      <c r="FG52" s="168"/>
      <c r="FH52" s="168"/>
      <c r="FI52" s="168"/>
      <c r="FJ52" s="168"/>
      <c r="FK52" s="168"/>
      <c r="FL52" s="168"/>
      <c r="FM52" s="168"/>
      <c r="FN52" s="168"/>
      <c r="FO52" s="168"/>
      <c r="FP52" s="168"/>
      <c r="FQ52" s="168"/>
      <c r="FR52" s="168"/>
      <c r="FS52" s="168"/>
      <c r="FT52" s="168"/>
      <c r="FU52" s="168"/>
      <c r="FV52" s="168"/>
      <c r="FW52" s="168"/>
      <c r="FX52" s="168"/>
      <c r="FY52" s="168"/>
      <c r="FZ52" s="168"/>
      <c r="GA52" s="168"/>
      <c r="GB52" s="168"/>
      <c r="GC52" s="168"/>
      <c r="GD52" s="168"/>
      <c r="GE52" s="168"/>
      <c r="GF52" s="168"/>
      <c r="GG52" s="168"/>
      <c r="GH52" s="168"/>
      <c r="GI52" s="168"/>
      <c r="GJ52" s="168"/>
      <c r="GK52" s="168"/>
      <c r="GL52" s="168"/>
      <c r="GM52" s="168"/>
      <c r="GN52" s="168"/>
      <c r="GO52" s="168"/>
      <c r="GP52" s="168"/>
      <c r="GQ52" s="168"/>
      <c r="GR52" s="168"/>
      <c r="GS52" s="168"/>
      <c r="GT52" s="168"/>
      <c r="GU52" s="168"/>
      <c r="GV52" s="168"/>
      <c r="GW52" s="168"/>
      <c r="GX52" s="168"/>
      <c r="GY52" s="168"/>
      <c r="GZ52" s="168"/>
      <c r="HA52" s="168"/>
      <c r="HB52" s="168"/>
      <c r="HC52" s="168"/>
      <c r="HD52" s="168"/>
      <c r="HE52" s="168"/>
      <c r="HF52" s="168"/>
      <c r="HG52" s="168"/>
      <c r="HH52" s="168"/>
      <c r="HI52" s="168"/>
      <c r="HJ52" s="168"/>
      <c r="HK52" s="168"/>
      <c r="HL52" s="168"/>
      <c r="HM52" s="168"/>
      <c r="HN52" s="168"/>
      <c r="HO52" s="168"/>
      <c r="HP52" s="168"/>
      <c r="HQ52" s="168"/>
      <c r="HR52" s="168"/>
      <c r="HS52" s="168"/>
      <c r="HT52" s="168"/>
      <c r="HU52" s="168"/>
      <c r="HV52" s="168"/>
      <c r="HW52" s="168"/>
      <c r="HX52" s="168"/>
      <c r="HY52" s="168"/>
      <c r="HZ52" s="168"/>
      <c r="IA52" s="168"/>
      <c r="IB52" s="168"/>
      <c r="IC52" s="168"/>
      <c r="ID52" s="168"/>
      <c r="IE52" s="168"/>
      <c r="IF52" s="168"/>
      <c r="IG52" s="168"/>
      <c r="IH52" s="168"/>
      <c r="II52" s="168"/>
      <c r="IJ52" s="168"/>
      <c r="IK52" s="168"/>
      <c r="IL52" s="168"/>
      <c r="IM52" s="168"/>
      <c r="IN52" s="168"/>
      <c r="IO52" s="168"/>
      <c r="IP52" s="168"/>
      <c r="IQ52" s="168"/>
      <c r="IR52" s="168"/>
      <c r="IS52" s="168"/>
      <c r="IT52" s="168"/>
      <c r="IU52" s="168"/>
      <c r="IV52" s="168"/>
      <c r="IW52" s="168"/>
    </row>
    <row r="53" s="149" customFormat="true" ht="19.55" hidden="false" customHeight="true" outlineLevel="0" collapsed="false">
      <c r="A53" s="38"/>
      <c r="B53" s="19"/>
      <c r="C53" s="20" t="s">
        <v>197</v>
      </c>
      <c r="D53" s="20" t="s">
        <v>328</v>
      </c>
      <c r="E53" s="64" t="n">
        <v>1515.01</v>
      </c>
      <c r="F53" s="22" t="n">
        <f aca="false">ROUND(K53/2,2)</f>
        <v>9</v>
      </c>
      <c r="G53" s="22" t="n">
        <f aca="false">ROUND(F53*E53/1000,2)</f>
        <v>13.64</v>
      </c>
      <c r="H53" s="116" t="n">
        <f aca="false">ROUND(E53*$H$62,2)</f>
        <v>1742.26</v>
      </c>
      <c r="I53" s="22" t="n">
        <f aca="false">K53-F53</f>
        <v>9</v>
      </c>
      <c r="J53" s="22" t="n">
        <f aca="false">ROUND(I53*H53/1000,2)</f>
        <v>15.68</v>
      </c>
      <c r="K53" s="24" t="n">
        <v>18</v>
      </c>
      <c r="L53" s="22" t="n">
        <f aca="false">G53+J53</f>
        <v>29.32</v>
      </c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  <c r="BI53" s="168"/>
      <c r="BJ53" s="168"/>
      <c r="BK53" s="168"/>
      <c r="BL53" s="168"/>
      <c r="BM53" s="168"/>
      <c r="BN53" s="168"/>
      <c r="BO53" s="168"/>
      <c r="BP53" s="168"/>
      <c r="BQ53" s="168"/>
      <c r="BR53" s="168"/>
      <c r="BS53" s="168"/>
      <c r="BT53" s="168"/>
      <c r="BU53" s="168"/>
      <c r="BV53" s="168"/>
      <c r="BW53" s="168"/>
      <c r="BX53" s="168"/>
      <c r="BY53" s="168"/>
      <c r="BZ53" s="168"/>
      <c r="CA53" s="168"/>
      <c r="CB53" s="168"/>
      <c r="CC53" s="168"/>
      <c r="CD53" s="168"/>
      <c r="CE53" s="168"/>
      <c r="CF53" s="168"/>
      <c r="CG53" s="168"/>
      <c r="CH53" s="168"/>
      <c r="CI53" s="168"/>
      <c r="CJ53" s="168"/>
      <c r="CK53" s="168"/>
      <c r="CL53" s="168"/>
      <c r="CM53" s="168"/>
      <c r="CN53" s="168"/>
      <c r="CO53" s="168"/>
      <c r="CP53" s="168"/>
      <c r="CQ53" s="168"/>
      <c r="CR53" s="168"/>
      <c r="CS53" s="168"/>
      <c r="CT53" s="168"/>
      <c r="CU53" s="168"/>
      <c r="CV53" s="168"/>
      <c r="CW53" s="168"/>
      <c r="CX53" s="168"/>
      <c r="CY53" s="168"/>
      <c r="CZ53" s="168"/>
      <c r="DA53" s="168"/>
      <c r="DB53" s="168"/>
      <c r="DC53" s="168"/>
      <c r="DD53" s="168"/>
      <c r="DE53" s="168"/>
      <c r="DF53" s="168"/>
      <c r="DG53" s="168"/>
      <c r="DH53" s="168"/>
      <c r="DI53" s="168"/>
      <c r="DJ53" s="168"/>
      <c r="DK53" s="168"/>
      <c r="DL53" s="168"/>
      <c r="DM53" s="168"/>
      <c r="DN53" s="168"/>
      <c r="DO53" s="168"/>
      <c r="DP53" s="168"/>
      <c r="DQ53" s="168"/>
      <c r="DR53" s="168"/>
      <c r="DS53" s="168"/>
      <c r="DT53" s="168"/>
      <c r="DU53" s="168"/>
      <c r="DV53" s="168"/>
      <c r="DW53" s="168"/>
      <c r="DX53" s="168"/>
      <c r="DY53" s="168"/>
      <c r="DZ53" s="168"/>
      <c r="EA53" s="168"/>
      <c r="EB53" s="168"/>
      <c r="EC53" s="168"/>
      <c r="ED53" s="168"/>
      <c r="EE53" s="168"/>
      <c r="EF53" s="168"/>
      <c r="EG53" s="168"/>
      <c r="EH53" s="168"/>
      <c r="EI53" s="168"/>
      <c r="EJ53" s="168"/>
      <c r="EK53" s="168"/>
      <c r="EL53" s="168"/>
      <c r="EM53" s="168"/>
      <c r="EN53" s="168"/>
      <c r="EO53" s="168"/>
      <c r="EP53" s="168"/>
      <c r="EQ53" s="168"/>
      <c r="ER53" s="168"/>
      <c r="ES53" s="168"/>
      <c r="ET53" s="168"/>
      <c r="EU53" s="168"/>
      <c r="EV53" s="168"/>
      <c r="EW53" s="168"/>
      <c r="EX53" s="168"/>
      <c r="EY53" s="168"/>
      <c r="EZ53" s="168"/>
      <c r="FA53" s="168"/>
      <c r="FB53" s="168"/>
      <c r="FC53" s="168"/>
      <c r="FD53" s="168"/>
      <c r="FE53" s="168"/>
      <c r="FF53" s="168"/>
      <c r="FG53" s="168"/>
      <c r="FH53" s="168"/>
      <c r="FI53" s="168"/>
      <c r="FJ53" s="168"/>
      <c r="FK53" s="168"/>
      <c r="FL53" s="168"/>
      <c r="FM53" s="168"/>
      <c r="FN53" s="168"/>
      <c r="FO53" s="168"/>
      <c r="FP53" s="168"/>
      <c r="FQ53" s="168"/>
      <c r="FR53" s="168"/>
      <c r="FS53" s="168"/>
      <c r="FT53" s="168"/>
      <c r="FU53" s="168"/>
      <c r="FV53" s="168"/>
      <c r="FW53" s="168"/>
      <c r="FX53" s="168"/>
      <c r="FY53" s="168"/>
      <c r="FZ53" s="168"/>
      <c r="GA53" s="168"/>
      <c r="GB53" s="168"/>
      <c r="GC53" s="168"/>
      <c r="GD53" s="168"/>
      <c r="GE53" s="168"/>
      <c r="GF53" s="168"/>
      <c r="GG53" s="168"/>
      <c r="GH53" s="168"/>
      <c r="GI53" s="168"/>
      <c r="GJ53" s="168"/>
      <c r="GK53" s="168"/>
      <c r="GL53" s="168"/>
      <c r="GM53" s="168"/>
      <c r="GN53" s="168"/>
      <c r="GO53" s="168"/>
      <c r="GP53" s="168"/>
      <c r="GQ53" s="168"/>
      <c r="GR53" s="168"/>
      <c r="GS53" s="168"/>
      <c r="GT53" s="168"/>
      <c r="GU53" s="168"/>
      <c r="GV53" s="168"/>
      <c r="GW53" s="168"/>
      <c r="GX53" s="168"/>
      <c r="GY53" s="168"/>
      <c r="GZ53" s="168"/>
      <c r="HA53" s="168"/>
      <c r="HB53" s="168"/>
      <c r="HC53" s="168"/>
      <c r="HD53" s="168"/>
      <c r="HE53" s="168"/>
      <c r="HF53" s="168"/>
      <c r="HG53" s="168"/>
      <c r="HH53" s="168"/>
      <c r="HI53" s="168"/>
      <c r="HJ53" s="168"/>
      <c r="HK53" s="168"/>
      <c r="HL53" s="168"/>
      <c r="HM53" s="168"/>
      <c r="HN53" s="168"/>
      <c r="HO53" s="168"/>
      <c r="HP53" s="168"/>
      <c r="HQ53" s="168"/>
      <c r="HR53" s="168"/>
      <c r="HS53" s="168"/>
      <c r="HT53" s="168"/>
      <c r="HU53" s="168"/>
      <c r="HV53" s="168"/>
      <c r="HW53" s="168"/>
      <c r="HX53" s="168"/>
      <c r="HY53" s="168"/>
      <c r="HZ53" s="168"/>
      <c r="IA53" s="168"/>
      <c r="IB53" s="168"/>
      <c r="IC53" s="168"/>
      <c r="ID53" s="168"/>
      <c r="IE53" s="168"/>
      <c r="IF53" s="168"/>
      <c r="IG53" s="168"/>
      <c r="IH53" s="168"/>
      <c r="II53" s="168"/>
      <c r="IJ53" s="168"/>
      <c r="IK53" s="168"/>
      <c r="IL53" s="168"/>
      <c r="IM53" s="168"/>
      <c r="IN53" s="168"/>
      <c r="IO53" s="168"/>
      <c r="IP53" s="168"/>
      <c r="IQ53" s="168"/>
      <c r="IR53" s="168"/>
      <c r="IS53" s="168"/>
      <c r="IT53" s="168"/>
      <c r="IU53" s="168"/>
      <c r="IV53" s="168"/>
      <c r="IW53" s="168"/>
    </row>
    <row r="54" s="149" customFormat="true" ht="27.05" hidden="false" customHeight="true" outlineLevel="0" collapsed="false">
      <c r="A54" s="38"/>
      <c r="B54" s="19"/>
      <c r="C54" s="20" t="s">
        <v>82</v>
      </c>
      <c r="D54" s="20" t="s">
        <v>328</v>
      </c>
      <c r="E54" s="64" t="n">
        <v>1515.01</v>
      </c>
      <c r="F54" s="22" t="n">
        <f aca="false">ROUND(K54/2,2)</f>
        <v>9</v>
      </c>
      <c r="G54" s="22" t="n">
        <f aca="false">ROUND(F54*E54/1000,2)</f>
        <v>13.64</v>
      </c>
      <c r="H54" s="116" t="n">
        <f aca="false">ROUND(E54*$H$62,2)</f>
        <v>1742.26</v>
      </c>
      <c r="I54" s="22" t="n">
        <f aca="false">K54-F54</f>
        <v>9</v>
      </c>
      <c r="J54" s="22" t="n">
        <f aca="false">ROUND(I54*H54/1000,2)</f>
        <v>15.68</v>
      </c>
      <c r="K54" s="24" t="n">
        <v>18</v>
      </c>
      <c r="L54" s="22" t="n">
        <f aca="false">G54+J54</f>
        <v>29.32</v>
      </c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  <c r="BI54" s="168"/>
      <c r="BJ54" s="168"/>
      <c r="BK54" s="168"/>
      <c r="BL54" s="168"/>
      <c r="BM54" s="168"/>
      <c r="BN54" s="168"/>
      <c r="BO54" s="168"/>
      <c r="BP54" s="168"/>
      <c r="BQ54" s="168"/>
      <c r="BR54" s="168"/>
      <c r="BS54" s="168"/>
      <c r="BT54" s="168"/>
      <c r="BU54" s="168"/>
      <c r="BV54" s="168"/>
      <c r="BW54" s="168"/>
      <c r="BX54" s="168"/>
      <c r="BY54" s="168"/>
      <c r="BZ54" s="168"/>
      <c r="CA54" s="168"/>
      <c r="CB54" s="168"/>
      <c r="CC54" s="168"/>
      <c r="CD54" s="168"/>
      <c r="CE54" s="168"/>
      <c r="CF54" s="168"/>
      <c r="CG54" s="168"/>
      <c r="CH54" s="168"/>
      <c r="CI54" s="168"/>
      <c r="CJ54" s="168"/>
      <c r="CK54" s="168"/>
      <c r="CL54" s="168"/>
      <c r="CM54" s="168"/>
      <c r="CN54" s="168"/>
      <c r="CO54" s="168"/>
      <c r="CP54" s="168"/>
      <c r="CQ54" s="168"/>
      <c r="CR54" s="168"/>
      <c r="CS54" s="168"/>
      <c r="CT54" s="168"/>
      <c r="CU54" s="168"/>
      <c r="CV54" s="168"/>
      <c r="CW54" s="168"/>
      <c r="CX54" s="168"/>
      <c r="CY54" s="168"/>
      <c r="CZ54" s="168"/>
      <c r="DA54" s="168"/>
      <c r="DB54" s="168"/>
      <c r="DC54" s="168"/>
      <c r="DD54" s="168"/>
      <c r="DE54" s="168"/>
      <c r="DF54" s="168"/>
      <c r="DG54" s="168"/>
      <c r="DH54" s="168"/>
      <c r="DI54" s="168"/>
      <c r="DJ54" s="168"/>
      <c r="DK54" s="168"/>
      <c r="DL54" s="168"/>
      <c r="DM54" s="168"/>
      <c r="DN54" s="168"/>
      <c r="DO54" s="168"/>
      <c r="DP54" s="168"/>
      <c r="DQ54" s="168"/>
      <c r="DR54" s="168"/>
      <c r="DS54" s="168"/>
      <c r="DT54" s="168"/>
      <c r="DU54" s="168"/>
      <c r="DV54" s="168"/>
      <c r="DW54" s="168"/>
      <c r="DX54" s="168"/>
      <c r="DY54" s="168"/>
      <c r="DZ54" s="168"/>
      <c r="EA54" s="168"/>
      <c r="EB54" s="168"/>
      <c r="EC54" s="168"/>
      <c r="ED54" s="168"/>
      <c r="EE54" s="168"/>
      <c r="EF54" s="168"/>
      <c r="EG54" s="168"/>
      <c r="EH54" s="168"/>
      <c r="EI54" s="168"/>
      <c r="EJ54" s="168"/>
      <c r="EK54" s="168"/>
      <c r="EL54" s="168"/>
      <c r="EM54" s="168"/>
      <c r="EN54" s="168"/>
      <c r="EO54" s="168"/>
      <c r="EP54" s="168"/>
      <c r="EQ54" s="168"/>
      <c r="ER54" s="168"/>
      <c r="ES54" s="168"/>
      <c r="ET54" s="168"/>
      <c r="EU54" s="168"/>
      <c r="EV54" s="168"/>
      <c r="EW54" s="168"/>
      <c r="EX54" s="168"/>
      <c r="EY54" s="168"/>
      <c r="EZ54" s="168"/>
      <c r="FA54" s="168"/>
      <c r="FB54" s="168"/>
      <c r="FC54" s="168"/>
      <c r="FD54" s="168"/>
      <c r="FE54" s="168"/>
      <c r="FF54" s="168"/>
      <c r="FG54" s="168"/>
      <c r="FH54" s="168"/>
      <c r="FI54" s="168"/>
      <c r="FJ54" s="168"/>
      <c r="FK54" s="168"/>
      <c r="FL54" s="168"/>
      <c r="FM54" s="168"/>
      <c r="FN54" s="168"/>
      <c r="FO54" s="168"/>
      <c r="FP54" s="168"/>
      <c r="FQ54" s="168"/>
      <c r="FR54" s="168"/>
      <c r="FS54" s="168"/>
      <c r="FT54" s="168"/>
      <c r="FU54" s="168"/>
      <c r="FV54" s="168"/>
      <c r="FW54" s="168"/>
      <c r="FX54" s="168"/>
      <c r="FY54" s="168"/>
      <c r="FZ54" s="168"/>
      <c r="GA54" s="168"/>
      <c r="GB54" s="168"/>
      <c r="GC54" s="168"/>
      <c r="GD54" s="168"/>
      <c r="GE54" s="168"/>
      <c r="GF54" s="168"/>
      <c r="GG54" s="168"/>
      <c r="GH54" s="168"/>
      <c r="GI54" s="168"/>
      <c r="GJ54" s="168"/>
      <c r="GK54" s="168"/>
      <c r="GL54" s="168"/>
      <c r="GM54" s="168"/>
      <c r="GN54" s="168"/>
      <c r="GO54" s="168"/>
      <c r="GP54" s="168"/>
      <c r="GQ54" s="168"/>
      <c r="GR54" s="168"/>
      <c r="GS54" s="168"/>
      <c r="GT54" s="168"/>
      <c r="GU54" s="168"/>
      <c r="GV54" s="168"/>
      <c r="GW54" s="168"/>
      <c r="GX54" s="168"/>
      <c r="GY54" s="168"/>
      <c r="GZ54" s="168"/>
      <c r="HA54" s="168"/>
      <c r="HB54" s="168"/>
      <c r="HC54" s="168"/>
      <c r="HD54" s="168"/>
      <c r="HE54" s="168"/>
      <c r="HF54" s="168"/>
      <c r="HG54" s="168"/>
      <c r="HH54" s="168"/>
      <c r="HI54" s="168"/>
      <c r="HJ54" s="168"/>
      <c r="HK54" s="168"/>
      <c r="HL54" s="168"/>
      <c r="HM54" s="168"/>
      <c r="HN54" s="168"/>
      <c r="HO54" s="168"/>
      <c r="HP54" s="168"/>
      <c r="HQ54" s="168"/>
      <c r="HR54" s="168"/>
      <c r="HS54" s="168"/>
      <c r="HT54" s="168"/>
      <c r="HU54" s="168"/>
      <c r="HV54" s="168"/>
      <c r="HW54" s="168"/>
      <c r="HX54" s="168"/>
      <c r="HY54" s="168"/>
      <c r="HZ54" s="168"/>
      <c r="IA54" s="168"/>
      <c r="IB54" s="168"/>
      <c r="IC54" s="168"/>
      <c r="ID54" s="168"/>
      <c r="IE54" s="168"/>
      <c r="IF54" s="168"/>
      <c r="IG54" s="168"/>
      <c r="IH54" s="168"/>
      <c r="II54" s="168"/>
      <c r="IJ54" s="168"/>
      <c r="IK54" s="168"/>
      <c r="IL54" s="168"/>
      <c r="IM54" s="168"/>
      <c r="IN54" s="168"/>
      <c r="IO54" s="168"/>
      <c r="IP54" s="168"/>
      <c r="IQ54" s="168"/>
      <c r="IR54" s="168"/>
      <c r="IS54" s="168"/>
      <c r="IT54" s="168"/>
      <c r="IU54" s="168"/>
      <c r="IV54" s="168"/>
      <c r="IW54" s="168"/>
    </row>
    <row r="55" s="149" customFormat="true" ht="27.75" hidden="false" customHeight="true" outlineLevel="0" collapsed="false">
      <c r="A55" s="41" t="s">
        <v>156</v>
      </c>
      <c r="B55" s="15" t="s">
        <v>203</v>
      </c>
      <c r="C55" s="16"/>
      <c r="D55" s="16"/>
      <c r="E55" s="16"/>
      <c r="F55" s="16" t="n">
        <f aca="false">F56</f>
        <v>78</v>
      </c>
      <c r="G55" s="16" t="n">
        <f aca="false">G56</f>
        <v>118.17</v>
      </c>
      <c r="H55" s="16"/>
      <c r="I55" s="16" t="n">
        <f aca="false">I56</f>
        <v>78</v>
      </c>
      <c r="J55" s="16" t="n">
        <f aca="false">J56</f>
        <v>135.9</v>
      </c>
      <c r="K55" s="16" t="n">
        <f aca="false">K56</f>
        <v>156</v>
      </c>
      <c r="L55" s="16" t="n">
        <f aca="false">L56</f>
        <v>254.07</v>
      </c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/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  <c r="BI55" s="167"/>
      <c r="BJ55" s="167"/>
      <c r="BK55" s="167"/>
      <c r="BL55" s="167"/>
      <c r="BM55" s="167"/>
      <c r="BN55" s="167"/>
      <c r="BO55" s="167"/>
      <c r="BP55" s="167"/>
      <c r="BQ55" s="167"/>
      <c r="BR55" s="167"/>
      <c r="BS55" s="167"/>
      <c r="BT55" s="167"/>
      <c r="BU55" s="167"/>
      <c r="BV55" s="167"/>
      <c r="BW55" s="167"/>
      <c r="BX55" s="167"/>
      <c r="BY55" s="167"/>
      <c r="BZ55" s="167"/>
      <c r="CA55" s="167"/>
      <c r="CB55" s="167"/>
      <c r="CC55" s="167"/>
      <c r="CD55" s="167"/>
      <c r="CE55" s="167"/>
      <c r="CF55" s="167"/>
      <c r="CG55" s="167"/>
      <c r="CH55" s="167"/>
      <c r="CI55" s="167"/>
      <c r="CJ55" s="167"/>
      <c r="CK55" s="167"/>
      <c r="CL55" s="167"/>
      <c r="CM55" s="167"/>
      <c r="CN55" s="167"/>
      <c r="CO55" s="167"/>
      <c r="CP55" s="167"/>
      <c r="CQ55" s="167"/>
      <c r="CR55" s="167"/>
      <c r="CS55" s="167"/>
      <c r="CT55" s="167"/>
      <c r="CU55" s="167"/>
      <c r="CV55" s="167"/>
      <c r="CW55" s="167"/>
      <c r="CX55" s="167"/>
      <c r="CY55" s="167"/>
      <c r="CZ55" s="167"/>
      <c r="DA55" s="167"/>
      <c r="DB55" s="167"/>
      <c r="DC55" s="167"/>
      <c r="DD55" s="167"/>
      <c r="DE55" s="167"/>
      <c r="DF55" s="167"/>
      <c r="DG55" s="167"/>
      <c r="DH55" s="167"/>
      <c r="DI55" s="167"/>
      <c r="DJ55" s="167"/>
      <c r="DK55" s="167"/>
      <c r="DL55" s="167"/>
      <c r="DM55" s="167"/>
      <c r="DN55" s="167"/>
      <c r="DO55" s="167"/>
      <c r="DP55" s="167"/>
      <c r="DQ55" s="167"/>
      <c r="DR55" s="167"/>
      <c r="DS55" s="167"/>
      <c r="DT55" s="167"/>
      <c r="DU55" s="167"/>
      <c r="DV55" s="167"/>
      <c r="DW55" s="167"/>
      <c r="DX55" s="167"/>
      <c r="DY55" s="167"/>
      <c r="DZ55" s="167"/>
      <c r="EA55" s="167"/>
      <c r="EB55" s="167"/>
      <c r="EC55" s="167"/>
      <c r="ED55" s="167"/>
      <c r="EE55" s="167"/>
      <c r="EF55" s="167"/>
      <c r="EG55" s="167"/>
      <c r="EH55" s="167"/>
      <c r="EI55" s="167"/>
      <c r="EJ55" s="167"/>
      <c r="EK55" s="167"/>
      <c r="EL55" s="167"/>
      <c r="EM55" s="167"/>
      <c r="EN55" s="167"/>
      <c r="EO55" s="167"/>
      <c r="EP55" s="167"/>
      <c r="EQ55" s="167"/>
      <c r="ER55" s="167"/>
      <c r="ES55" s="167"/>
      <c r="ET55" s="167"/>
      <c r="EU55" s="167"/>
      <c r="EV55" s="167"/>
      <c r="EW55" s="167"/>
      <c r="EX55" s="167"/>
      <c r="EY55" s="167"/>
      <c r="EZ55" s="167"/>
      <c r="FA55" s="167"/>
      <c r="FB55" s="167"/>
      <c r="FC55" s="167"/>
      <c r="FD55" s="167"/>
      <c r="FE55" s="167"/>
      <c r="FF55" s="167"/>
      <c r="FG55" s="167"/>
      <c r="FH55" s="167"/>
      <c r="FI55" s="167"/>
      <c r="FJ55" s="167"/>
      <c r="FK55" s="167"/>
      <c r="FL55" s="167"/>
      <c r="FM55" s="167"/>
      <c r="FN55" s="167"/>
      <c r="FO55" s="167"/>
      <c r="FP55" s="167"/>
      <c r="FQ55" s="167"/>
      <c r="FR55" s="167"/>
      <c r="FS55" s="167"/>
      <c r="FT55" s="167"/>
      <c r="FU55" s="167"/>
      <c r="FV55" s="167"/>
      <c r="FW55" s="167"/>
      <c r="FX55" s="167"/>
      <c r="FY55" s="167"/>
      <c r="FZ55" s="167"/>
      <c r="GA55" s="167"/>
      <c r="GB55" s="167"/>
      <c r="GC55" s="167"/>
      <c r="GD55" s="167"/>
      <c r="GE55" s="167"/>
      <c r="GF55" s="167"/>
      <c r="GG55" s="167"/>
      <c r="GH55" s="167"/>
      <c r="GI55" s="167"/>
      <c r="GJ55" s="167"/>
      <c r="GK55" s="167"/>
      <c r="GL55" s="167"/>
      <c r="GM55" s="167"/>
      <c r="GN55" s="167"/>
      <c r="GO55" s="167"/>
      <c r="GP55" s="167"/>
      <c r="GQ55" s="167"/>
      <c r="GR55" s="167"/>
      <c r="GS55" s="167"/>
      <c r="GT55" s="167"/>
      <c r="GU55" s="167"/>
      <c r="GV55" s="167"/>
      <c r="GW55" s="167"/>
      <c r="GX55" s="167"/>
      <c r="GY55" s="167"/>
      <c r="GZ55" s="167"/>
      <c r="HA55" s="167"/>
      <c r="HB55" s="167"/>
      <c r="HC55" s="167"/>
      <c r="HD55" s="167"/>
      <c r="HE55" s="167"/>
      <c r="HF55" s="167"/>
      <c r="HG55" s="167"/>
      <c r="HH55" s="167"/>
      <c r="HI55" s="167"/>
      <c r="HJ55" s="167"/>
      <c r="HK55" s="167"/>
      <c r="HL55" s="167"/>
      <c r="HM55" s="167"/>
      <c r="HN55" s="167"/>
      <c r="HO55" s="167"/>
      <c r="HP55" s="167"/>
      <c r="HQ55" s="167"/>
      <c r="HR55" s="167"/>
      <c r="HS55" s="167"/>
      <c r="HT55" s="167"/>
      <c r="HU55" s="167"/>
      <c r="HV55" s="167"/>
      <c r="HW55" s="167"/>
      <c r="HX55" s="167"/>
      <c r="HY55" s="167"/>
      <c r="HZ55" s="167"/>
      <c r="IA55" s="167"/>
      <c r="IB55" s="167"/>
      <c r="IC55" s="167"/>
      <c r="ID55" s="167"/>
      <c r="IE55" s="167"/>
      <c r="IF55" s="167"/>
      <c r="IG55" s="167"/>
      <c r="IH55" s="167"/>
      <c r="II55" s="167"/>
      <c r="IJ55" s="167"/>
      <c r="IK55" s="167"/>
      <c r="IL55" s="167"/>
      <c r="IM55" s="167"/>
      <c r="IN55" s="167"/>
      <c r="IO55" s="167"/>
      <c r="IP55" s="167"/>
      <c r="IQ55" s="167"/>
      <c r="IR55" s="167"/>
      <c r="IS55" s="167"/>
      <c r="IT55" s="167"/>
      <c r="IU55" s="167"/>
      <c r="IV55" s="167"/>
      <c r="IW55" s="167"/>
    </row>
    <row r="56" customFormat="false" ht="32.6" hidden="false" customHeight="true" outlineLevel="0" collapsed="false">
      <c r="A56" s="38" t="s">
        <v>158</v>
      </c>
      <c r="B56" s="42" t="s">
        <v>159</v>
      </c>
      <c r="C56" s="20" t="s">
        <v>36</v>
      </c>
      <c r="D56" s="169" t="s">
        <v>328</v>
      </c>
      <c r="E56" s="64" t="n">
        <v>1515.01</v>
      </c>
      <c r="F56" s="22" t="n">
        <f aca="false">ROUND(K56/2,2)</f>
        <v>78</v>
      </c>
      <c r="G56" s="22" t="n">
        <f aca="false">ROUND(F56*E56/1000,2)</f>
        <v>118.17</v>
      </c>
      <c r="H56" s="116" t="n">
        <f aca="false">ROUND(E56*$H$62,2)</f>
        <v>1742.26</v>
      </c>
      <c r="I56" s="22" t="n">
        <f aca="false">K56-F56</f>
        <v>78</v>
      </c>
      <c r="J56" s="22" t="n">
        <f aca="false">ROUND(I56*H56/1000,2)</f>
        <v>135.9</v>
      </c>
      <c r="K56" s="24" t="n">
        <v>156</v>
      </c>
      <c r="L56" s="22" t="n">
        <f aca="false">G56+J56</f>
        <v>254.07</v>
      </c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  <c r="BI56" s="168"/>
      <c r="BJ56" s="168"/>
      <c r="BK56" s="168"/>
      <c r="BL56" s="168"/>
      <c r="BM56" s="168"/>
      <c r="BN56" s="168"/>
      <c r="BO56" s="168"/>
      <c r="BP56" s="168"/>
      <c r="BQ56" s="168"/>
      <c r="BR56" s="168"/>
      <c r="BS56" s="168"/>
      <c r="BT56" s="168"/>
      <c r="BU56" s="168"/>
      <c r="BV56" s="168"/>
      <c r="BW56" s="168"/>
      <c r="BX56" s="168"/>
      <c r="BY56" s="168"/>
      <c r="BZ56" s="168"/>
      <c r="CA56" s="168"/>
      <c r="CB56" s="168"/>
      <c r="CC56" s="168"/>
      <c r="CD56" s="168"/>
      <c r="CE56" s="168"/>
      <c r="CF56" s="168"/>
      <c r="CG56" s="168"/>
      <c r="CH56" s="168"/>
      <c r="CI56" s="168"/>
      <c r="CJ56" s="168"/>
      <c r="CK56" s="168"/>
      <c r="CL56" s="168"/>
      <c r="CM56" s="168"/>
      <c r="CN56" s="168"/>
      <c r="CO56" s="168"/>
      <c r="CP56" s="168"/>
      <c r="CQ56" s="168"/>
      <c r="CR56" s="168"/>
      <c r="CS56" s="168"/>
      <c r="CT56" s="168"/>
      <c r="CU56" s="168"/>
      <c r="CV56" s="168"/>
      <c r="CW56" s="168"/>
      <c r="CX56" s="168"/>
      <c r="CY56" s="168"/>
      <c r="CZ56" s="168"/>
      <c r="DA56" s="168"/>
      <c r="DB56" s="168"/>
      <c r="DC56" s="168"/>
      <c r="DD56" s="168"/>
      <c r="DE56" s="168"/>
      <c r="DF56" s="168"/>
      <c r="DG56" s="168"/>
      <c r="DH56" s="168"/>
      <c r="DI56" s="168"/>
      <c r="DJ56" s="168"/>
      <c r="DK56" s="168"/>
      <c r="DL56" s="168"/>
      <c r="DM56" s="168"/>
      <c r="DN56" s="168"/>
      <c r="DO56" s="168"/>
      <c r="DP56" s="168"/>
      <c r="DQ56" s="168"/>
      <c r="DR56" s="168"/>
      <c r="DS56" s="168"/>
      <c r="DT56" s="168"/>
      <c r="DU56" s="168"/>
      <c r="DV56" s="168"/>
      <c r="DW56" s="168"/>
      <c r="DX56" s="168"/>
      <c r="DY56" s="168"/>
      <c r="DZ56" s="168"/>
      <c r="EA56" s="168"/>
      <c r="EB56" s="168"/>
      <c r="EC56" s="168"/>
      <c r="ED56" s="168"/>
      <c r="EE56" s="168"/>
      <c r="EF56" s="168"/>
      <c r="EG56" s="168"/>
      <c r="EH56" s="168"/>
      <c r="EI56" s="168"/>
      <c r="EJ56" s="168"/>
      <c r="EK56" s="168"/>
      <c r="EL56" s="168"/>
      <c r="EM56" s="168"/>
      <c r="EN56" s="168"/>
      <c r="EO56" s="168"/>
      <c r="EP56" s="168"/>
      <c r="EQ56" s="168"/>
      <c r="ER56" s="168"/>
      <c r="ES56" s="168"/>
      <c r="ET56" s="168"/>
      <c r="EU56" s="168"/>
      <c r="EV56" s="168"/>
      <c r="EW56" s="168"/>
      <c r="EX56" s="168"/>
      <c r="EY56" s="168"/>
      <c r="EZ56" s="168"/>
      <c r="FA56" s="168"/>
      <c r="FB56" s="168"/>
      <c r="FC56" s="168"/>
      <c r="FD56" s="168"/>
      <c r="FE56" s="168"/>
      <c r="FF56" s="168"/>
      <c r="FG56" s="168"/>
      <c r="FH56" s="168"/>
      <c r="FI56" s="168"/>
      <c r="FJ56" s="168"/>
      <c r="FK56" s="168"/>
      <c r="FL56" s="168"/>
      <c r="FM56" s="168"/>
      <c r="FN56" s="168"/>
      <c r="FO56" s="168"/>
      <c r="FP56" s="168"/>
      <c r="FQ56" s="168"/>
      <c r="FR56" s="168"/>
      <c r="FS56" s="168"/>
      <c r="FT56" s="168"/>
      <c r="FU56" s="168"/>
      <c r="FV56" s="168"/>
      <c r="FW56" s="168"/>
      <c r="FX56" s="168"/>
      <c r="FY56" s="168"/>
      <c r="FZ56" s="168"/>
      <c r="GA56" s="168"/>
      <c r="GB56" s="168"/>
      <c r="GC56" s="168"/>
      <c r="GD56" s="168"/>
      <c r="GE56" s="168"/>
      <c r="GF56" s="168"/>
      <c r="GG56" s="168"/>
      <c r="GH56" s="168"/>
      <c r="GI56" s="168"/>
      <c r="GJ56" s="168"/>
      <c r="GK56" s="168"/>
      <c r="GL56" s="168"/>
      <c r="GM56" s="168"/>
      <c r="GN56" s="168"/>
      <c r="GO56" s="168"/>
      <c r="GP56" s="168"/>
      <c r="GQ56" s="168"/>
      <c r="GR56" s="168"/>
      <c r="GS56" s="168"/>
      <c r="GT56" s="168"/>
      <c r="GU56" s="168"/>
      <c r="GV56" s="168"/>
      <c r="GW56" s="168"/>
      <c r="GX56" s="168"/>
      <c r="GY56" s="168"/>
      <c r="GZ56" s="168"/>
      <c r="HA56" s="168"/>
      <c r="HB56" s="168"/>
      <c r="HC56" s="168"/>
      <c r="HD56" s="168"/>
      <c r="HE56" s="168"/>
      <c r="HF56" s="168"/>
      <c r="HG56" s="168"/>
      <c r="HH56" s="168"/>
      <c r="HI56" s="168"/>
      <c r="HJ56" s="168"/>
      <c r="HK56" s="168"/>
      <c r="HL56" s="168"/>
      <c r="HM56" s="168"/>
      <c r="HN56" s="168"/>
      <c r="HO56" s="168"/>
      <c r="HP56" s="168"/>
      <c r="HQ56" s="168"/>
      <c r="HR56" s="168"/>
      <c r="HS56" s="168"/>
      <c r="HT56" s="168"/>
      <c r="HU56" s="168"/>
      <c r="HV56" s="168"/>
      <c r="HW56" s="168"/>
      <c r="HX56" s="168"/>
      <c r="HY56" s="168"/>
      <c r="HZ56" s="168"/>
      <c r="IA56" s="168"/>
      <c r="IB56" s="168"/>
      <c r="IC56" s="168"/>
      <c r="ID56" s="168"/>
      <c r="IE56" s="168"/>
      <c r="IF56" s="168"/>
      <c r="IG56" s="168"/>
      <c r="IH56" s="168"/>
      <c r="II56" s="168"/>
      <c r="IJ56" s="168"/>
      <c r="IK56" s="168"/>
      <c r="IL56" s="168"/>
      <c r="IM56" s="168"/>
      <c r="IN56" s="168"/>
      <c r="IO56" s="168"/>
      <c r="IP56" s="168"/>
      <c r="IQ56" s="168"/>
      <c r="IR56" s="168"/>
      <c r="IS56" s="168"/>
      <c r="IT56" s="168"/>
      <c r="IU56" s="168"/>
      <c r="IV56" s="168"/>
      <c r="IW56" s="168"/>
    </row>
    <row r="57" customFormat="false" ht="37.5" hidden="false" customHeight="true" outlineLevel="0" collapsed="false">
      <c r="A57" s="14" t="s">
        <v>160</v>
      </c>
      <c r="B57" s="15" t="s">
        <v>206</v>
      </c>
      <c r="C57" s="41"/>
      <c r="D57" s="16"/>
      <c r="E57" s="16"/>
      <c r="F57" s="16" t="n">
        <f aca="false">F58</f>
        <v>40</v>
      </c>
      <c r="G57" s="16" t="n">
        <f aca="false">G58</f>
        <v>60.6</v>
      </c>
      <c r="H57" s="16"/>
      <c r="I57" s="16" t="n">
        <f aca="false">I58</f>
        <v>40</v>
      </c>
      <c r="J57" s="16" t="n">
        <f aca="false">J58</f>
        <v>69.69</v>
      </c>
      <c r="K57" s="16" t="n">
        <f aca="false">K58</f>
        <v>80</v>
      </c>
      <c r="L57" s="16" t="n">
        <f aca="false">L58</f>
        <v>130.29</v>
      </c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  <c r="BI57" s="167"/>
      <c r="BJ57" s="167"/>
      <c r="BK57" s="167"/>
      <c r="BL57" s="167"/>
      <c r="BM57" s="167"/>
      <c r="BN57" s="167"/>
      <c r="BO57" s="167"/>
      <c r="BP57" s="167"/>
      <c r="BQ57" s="167"/>
      <c r="BR57" s="167"/>
      <c r="BS57" s="167"/>
      <c r="BT57" s="167"/>
      <c r="BU57" s="167"/>
      <c r="BV57" s="167"/>
      <c r="BW57" s="167"/>
      <c r="BX57" s="167"/>
      <c r="BY57" s="167"/>
      <c r="BZ57" s="167"/>
      <c r="CA57" s="167"/>
      <c r="CB57" s="167"/>
      <c r="CC57" s="167"/>
      <c r="CD57" s="167"/>
      <c r="CE57" s="167"/>
      <c r="CF57" s="167"/>
      <c r="CG57" s="167"/>
      <c r="CH57" s="167"/>
      <c r="CI57" s="167"/>
      <c r="CJ57" s="167"/>
      <c r="CK57" s="167"/>
      <c r="CL57" s="167"/>
      <c r="CM57" s="167"/>
      <c r="CN57" s="167"/>
      <c r="CO57" s="167"/>
      <c r="CP57" s="167"/>
      <c r="CQ57" s="167"/>
      <c r="CR57" s="167"/>
      <c r="CS57" s="167"/>
      <c r="CT57" s="167"/>
      <c r="CU57" s="167"/>
      <c r="CV57" s="167"/>
      <c r="CW57" s="167"/>
      <c r="CX57" s="167"/>
      <c r="CY57" s="167"/>
      <c r="CZ57" s="167"/>
      <c r="DA57" s="167"/>
      <c r="DB57" s="167"/>
      <c r="DC57" s="167"/>
      <c r="DD57" s="167"/>
      <c r="DE57" s="167"/>
      <c r="DF57" s="167"/>
      <c r="DG57" s="167"/>
      <c r="DH57" s="167"/>
      <c r="DI57" s="167"/>
      <c r="DJ57" s="167"/>
      <c r="DK57" s="167"/>
      <c r="DL57" s="167"/>
      <c r="DM57" s="167"/>
      <c r="DN57" s="167"/>
      <c r="DO57" s="167"/>
      <c r="DP57" s="167"/>
      <c r="DQ57" s="167"/>
      <c r="DR57" s="167"/>
      <c r="DS57" s="167"/>
      <c r="DT57" s="167"/>
      <c r="DU57" s="167"/>
      <c r="DV57" s="167"/>
      <c r="DW57" s="167"/>
      <c r="DX57" s="167"/>
      <c r="DY57" s="167"/>
      <c r="DZ57" s="167"/>
      <c r="EA57" s="167"/>
      <c r="EB57" s="167"/>
      <c r="EC57" s="167"/>
      <c r="ED57" s="167"/>
      <c r="EE57" s="167"/>
      <c r="EF57" s="167"/>
      <c r="EG57" s="167"/>
      <c r="EH57" s="167"/>
      <c r="EI57" s="167"/>
      <c r="EJ57" s="167"/>
      <c r="EK57" s="167"/>
      <c r="EL57" s="167"/>
      <c r="EM57" s="167"/>
      <c r="EN57" s="167"/>
      <c r="EO57" s="167"/>
      <c r="EP57" s="167"/>
      <c r="EQ57" s="167"/>
      <c r="ER57" s="167"/>
      <c r="ES57" s="167"/>
      <c r="ET57" s="167"/>
      <c r="EU57" s="167"/>
      <c r="EV57" s="167"/>
      <c r="EW57" s="167"/>
      <c r="EX57" s="167"/>
      <c r="EY57" s="167"/>
      <c r="EZ57" s="167"/>
      <c r="FA57" s="167"/>
      <c r="FB57" s="167"/>
      <c r="FC57" s="167"/>
      <c r="FD57" s="167"/>
      <c r="FE57" s="167"/>
      <c r="FF57" s="167"/>
      <c r="FG57" s="167"/>
      <c r="FH57" s="167"/>
      <c r="FI57" s="167"/>
      <c r="FJ57" s="167"/>
      <c r="FK57" s="167"/>
      <c r="FL57" s="167"/>
      <c r="FM57" s="167"/>
      <c r="FN57" s="167"/>
      <c r="FO57" s="167"/>
      <c r="FP57" s="167"/>
      <c r="FQ57" s="167"/>
      <c r="FR57" s="167"/>
      <c r="FS57" s="167"/>
      <c r="FT57" s="167"/>
      <c r="FU57" s="167"/>
      <c r="FV57" s="167"/>
      <c r="FW57" s="167"/>
      <c r="FX57" s="167"/>
      <c r="FY57" s="167"/>
      <c r="FZ57" s="167"/>
      <c r="GA57" s="167"/>
      <c r="GB57" s="167"/>
      <c r="GC57" s="167"/>
      <c r="GD57" s="167"/>
      <c r="GE57" s="167"/>
      <c r="GF57" s="167"/>
      <c r="GG57" s="167"/>
      <c r="GH57" s="167"/>
      <c r="GI57" s="167"/>
      <c r="GJ57" s="167"/>
      <c r="GK57" s="167"/>
      <c r="GL57" s="167"/>
      <c r="GM57" s="167"/>
      <c r="GN57" s="167"/>
      <c r="GO57" s="167"/>
      <c r="GP57" s="167"/>
      <c r="GQ57" s="167"/>
      <c r="GR57" s="167"/>
      <c r="GS57" s="167"/>
      <c r="GT57" s="167"/>
      <c r="GU57" s="167"/>
      <c r="GV57" s="167"/>
      <c r="GW57" s="167"/>
      <c r="GX57" s="167"/>
      <c r="GY57" s="167"/>
      <c r="GZ57" s="167"/>
      <c r="HA57" s="167"/>
      <c r="HB57" s="167"/>
      <c r="HC57" s="167"/>
      <c r="HD57" s="167"/>
      <c r="HE57" s="167"/>
      <c r="HF57" s="167"/>
      <c r="HG57" s="167"/>
      <c r="HH57" s="167"/>
      <c r="HI57" s="167"/>
      <c r="HJ57" s="167"/>
      <c r="HK57" s="167"/>
      <c r="HL57" s="167"/>
      <c r="HM57" s="167"/>
      <c r="HN57" s="167"/>
      <c r="HO57" s="167"/>
      <c r="HP57" s="167"/>
      <c r="HQ57" s="167"/>
      <c r="HR57" s="167"/>
      <c r="HS57" s="167"/>
      <c r="HT57" s="167"/>
      <c r="HU57" s="167"/>
      <c r="HV57" s="167"/>
      <c r="HW57" s="167"/>
      <c r="HX57" s="167"/>
      <c r="HY57" s="167"/>
      <c r="HZ57" s="167"/>
      <c r="IA57" s="167"/>
      <c r="IB57" s="167"/>
      <c r="IC57" s="167"/>
      <c r="ID57" s="167"/>
      <c r="IE57" s="167"/>
      <c r="IF57" s="167"/>
      <c r="IG57" s="167"/>
      <c r="IH57" s="167"/>
      <c r="II57" s="167"/>
      <c r="IJ57" s="167"/>
      <c r="IK57" s="167"/>
      <c r="IL57" s="167"/>
      <c r="IM57" s="167"/>
      <c r="IN57" s="167"/>
      <c r="IO57" s="167"/>
      <c r="IP57" s="167"/>
      <c r="IQ57" s="167"/>
      <c r="IR57" s="167"/>
      <c r="IS57" s="167"/>
      <c r="IT57" s="167"/>
      <c r="IU57" s="167"/>
      <c r="IV57" s="167"/>
      <c r="IW57" s="167"/>
    </row>
    <row r="58" customFormat="false" ht="30.65" hidden="false" customHeight="true" outlineLevel="0" collapsed="false">
      <c r="A58" s="38" t="s">
        <v>162</v>
      </c>
      <c r="B58" s="39" t="s">
        <v>163</v>
      </c>
      <c r="C58" s="20" t="s">
        <v>36</v>
      </c>
      <c r="D58" s="169" t="s">
        <v>328</v>
      </c>
      <c r="E58" s="64" t="n">
        <v>1515.01</v>
      </c>
      <c r="F58" s="22" t="n">
        <f aca="false">ROUND(K58/2,2)</f>
        <v>40</v>
      </c>
      <c r="G58" s="22" t="n">
        <f aca="false">ROUND(F58*E58/1000,2)</f>
        <v>60.6</v>
      </c>
      <c r="H58" s="116" t="n">
        <f aca="false">ROUND(E58*$H$62,2)</f>
        <v>1742.26</v>
      </c>
      <c r="I58" s="22" t="n">
        <f aca="false">K58-F58</f>
        <v>40</v>
      </c>
      <c r="J58" s="22" t="n">
        <f aca="false">ROUND(H58*I58/1000,2)</f>
        <v>69.69</v>
      </c>
      <c r="K58" s="24" t="n">
        <v>80</v>
      </c>
      <c r="L58" s="22" t="n">
        <f aca="false">G58+J58</f>
        <v>130.29</v>
      </c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  <c r="BI58" s="168"/>
      <c r="BJ58" s="168"/>
      <c r="BK58" s="168"/>
      <c r="BL58" s="168"/>
      <c r="BM58" s="168"/>
      <c r="BN58" s="168"/>
      <c r="BO58" s="168"/>
      <c r="BP58" s="168"/>
      <c r="BQ58" s="168"/>
      <c r="BR58" s="168"/>
      <c r="BS58" s="168"/>
      <c r="BT58" s="168"/>
      <c r="BU58" s="168"/>
      <c r="BV58" s="168"/>
      <c r="BW58" s="168"/>
      <c r="BX58" s="168"/>
      <c r="BY58" s="168"/>
      <c r="BZ58" s="168"/>
      <c r="CA58" s="168"/>
      <c r="CB58" s="168"/>
      <c r="CC58" s="168"/>
      <c r="CD58" s="168"/>
      <c r="CE58" s="168"/>
      <c r="CF58" s="168"/>
      <c r="CG58" s="168"/>
      <c r="CH58" s="168"/>
      <c r="CI58" s="168"/>
      <c r="CJ58" s="168"/>
      <c r="CK58" s="168"/>
      <c r="CL58" s="168"/>
      <c r="CM58" s="168"/>
      <c r="CN58" s="168"/>
      <c r="CO58" s="168"/>
      <c r="CP58" s="168"/>
      <c r="CQ58" s="168"/>
      <c r="CR58" s="168"/>
      <c r="CS58" s="168"/>
      <c r="CT58" s="168"/>
      <c r="CU58" s="168"/>
      <c r="CV58" s="168"/>
      <c r="CW58" s="168"/>
      <c r="CX58" s="168"/>
      <c r="CY58" s="168"/>
      <c r="CZ58" s="168"/>
      <c r="DA58" s="168"/>
      <c r="DB58" s="168"/>
      <c r="DC58" s="168"/>
      <c r="DD58" s="168"/>
      <c r="DE58" s="168"/>
      <c r="DF58" s="168"/>
      <c r="DG58" s="168"/>
      <c r="DH58" s="168"/>
      <c r="DI58" s="168"/>
      <c r="DJ58" s="168"/>
      <c r="DK58" s="168"/>
      <c r="DL58" s="168"/>
      <c r="DM58" s="168"/>
      <c r="DN58" s="168"/>
      <c r="DO58" s="168"/>
      <c r="DP58" s="168"/>
      <c r="DQ58" s="168"/>
      <c r="DR58" s="168"/>
      <c r="DS58" s="168"/>
      <c r="DT58" s="168"/>
      <c r="DU58" s="168"/>
      <c r="DV58" s="168"/>
      <c r="DW58" s="168"/>
      <c r="DX58" s="168"/>
      <c r="DY58" s="168"/>
      <c r="DZ58" s="168"/>
      <c r="EA58" s="168"/>
      <c r="EB58" s="168"/>
      <c r="EC58" s="168"/>
      <c r="ED58" s="168"/>
      <c r="EE58" s="168"/>
      <c r="EF58" s="168"/>
      <c r="EG58" s="168"/>
      <c r="EH58" s="168"/>
      <c r="EI58" s="168"/>
      <c r="EJ58" s="168"/>
      <c r="EK58" s="168"/>
      <c r="EL58" s="168"/>
      <c r="EM58" s="168"/>
      <c r="EN58" s="168"/>
      <c r="EO58" s="168"/>
      <c r="EP58" s="168"/>
      <c r="EQ58" s="168"/>
      <c r="ER58" s="168"/>
      <c r="ES58" s="168"/>
      <c r="ET58" s="168"/>
      <c r="EU58" s="168"/>
      <c r="EV58" s="168"/>
      <c r="EW58" s="168"/>
      <c r="EX58" s="168"/>
      <c r="EY58" s="168"/>
      <c r="EZ58" s="168"/>
      <c r="FA58" s="168"/>
      <c r="FB58" s="168"/>
      <c r="FC58" s="168"/>
      <c r="FD58" s="168"/>
      <c r="FE58" s="168"/>
      <c r="FF58" s="168"/>
      <c r="FG58" s="168"/>
      <c r="FH58" s="168"/>
      <c r="FI58" s="168"/>
      <c r="FJ58" s="168"/>
      <c r="FK58" s="168"/>
      <c r="FL58" s="168"/>
      <c r="FM58" s="168"/>
      <c r="FN58" s="168"/>
      <c r="FO58" s="168"/>
      <c r="FP58" s="168"/>
      <c r="FQ58" s="168"/>
      <c r="FR58" s="168"/>
      <c r="FS58" s="168"/>
      <c r="FT58" s="168"/>
      <c r="FU58" s="168"/>
      <c r="FV58" s="168"/>
      <c r="FW58" s="168"/>
      <c r="FX58" s="168"/>
      <c r="FY58" s="168"/>
      <c r="FZ58" s="168"/>
      <c r="GA58" s="168"/>
      <c r="GB58" s="168"/>
      <c r="GC58" s="168"/>
      <c r="GD58" s="168"/>
      <c r="GE58" s="168"/>
      <c r="GF58" s="168"/>
      <c r="GG58" s="168"/>
      <c r="GH58" s="168"/>
      <c r="GI58" s="168"/>
      <c r="GJ58" s="168"/>
      <c r="GK58" s="168"/>
      <c r="GL58" s="168"/>
      <c r="GM58" s="168"/>
      <c r="GN58" s="168"/>
      <c r="GO58" s="168"/>
      <c r="GP58" s="168"/>
      <c r="GQ58" s="168"/>
      <c r="GR58" s="168"/>
      <c r="GS58" s="168"/>
      <c r="GT58" s="168"/>
      <c r="GU58" s="168"/>
      <c r="GV58" s="168"/>
      <c r="GW58" s="168"/>
      <c r="GX58" s="168"/>
      <c r="GY58" s="168"/>
      <c r="GZ58" s="168"/>
      <c r="HA58" s="168"/>
      <c r="HB58" s="168"/>
      <c r="HC58" s="168"/>
      <c r="HD58" s="168"/>
      <c r="HE58" s="168"/>
      <c r="HF58" s="168"/>
      <c r="HG58" s="168"/>
      <c r="HH58" s="168"/>
      <c r="HI58" s="168"/>
      <c r="HJ58" s="168"/>
      <c r="HK58" s="168"/>
      <c r="HL58" s="168"/>
      <c r="HM58" s="168"/>
      <c r="HN58" s="168"/>
      <c r="HO58" s="168"/>
      <c r="HP58" s="168"/>
      <c r="HQ58" s="168"/>
      <c r="HR58" s="168"/>
      <c r="HS58" s="168"/>
      <c r="HT58" s="168"/>
      <c r="HU58" s="168"/>
      <c r="HV58" s="168"/>
      <c r="HW58" s="168"/>
      <c r="HX58" s="168"/>
      <c r="HY58" s="168"/>
      <c r="HZ58" s="168"/>
      <c r="IA58" s="168"/>
      <c r="IB58" s="168"/>
      <c r="IC58" s="168"/>
      <c r="ID58" s="168"/>
      <c r="IE58" s="168"/>
      <c r="IF58" s="168"/>
      <c r="IG58" s="168"/>
      <c r="IH58" s="168"/>
      <c r="II58" s="168"/>
      <c r="IJ58" s="168"/>
      <c r="IK58" s="168"/>
      <c r="IL58" s="168"/>
      <c r="IM58" s="168"/>
      <c r="IN58" s="168"/>
      <c r="IO58" s="168"/>
      <c r="IP58" s="168"/>
      <c r="IQ58" s="168"/>
      <c r="IR58" s="168"/>
      <c r="IS58" s="168"/>
      <c r="IT58" s="168"/>
      <c r="IU58" s="168"/>
      <c r="IV58" s="168"/>
      <c r="IW58" s="168"/>
    </row>
    <row r="59" customFormat="false" ht="19.5" hidden="false" customHeight="true" outlineLevel="0" collapsed="false">
      <c r="A59" s="44"/>
      <c r="B59" s="176" t="s">
        <v>164</v>
      </c>
      <c r="C59" s="45"/>
      <c r="D59" s="44"/>
      <c r="E59" s="44"/>
      <c r="F59" s="44" t="n">
        <f aca="false">F11+F20+F36+F39+F55+F50+F57</f>
        <v>4570.69</v>
      </c>
      <c r="G59" s="44" t="n">
        <f aca="false">G11+G20+G36+G39+G55+G50+G57</f>
        <v>6924.68</v>
      </c>
      <c r="H59" s="44"/>
      <c r="I59" s="44" t="n">
        <f aca="false">I11+I20+I36+I39+I55+I50+I57</f>
        <v>4570.652</v>
      </c>
      <c r="J59" s="44" t="n">
        <f aca="false">J11+J20+J36+J39+J55+J50+J57</f>
        <v>7963.26</v>
      </c>
      <c r="K59" s="44" t="n">
        <f aca="false">K11+K20+K36+K39+K55+K50+K57</f>
        <v>9141.342</v>
      </c>
      <c r="L59" s="44" t="n">
        <f aca="false">L11+L20+L36+L39+L55+L50+L57</f>
        <v>14887.94</v>
      </c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  <c r="AG59" s="167"/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  <c r="BI59" s="167"/>
      <c r="BJ59" s="167"/>
      <c r="BK59" s="167"/>
      <c r="BL59" s="167"/>
      <c r="BM59" s="167"/>
      <c r="BN59" s="167"/>
      <c r="BO59" s="167"/>
      <c r="BP59" s="167"/>
      <c r="BQ59" s="167"/>
      <c r="BR59" s="167"/>
      <c r="BS59" s="167"/>
      <c r="BT59" s="167"/>
      <c r="BU59" s="167"/>
      <c r="BV59" s="167"/>
      <c r="BW59" s="167"/>
      <c r="BX59" s="167"/>
      <c r="BY59" s="167"/>
      <c r="BZ59" s="167"/>
      <c r="CA59" s="167"/>
      <c r="CB59" s="167"/>
      <c r="CC59" s="167"/>
      <c r="CD59" s="167"/>
      <c r="CE59" s="167"/>
      <c r="CF59" s="167"/>
      <c r="CG59" s="167"/>
      <c r="CH59" s="167"/>
      <c r="CI59" s="167"/>
      <c r="CJ59" s="167"/>
      <c r="CK59" s="167"/>
      <c r="CL59" s="167"/>
      <c r="CM59" s="167"/>
      <c r="CN59" s="167"/>
      <c r="CO59" s="167"/>
      <c r="CP59" s="167"/>
      <c r="CQ59" s="167"/>
      <c r="CR59" s="167"/>
      <c r="CS59" s="167"/>
      <c r="CT59" s="167"/>
      <c r="CU59" s="167"/>
      <c r="CV59" s="167"/>
      <c r="CW59" s="167"/>
      <c r="CX59" s="167"/>
      <c r="CY59" s="167"/>
      <c r="CZ59" s="167"/>
      <c r="DA59" s="167"/>
      <c r="DB59" s="167"/>
      <c r="DC59" s="167"/>
      <c r="DD59" s="167"/>
      <c r="DE59" s="167"/>
      <c r="DF59" s="167"/>
      <c r="DG59" s="167"/>
      <c r="DH59" s="167"/>
      <c r="DI59" s="167"/>
      <c r="DJ59" s="167"/>
      <c r="DK59" s="167"/>
      <c r="DL59" s="167"/>
      <c r="DM59" s="167"/>
      <c r="DN59" s="167"/>
      <c r="DO59" s="167"/>
      <c r="DP59" s="167"/>
      <c r="DQ59" s="167"/>
      <c r="DR59" s="167"/>
      <c r="DS59" s="167"/>
      <c r="DT59" s="167"/>
      <c r="DU59" s="167"/>
      <c r="DV59" s="167"/>
      <c r="DW59" s="167"/>
      <c r="DX59" s="167"/>
      <c r="DY59" s="167"/>
      <c r="DZ59" s="167"/>
      <c r="EA59" s="167"/>
      <c r="EB59" s="167"/>
      <c r="EC59" s="167"/>
      <c r="ED59" s="167"/>
      <c r="EE59" s="167"/>
      <c r="EF59" s="167"/>
      <c r="EG59" s="167"/>
      <c r="EH59" s="167"/>
      <c r="EI59" s="167"/>
      <c r="EJ59" s="167"/>
      <c r="EK59" s="167"/>
      <c r="EL59" s="167"/>
      <c r="EM59" s="167"/>
      <c r="EN59" s="167"/>
      <c r="EO59" s="167"/>
      <c r="EP59" s="167"/>
      <c r="EQ59" s="167"/>
      <c r="ER59" s="167"/>
      <c r="ES59" s="167"/>
      <c r="ET59" s="167"/>
      <c r="EU59" s="167"/>
      <c r="EV59" s="167"/>
      <c r="EW59" s="167"/>
      <c r="EX59" s="167"/>
      <c r="EY59" s="167"/>
      <c r="EZ59" s="167"/>
      <c r="FA59" s="167"/>
      <c r="FB59" s="167"/>
      <c r="FC59" s="167"/>
      <c r="FD59" s="167"/>
      <c r="FE59" s="167"/>
      <c r="FF59" s="167"/>
      <c r="FG59" s="167"/>
      <c r="FH59" s="167"/>
      <c r="FI59" s="167"/>
      <c r="FJ59" s="167"/>
      <c r="FK59" s="167"/>
      <c r="FL59" s="167"/>
      <c r="FM59" s="167"/>
      <c r="FN59" s="167"/>
      <c r="FO59" s="167"/>
      <c r="FP59" s="167"/>
      <c r="FQ59" s="167"/>
      <c r="FR59" s="167"/>
      <c r="FS59" s="167"/>
      <c r="FT59" s="167"/>
      <c r="FU59" s="167"/>
      <c r="FV59" s="167"/>
      <c r="FW59" s="167"/>
      <c r="FX59" s="167"/>
      <c r="FY59" s="167"/>
      <c r="FZ59" s="167"/>
      <c r="GA59" s="167"/>
      <c r="GB59" s="167"/>
      <c r="GC59" s="167"/>
      <c r="GD59" s="167"/>
      <c r="GE59" s="167"/>
      <c r="GF59" s="167"/>
      <c r="GG59" s="167"/>
      <c r="GH59" s="167"/>
      <c r="GI59" s="167"/>
      <c r="GJ59" s="167"/>
      <c r="GK59" s="167"/>
      <c r="GL59" s="167"/>
      <c r="GM59" s="167"/>
      <c r="GN59" s="167"/>
      <c r="GO59" s="167"/>
      <c r="GP59" s="167"/>
      <c r="GQ59" s="167"/>
      <c r="GR59" s="167"/>
      <c r="GS59" s="167"/>
      <c r="GT59" s="167"/>
      <c r="GU59" s="167"/>
      <c r="GV59" s="167"/>
      <c r="GW59" s="167"/>
      <c r="GX59" s="167"/>
      <c r="GY59" s="167"/>
      <c r="GZ59" s="167"/>
      <c r="HA59" s="167"/>
      <c r="HB59" s="167"/>
      <c r="HC59" s="167"/>
      <c r="HD59" s="167"/>
      <c r="HE59" s="167"/>
      <c r="HF59" s="167"/>
      <c r="HG59" s="167"/>
      <c r="HH59" s="167"/>
      <c r="HI59" s="167"/>
      <c r="HJ59" s="167"/>
      <c r="HK59" s="167"/>
      <c r="HL59" s="167"/>
      <c r="HM59" s="167"/>
      <c r="HN59" s="167"/>
      <c r="HO59" s="167"/>
      <c r="HP59" s="167"/>
      <c r="HQ59" s="167"/>
      <c r="HR59" s="167"/>
      <c r="HS59" s="167"/>
      <c r="HT59" s="167"/>
      <c r="HU59" s="167"/>
      <c r="HV59" s="167"/>
      <c r="HW59" s="167"/>
      <c r="HX59" s="167"/>
      <c r="HY59" s="167"/>
      <c r="HZ59" s="167"/>
      <c r="IA59" s="167"/>
      <c r="IB59" s="167"/>
      <c r="IC59" s="167"/>
      <c r="ID59" s="167"/>
      <c r="IE59" s="167"/>
      <c r="IF59" s="167"/>
      <c r="IG59" s="167"/>
      <c r="IH59" s="167"/>
      <c r="II59" s="167"/>
      <c r="IJ59" s="167"/>
      <c r="IK59" s="167"/>
      <c r="IL59" s="167"/>
      <c r="IM59" s="167"/>
      <c r="IN59" s="167"/>
      <c r="IO59" s="167"/>
      <c r="IP59" s="167"/>
      <c r="IQ59" s="167"/>
      <c r="IR59" s="167"/>
      <c r="IS59" s="167"/>
      <c r="IT59" s="167"/>
      <c r="IU59" s="167"/>
      <c r="IV59" s="167"/>
      <c r="IW59" s="167"/>
    </row>
    <row r="60" customFormat="false" ht="14.25" hidden="false" customHeight="true" outlineLevel="0" collapsed="false">
      <c r="G60" s="177"/>
      <c r="H60" s="46"/>
      <c r="I60" s="177"/>
    </row>
    <row r="61" customFormat="false" ht="14.25" hidden="false" customHeight="true" outlineLevel="0" collapsed="false"/>
    <row r="62" customFormat="false" ht="14.25" hidden="false" customHeight="true" outlineLevel="0" collapsed="false">
      <c r="B62" s="148" t="s">
        <v>207</v>
      </c>
      <c r="H62" s="178" t="n">
        <v>1.15</v>
      </c>
    </row>
    <row r="63" customFormat="false" ht="14.25" hidden="false" customHeight="true" outlineLevel="0" collapsed="false"/>
    <row r="64" customFormat="false" ht="14.25" hidden="false" customHeight="true" outlineLevel="0" collapsed="false"/>
    <row r="65" customFormat="false" ht="14.25" hidden="false" customHeight="true" outlineLevel="0" collapsed="false"/>
    <row r="66" customFormat="false" ht="14.25" hidden="false" customHeight="true" outlineLevel="0" collapsed="false">
      <c r="A66" s="179"/>
      <c r="B66" s="180"/>
      <c r="C66" s="172"/>
      <c r="D66" s="172"/>
      <c r="E66" s="172"/>
      <c r="F66" s="172"/>
      <c r="G66" s="172"/>
      <c r="H66" s="172"/>
      <c r="I66" s="172"/>
      <c r="J66" s="172"/>
      <c r="K66" s="172"/>
      <c r="L66" s="172"/>
      <c r="M66" s="172"/>
      <c r="N66" s="172"/>
      <c r="O66" s="172"/>
      <c r="P66" s="172"/>
      <c r="Q66" s="172"/>
      <c r="R66" s="172"/>
      <c r="S66" s="172"/>
      <c r="T66" s="172"/>
      <c r="U66" s="172"/>
      <c r="V66" s="172"/>
      <c r="W66" s="172"/>
      <c r="X66" s="172"/>
      <c r="Y66" s="172"/>
      <c r="Z66" s="172"/>
      <c r="AA66" s="172"/>
      <c r="AB66" s="172"/>
      <c r="AC66" s="172"/>
      <c r="AD66" s="172"/>
      <c r="AE66" s="172"/>
      <c r="AF66" s="172"/>
      <c r="AG66" s="172"/>
      <c r="AH66" s="172"/>
      <c r="AI66" s="172"/>
      <c r="AJ66" s="172"/>
      <c r="AK66" s="172"/>
      <c r="AL66" s="172"/>
      <c r="AM66" s="172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  <c r="AX66" s="172"/>
      <c r="AY66" s="172"/>
      <c r="AZ66" s="172"/>
      <c r="BA66" s="172"/>
      <c r="BB66" s="172"/>
      <c r="BC66" s="172"/>
      <c r="BD66" s="172"/>
      <c r="BE66" s="172"/>
      <c r="BF66" s="172"/>
      <c r="BG66" s="172"/>
      <c r="BH66" s="172"/>
      <c r="BI66" s="172"/>
      <c r="BJ66" s="172"/>
      <c r="BK66" s="172"/>
      <c r="BL66" s="172"/>
      <c r="BM66" s="172"/>
      <c r="BN66" s="172"/>
      <c r="BO66" s="172"/>
      <c r="BP66" s="172"/>
      <c r="BQ66" s="172"/>
      <c r="BR66" s="172"/>
      <c r="BS66" s="172"/>
      <c r="BT66" s="172"/>
      <c r="BU66" s="172"/>
      <c r="BV66" s="172"/>
      <c r="BW66" s="172"/>
      <c r="BX66" s="172"/>
      <c r="BY66" s="172"/>
      <c r="BZ66" s="172"/>
      <c r="CA66" s="172"/>
      <c r="CB66" s="172"/>
      <c r="CC66" s="172"/>
      <c r="CD66" s="172"/>
      <c r="CE66" s="172"/>
      <c r="CF66" s="172"/>
      <c r="CG66" s="172"/>
      <c r="CH66" s="172"/>
      <c r="CI66" s="172"/>
      <c r="CJ66" s="172"/>
      <c r="CK66" s="172"/>
      <c r="CL66" s="172"/>
      <c r="CM66" s="172"/>
      <c r="CN66" s="172"/>
      <c r="CO66" s="172"/>
      <c r="CP66" s="172"/>
      <c r="CQ66" s="172"/>
      <c r="CR66" s="172"/>
      <c r="CS66" s="172"/>
      <c r="CT66" s="172"/>
      <c r="CU66" s="172"/>
      <c r="CV66" s="172"/>
      <c r="CW66" s="172"/>
      <c r="CX66" s="172"/>
      <c r="CY66" s="172"/>
      <c r="CZ66" s="172"/>
      <c r="DA66" s="172"/>
      <c r="DB66" s="172"/>
      <c r="DC66" s="172"/>
      <c r="DD66" s="172"/>
      <c r="DE66" s="172"/>
      <c r="DF66" s="172"/>
      <c r="DG66" s="172"/>
      <c r="DH66" s="172"/>
      <c r="DI66" s="172"/>
      <c r="DJ66" s="172"/>
      <c r="DK66" s="172"/>
      <c r="DL66" s="172"/>
      <c r="DM66" s="172"/>
      <c r="DN66" s="172"/>
      <c r="DO66" s="172"/>
      <c r="DP66" s="172"/>
      <c r="DQ66" s="172"/>
      <c r="DR66" s="172"/>
      <c r="DS66" s="172"/>
      <c r="DT66" s="172"/>
      <c r="DU66" s="172"/>
      <c r="DV66" s="172"/>
      <c r="DW66" s="172"/>
      <c r="DX66" s="172"/>
      <c r="DY66" s="172"/>
      <c r="DZ66" s="172"/>
      <c r="EA66" s="172"/>
      <c r="EB66" s="172"/>
      <c r="EC66" s="172"/>
      <c r="ED66" s="172"/>
      <c r="EE66" s="172"/>
      <c r="EF66" s="172"/>
      <c r="EG66" s="172"/>
      <c r="EH66" s="172"/>
      <c r="EI66" s="172"/>
      <c r="EJ66" s="172"/>
      <c r="EK66" s="172"/>
      <c r="EL66" s="172"/>
      <c r="EM66" s="172"/>
      <c r="EN66" s="172"/>
      <c r="EO66" s="172"/>
      <c r="EP66" s="172"/>
      <c r="EQ66" s="172"/>
      <c r="ER66" s="172"/>
      <c r="ES66" s="172"/>
      <c r="ET66" s="172"/>
      <c r="EU66" s="172"/>
      <c r="EV66" s="172"/>
      <c r="EW66" s="172"/>
      <c r="EX66" s="172"/>
      <c r="EY66" s="172"/>
      <c r="EZ66" s="172"/>
      <c r="FA66" s="172"/>
      <c r="FB66" s="172"/>
      <c r="FC66" s="172"/>
      <c r="FD66" s="172"/>
      <c r="FE66" s="172"/>
      <c r="FF66" s="172"/>
      <c r="FG66" s="172"/>
      <c r="FH66" s="172"/>
      <c r="FI66" s="172"/>
      <c r="FJ66" s="172"/>
      <c r="FK66" s="172"/>
      <c r="FL66" s="172"/>
      <c r="FM66" s="172"/>
      <c r="FN66" s="172"/>
      <c r="FO66" s="172"/>
      <c r="FP66" s="172"/>
      <c r="FQ66" s="172"/>
      <c r="FR66" s="172"/>
      <c r="FS66" s="172"/>
      <c r="FT66" s="172"/>
      <c r="FU66" s="172"/>
      <c r="FV66" s="172"/>
      <c r="FW66" s="172"/>
      <c r="FX66" s="172"/>
      <c r="FY66" s="172"/>
      <c r="FZ66" s="172"/>
      <c r="GA66" s="172"/>
      <c r="GB66" s="172"/>
      <c r="GC66" s="172"/>
      <c r="GD66" s="172"/>
      <c r="GE66" s="172"/>
      <c r="GF66" s="172"/>
      <c r="GG66" s="172"/>
      <c r="GH66" s="172"/>
      <c r="GI66" s="172"/>
      <c r="GJ66" s="172"/>
      <c r="GK66" s="172"/>
      <c r="GL66" s="172"/>
      <c r="GM66" s="172"/>
      <c r="GN66" s="172"/>
      <c r="GO66" s="172"/>
      <c r="GP66" s="172"/>
      <c r="GQ66" s="172"/>
      <c r="GR66" s="172"/>
      <c r="GS66" s="172"/>
      <c r="GT66" s="172"/>
      <c r="GU66" s="172"/>
      <c r="GV66" s="172"/>
      <c r="GW66" s="172"/>
      <c r="GX66" s="172"/>
      <c r="GY66" s="172"/>
      <c r="GZ66" s="172"/>
      <c r="HA66" s="172"/>
      <c r="HB66" s="172"/>
      <c r="HC66" s="172"/>
      <c r="HD66" s="172"/>
      <c r="HE66" s="172"/>
      <c r="HF66" s="172"/>
      <c r="HG66" s="172"/>
      <c r="HH66" s="172"/>
      <c r="HI66" s="172"/>
      <c r="HJ66" s="172"/>
      <c r="HK66" s="172"/>
      <c r="HL66" s="172"/>
      <c r="HM66" s="172"/>
      <c r="HN66" s="172"/>
      <c r="HO66" s="172"/>
      <c r="HP66" s="172"/>
      <c r="HQ66" s="172"/>
      <c r="HR66" s="172"/>
      <c r="HS66" s="172"/>
      <c r="HT66" s="172"/>
      <c r="HU66" s="172"/>
      <c r="HV66" s="172"/>
      <c r="HW66" s="172"/>
      <c r="HX66" s="172"/>
      <c r="HY66" s="172"/>
      <c r="HZ66" s="172"/>
      <c r="IA66" s="172"/>
      <c r="IB66" s="172"/>
      <c r="IC66" s="172"/>
      <c r="ID66" s="172"/>
      <c r="IE66" s="172"/>
      <c r="IF66" s="172"/>
      <c r="IG66" s="172"/>
      <c r="IH66" s="172"/>
      <c r="II66" s="172"/>
      <c r="IJ66" s="172"/>
      <c r="IK66" s="172"/>
      <c r="IL66" s="172"/>
      <c r="IM66" s="172"/>
      <c r="IN66" s="172"/>
      <c r="IO66" s="172"/>
      <c r="IP66" s="172"/>
      <c r="IQ66" s="172"/>
      <c r="IR66" s="172"/>
      <c r="IS66" s="172"/>
      <c r="IT66" s="172"/>
      <c r="IU66" s="172"/>
      <c r="IV66" s="172"/>
      <c r="IW66" s="172"/>
    </row>
    <row r="67" customFormat="false" ht="14.25" hidden="false" customHeight="true" outlineLevel="0" collapsed="false">
      <c r="A67" s="179"/>
      <c r="B67" s="180"/>
      <c r="C67" s="172"/>
      <c r="D67" s="172"/>
      <c r="E67" s="172"/>
      <c r="F67" s="172"/>
      <c r="G67" s="172"/>
      <c r="H67" s="172"/>
      <c r="I67" s="172"/>
      <c r="J67" s="172"/>
      <c r="K67" s="172"/>
      <c r="L67" s="172"/>
      <c r="M67" s="172"/>
      <c r="N67" s="172"/>
      <c r="O67" s="172"/>
      <c r="P67" s="172"/>
      <c r="Q67" s="172"/>
      <c r="R67" s="172"/>
      <c r="S67" s="172"/>
      <c r="T67" s="172"/>
      <c r="U67" s="172"/>
      <c r="V67" s="172"/>
      <c r="W67" s="172"/>
      <c r="X67" s="172"/>
      <c r="Y67" s="172"/>
      <c r="Z67" s="172"/>
      <c r="AA67" s="172"/>
      <c r="AB67" s="172"/>
      <c r="AC67" s="172"/>
      <c r="AD67" s="172"/>
      <c r="AE67" s="172"/>
      <c r="AF67" s="172"/>
      <c r="AG67" s="172"/>
      <c r="AH67" s="172"/>
      <c r="AI67" s="172"/>
      <c r="AJ67" s="172"/>
      <c r="AK67" s="172"/>
      <c r="AL67" s="172"/>
      <c r="AM67" s="172"/>
      <c r="AN67" s="172"/>
      <c r="AO67" s="172"/>
      <c r="AP67" s="172"/>
      <c r="AQ67" s="172"/>
      <c r="AR67" s="172"/>
      <c r="AS67" s="172"/>
      <c r="AT67" s="172"/>
      <c r="AU67" s="172"/>
      <c r="AV67" s="172"/>
      <c r="AW67" s="172"/>
      <c r="AX67" s="172"/>
      <c r="AY67" s="172"/>
      <c r="AZ67" s="172"/>
      <c r="BA67" s="172"/>
      <c r="BB67" s="172"/>
      <c r="BC67" s="172"/>
      <c r="BD67" s="172"/>
      <c r="BE67" s="172"/>
      <c r="BF67" s="172"/>
      <c r="BG67" s="172"/>
      <c r="BH67" s="172"/>
      <c r="BI67" s="172"/>
      <c r="BJ67" s="172"/>
      <c r="BK67" s="172"/>
      <c r="BL67" s="172"/>
      <c r="BM67" s="172"/>
      <c r="BN67" s="172"/>
      <c r="BO67" s="172"/>
      <c r="BP67" s="172"/>
      <c r="BQ67" s="172"/>
      <c r="BR67" s="172"/>
      <c r="BS67" s="172"/>
      <c r="BT67" s="172"/>
      <c r="BU67" s="172"/>
      <c r="BV67" s="172"/>
      <c r="BW67" s="172"/>
      <c r="BX67" s="172"/>
      <c r="BY67" s="172"/>
      <c r="BZ67" s="172"/>
      <c r="CA67" s="172"/>
      <c r="CB67" s="172"/>
      <c r="CC67" s="172"/>
      <c r="CD67" s="172"/>
      <c r="CE67" s="172"/>
      <c r="CF67" s="172"/>
      <c r="CG67" s="172"/>
      <c r="CH67" s="172"/>
      <c r="CI67" s="172"/>
      <c r="CJ67" s="172"/>
      <c r="CK67" s="172"/>
      <c r="CL67" s="172"/>
      <c r="CM67" s="172"/>
      <c r="CN67" s="172"/>
      <c r="CO67" s="172"/>
      <c r="CP67" s="172"/>
      <c r="CQ67" s="172"/>
      <c r="CR67" s="172"/>
      <c r="CS67" s="172"/>
      <c r="CT67" s="172"/>
      <c r="CU67" s="172"/>
      <c r="CV67" s="172"/>
      <c r="CW67" s="172"/>
      <c r="CX67" s="172"/>
      <c r="CY67" s="172"/>
      <c r="CZ67" s="172"/>
      <c r="DA67" s="172"/>
      <c r="DB67" s="172"/>
      <c r="DC67" s="172"/>
      <c r="DD67" s="172"/>
      <c r="DE67" s="172"/>
      <c r="DF67" s="172"/>
      <c r="DG67" s="172"/>
      <c r="DH67" s="172"/>
      <c r="DI67" s="172"/>
      <c r="DJ67" s="172"/>
      <c r="DK67" s="172"/>
      <c r="DL67" s="172"/>
      <c r="DM67" s="172"/>
      <c r="DN67" s="172"/>
      <c r="DO67" s="172"/>
      <c r="DP67" s="172"/>
      <c r="DQ67" s="172"/>
      <c r="DR67" s="172"/>
      <c r="DS67" s="172"/>
      <c r="DT67" s="172"/>
      <c r="DU67" s="172"/>
      <c r="DV67" s="172"/>
      <c r="DW67" s="172"/>
      <c r="DX67" s="172"/>
      <c r="DY67" s="172"/>
      <c r="DZ67" s="172"/>
      <c r="EA67" s="172"/>
      <c r="EB67" s="172"/>
      <c r="EC67" s="172"/>
      <c r="ED67" s="172"/>
      <c r="EE67" s="172"/>
      <c r="EF67" s="172"/>
      <c r="EG67" s="172"/>
      <c r="EH67" s="172"/>
      <c r="EI67" s="172"/>
      <c r="EJ67" s="172"/>
      <c r="EK67" s="172"/>
      <c r="EL67" s="172"/>
      <c r="EM67" s="172"/>
      <c r="EN67" s="172"/>
      <c r="EO67" s="172"/>
      <c r="EP67" s="172"/>
      <c r="EQ67" s="172"/>
      <c r="ER67" s="172"/>
      <c r="ES67" s="172"/>
      <c r="ET67" s="172"/>
      <c r="EU67" s="172"/>
      <c r="EV67" s="172"/>
      <c r="EW67" s="172"/>
      <c r="EX67" s="172"/>
      <c r="EY67" s="172"/>
      <c r="EZ67" s="172"/>
      <c r="FA67" s="172"/>
      <c r="FB67" s="172"/>
      <c r="FC67" s="172"/>
      <c r="FD67" s="172"/>
      <c r="FE67" s="172"/>
      <c r="FF67" s="172"/>
      <c r="FG67" s="172"/>
      <c r="FH67" s="172"/>
      <c r="FI67" s="172"/>
      <c r="FJ67" s="172"/>
      <c r="FK67" s="172"/>
      <c r="FL67" s="172"/>
      <c r="FM67" s="172"/>
      <c r="FN67" s="172"/>
      <c r="FO67" s="172"/>
      <c r="FP67" s="172"/>
      <c r="FQ67" s="172"/>
      <c r="FR67" s="172"/>
      <c r="FS67" s="172"/>
      <c r="FT67" s="172"/>
      <c r="FU67" s="172"/>
      <c r="FV67" s="172"/>
      <c r="FW67" s="172"/>
      <c r="FX67" s="172"/>
      <c r="FY67" s="172"/>
      <c r="FZ67" s="172"/>
      <c r="GA67" s="172"/>
      <c r="GB67" s="172"/>
      <c r="GC67" s="172"/>
      <c r="GD67" s="172"/>
      <c r="GE67" s="172"/>
      <c r="GF67" s="172"/>
      <c r="GG67" s="172"/>
      <c r="GH67" s="172"/>
      <c r="GI67" s="172"/>
      <c r="GJ67" s="172"/>
      <c r="GK67" s="172"/>
      <c r="GL67" s="172"/>
      <c r="GM67" s="172"/>
      <c r="GN67" s="172"/>
      <c r="GO67" s="172"/>
      <c r="GP67" s="172"/>
      <c r="GQ67" s="172"/>
      <c r="GR67" s="172"/>
      <c r="GS67" s="172"/>
      <c r="GT67" s="172"/>
      <c r="GU67" s="172"/>
      <c r="GV67" s="172"/>
      <c r="GW67" s="172"/>
      <c r="GX67" s="172"/>
      <c r="GY67" s="172"/>
      <c r="GZ67" s="172"/>
      <c r="HA67" s="172"/>
      <c r="HB67" s="172"/>
      <c r="HC67" s="172"/>
      <c r="HD67" s="172"/>
      <c r="HE67" s="172"/>
      <c r="HF67" s="172"/>
      <c r="HG67" s="172"/>
      <c r="HH67" s="172"/>
      <c r="HI67" s="172"/>
      <c r="HJ67" s="172"/>
      <c r="HK67" s="172"/>
      <c r="HL67" s="172"/>
      <c r="HM67" s="172"/>
      <c r="HN67" s="172"/>
      <c r="HO67" s="172"/>
      <c r="HP67" s="172"/>
      <c r="HQ67" s="172"/>
      <c r="HR67" s="172"/>
      <c r="HS67" s="172"/>
      <c r="HT67" s="172"/>
      <c r="HU67" s="172"/>
      <c r="HV67" s="172"/>
      <c r="HW67" s="172"/>
      <c r="HX67" s="172"/>
      <c r="HY67" s="172"/>
      <c r="HZ67" s="172"/>
      <c r="IA67" s="172"/>
      <c r="IB67" s="172"/>
      <c r="IC67" s="172"/>
      <c r="ID67" s="172"/>
      <c r="IE67" s="172"/>
      <c r="IF67" s="172"/>
      <c r="IG67" s="172"/>
      <c r="IH67" s="172"/>
      <c r="II67" s="172"/>
      <c r="IJ67" s="172"/>
      <c r="IK67" s="172"/>
      <c r="IL67" s="172"/>
      <c r="IM67" s="172"/>
      <c r="IN67" s="172"/>
      <c r="IO67" s="172"/>
      <c r="IP67" s="172"/>
      <c r="IQ67" s="172"/>
      <c r="IR67" s="172"/>
      <c r="IS67" s="172"/>
      <c r="IT67" s="172"/>
      <c r="IU67" s="172"/>
      <c r="IV67" s="172"/>
      <c r="IW67" s="172"/>
    </row>
    <row r="68" customFormat="false" ht="14.25" hidden="false" customHeight="true" outlineLevel="0" collapsed="false">
      <c r="A68" s="179"/>
      <c r="B68" s="180"/>
      <c r="C68" s="172"/>
      <c r="D68" s="172"/>
      <c r="E68" s="172"/>
      <c r="F68" s="172"/>
      <c r="G68" s="172"/>
      <c r="H68" s="172"/>
      <c r="I68" s="172"/>
      <c r="J68" s="172"/>
      <c r="K68" s="172"/>
      <c r="L68" s="172"/>
      <c r="M68" s="172"/>
      <c r="N68" s="172"/>
      <c r="O68" s="172"/>
      <c r="P68" s="172"/>
      <c r="Q68" s="172"/>
      <c r="R68" s="172"/>
      <c r="S68" s="172"/>
      <c r="T68" s="172"/>
      <c r="U68" s="172"/>
      <c r="V68" s="172"/>
      <c r="W68" s="172"/>
      <c r="X68" s="172"/>
      <c r="Y68" s="172"/>
      <c r="Z68" s="172"/>
      <c r="AA68" s="172"/>
      <c r="AB68" s="172"/>
      <c r="AC68" s="172"/>
      <c r="AD68" s="172"/>
      <c r="AE68" s="172"/>
      <c r="AF68" s="172"/>
      <c r="AG68" s="172"/>
      <c r="AH68" s="172"/>
      <c r="AI68" s="172"/>
      <c r="AJ68" s="172"/>
      <c r="AK68" s="172"/>
      <c r="AL68" s="172"/>
      <c r="AM68" s="172"/>
      <c r="AN68" s="172"/>
      <c r="AO68" s="172"/>
      <c r="AP68" s="172"/>
      <c r="AQ68" s="172"/>
      <c r="AR68" s="172"/>
      <c r="AS68" s="172"/>
      <c r="AT68" s="172"/>
      <c r="AU68" s="172"/>
      <c r="AV68" s="172"/>
      <c r="AW68" s="172"/>
      <c r="AX68" s="172"/>
      <c r="AY68" s="172"/>
      <c r="AZ68" s="172"/>
      <c r="BA68" s="172"/>
      <c r="BB68" s="172"/>
      <c r="BC68" s="172"/>
      <c r="BD68" s="172"/>
      <c r="BE68" s="172"/>
      <c r="BF68" s="172"/>
      <c r="BG68" s="172"/>
      <c r="BH68" s="172"/>
      <c r="BI68" s="172"/>
      <c r="BJ68" s="172"/>
      <c r="BK68" s="172"/>
      <c r="BL68" s="172"/>
      <c r="BM68" s="172"/>
      <c r="BN68" s="172"/>
      <c r="BO68" s="172"/>
      <c r="BP68" s="172"/>
      <c r="BQ68" s="172"/>
      <c r="BR68" s="172"/>
      <c r="BS68" s="172"/>
      <c r="BT68" s="172"/>
      <c r="BU68" s="172"/>
      <c r="BV68" s="172"/>
      <c r="BW68" s="172"/>
      <c r="BX68" s="172"/>
      <c r="BY68" s="172"/>
      <c r="BZ68" s="172"/>
      <c r="CA68" s="172"/>
      <c r="CB68" s="172"/>
      <c r="CC68" s="172"/>
      <c r="CD68" s="172"/>
      <c r="CE68" s="172"/>
      <c r="CF68" s="172"/>
      <c r="CG68" s="172"/>
      <c r="CH68" s="172"/>
      <c r="CI68" s="172"/>
      <c r="CJ68" s="172"/>
      <c r="CK68" s="172"/>
      <c r="CL68" s="172"/>
      <c r="CM68" s="172"/>
      <c r="CN68" s="172"/>
      <c r="CO68" s="172"/>
      <c r="CP68" s="172"/>
      <c r="CQ68" s="172"/>
      <c r="CR68" s="172"/>
      <c r="CS68" s="172"/>
      <c r="CT68" s="172"/>
      <c r="CU68" s="172"/>
      <c r="CV68" s="172"/>
      <c r="CW68" s="172"/>
      <c r="CX68" s="172"/>
      <c r="CY68" s="172"/>
      <c r="CZ68" s="172"/>
      <c r="DA68" s="172"/>
      <c r="DB68" s="172"/>
      <c r="DC68" s="172"/>
      <c r="DD68" s="172"/>
      <c r="DE68" s="172"/>
      <c r="DF68" s="172"/>
      <c r="DG68" s="172"/>
      <c r="DH68" s="172"/>
      <c r="DI68" s="172"/>
      <c r="DJ68" s="172"/>
      <c r="DK68" s="172"/>
      <c r="DL68" s="172"/>
      <c r="DM68" s="172"/>
      <c r="DN68" s="172"/>
      <c r="DO68" s="172"/>
      <c r="DP68" s="172"/>
      <c r="DQ68" s="172"/>
      <c r="DR68" s="172"/>
      <c r="DS68" s="172"/>
      <c r="DT68" s="172"/>
      <c r="DU68" s="172"/>
      <c r="DV68" s="172"/>
      <c r="DW68" s="172"/>
      <c r="DX68" s="172"/>
      <c r="DY68" s="172"/>
      <c r="DZ68" s="172"/>
      <c r="EA68" s="172"/>
      <c r="EB68" s="172"/>
      <c r="EC68" s="172"/>
      <c r="ED68" s="172"/>
      <c r="EE68" s="172"/>
      <c r="EF68" s="172"/>
      <c r="EG68" s="172"/>
      <c r="EH68" s="172"/>
      <c r="EI68" s="172"/>
      <c r="EJ68" s="172"/>
      <c r="EK68" s="172"/>
      <c r="EL68" s="172"/>
      <c r="EM68" s="172"/>
      <c r="EN68" s="172"/>
      <c r="EO68" s="172"/>
      <c r="EP68" s="172"/>
      <c r="EQ68" s="172"/>
      <c r="ER68" s="172"/>
      <c r="ES68" s="172"/>
      <c r="ET68" s="172"/>
      <c r="EU68" s="172"/>
      <c r="EV68" s="172"/>
      <c r="EW68" s="172"/>
      <c r="EX68" s="172"/>
      <c r="EY68" s="172"/>
      <c r="EZ68" s="172"/>
      <c r="FA68" s="172"/>
      <c r="FB68" s="172"/>
      <c r="FC68" s="172"/>
      <c r="FD68" s="172"/>
      <c r="FE68" s="172"/>
      <c r="FF68" s="172"/>
      <c r="FG68" s="172"/>
      <c r="FH68" s="172"/>
      <c r="FI68" s="172"/>
      <c r="FJ68" s="172"/>
      <c r="FK68" s="172"/>
      <c r="FL68" s="172"/>
      <c r="FM68" s="172"/>
      <c r="FN68" s="172"/>
      <c r="FO68" s="172"/>
      <c r="FP68" s="172"/>
      <c r="FQ68" s="172"/>
      <c r="FR68" s="172"/>
      <c r="FS68" s="172"/>
      <c r="FT68" s="172"/>
      <c r="FU68" s="172"/>
      <c r="FV68" s="172"/>
      <c r="FW68" s="172"/>
      <c r="FX68" s="172"/>
      <c r="FY68" s="172"/>
      <c r="FZ68" s="172"/>
      <c r="GA68" s="172"/>
      <c r="GB68" s="172"/>
      <c r="GC68" s="172"/>
      <c r="GD68" s="172"/>
      <c r="GE68" s="172"/>
      <c r="GF68" s="172"/>
      <c r="GG68" s="172"/>
      <c r="GH68" s="172"/>
      <c r="GI68" s="172"/>
      <c r="GJ68" s="172"/>
      <c r="GK68" s="172"/>
      <c r="GL68" s="172"/>
      <c r="GM68" s="172"/>
      <c r="GN68" s="172"/>
      <c r="GO68" s="172"/>
      <c r="GP68" s="172"/>
      <c r="GQ68" s="172"/>
      <c r="GR68" s="172"/>
      <c r="GS68" s="172"/>
      <c r="GT68" s="172"/>
      <c r="GU68" s="172"/>
      <c r="GV68" s="172"/>
      <c r="GW68" s="172"/>
      <c r="GX68" s="172"/>
      <c r="GY68" s="172"/>
      <c r="GZ68" s="172"/>
      <c r="HA68" s="172"/>
      <c r="HB68" s="172"/>
      <c r="HC68" s="172"/>
      <c r="HD68" s="172"/>
      <c r="HE68" s="172"/>
      <c r="HF68" s="172"/>
      <c r="HG68" s="172"/>
      <c r="HH68" s="172"/>
      <c r="HI68" s="172"/>
      <c r="HJ68" s="172"/>
      <c r="HK68" s="172"/>
      <c r="HL68" s="172"/>
      <c r="HM68" s="172"/>
      <c r="HN68" s="172"/>
      <c r="HO68" s="172"/>
      <c r="HP68" s="172"/>
      <c r="HQ68" s="172"/>
      <c r="HR68" s="172"/>
      <c r="HS68" s="172"/>
      <c r="HT68" s="172"/>
      <c r="HU68" s="172"/>
      <c r="HV68" s="172"/>
      <c r="HW68" s="172"/>
      <c r="HX68" s="172"/>
      <c r="HY68" s="172"/>
      <c r="HZ68" s="172"/>
      <c r="IA68" s="172"/>
      <c r="IB68" s="172"/>
      <c r="IC68" s="172"/>
      <c r="ID68" s="172"/>
      <c r="IE68" s="172"/>
      <c r="IF68" s="172"/>
      <c r="IG68" s="172"/>
      <c r="IH68" s="172"/>
      <c r="II68" s="172"/>
      <c r="IJ68" s="172"/>
      <c r="IK68" s="172"/>
      <c r="IL68" s="172"/>
      <c r="IM68" s="172"/>
      <c r="IN68" s="172"/>
      <c r="IO68" s="172"/>
      <c r="IP68" s="172"/>
      <c r="IQ68" s="172"/>
      <c r="IR68" s="172"/>
      <c r="IS68" s="172"/>
      <c r="IT68" s="172"/>
      <c r="IU68" s="172"/>
      <c r="IV68" s="172"/>
      <c r="IW68" s="172"/>
    </row>
    <row r="69" customFormat="false" ht="14.25" hidden="false" customHeight="true" outlineLevel="0" collapsed="false"/>
    <row r="70" customFormat="false" ht="14.25" hidden="false" customHeight="true" outlineLevel="0" collapsed="false"/>
    <row r="71" customFormat="false" ht="14.25" hidden="false" customHeight="true" outlineLevel="0" collapsed="false"/>
    <row r="72" customFormat="false" ht="14.25" hidden="false" customHeight="true" outlineLevel="0" collapsed="false"/>
    <row r="73" customFormat="false" ht="14.25" hidden="false" customHeight="true" outlineLevel="0" collapsed="false"/>
    <row r="74" customFormat="false" ht="14.25" hidden="false" customHeight="true" outlineLevel="0" collapsed="false"/>
    <row r="75" customFormat="false" ht="14.25" hidden="false" customHeight="true" outlineLevel="0" collapsed="false"/>
    <row r="76" customFormat="false" ht="14.25" hidden="false" customHeight="true" outlineLevel="0" collapsed="false"/>
    <row r="77" customFormat="false" ht="14.25" hidden="false" customHeight="true" outlineLevel="0" collapsed="false"/>
    <row r="78" customFormat="false" ht="14.25" hidden="false" customHeight="true" outlineLevel="0" collapsed="false"/>
    <row r="79" customFormat="false" ht="14.25" hidden="false" customHeight="true" outlineLevel="0" collapsed="false"/>
    <row r="80" customFormat="false" ht="14.25" hidden="false" customHeight="true" outlineLevel="0" collapsed="false"/>
    <row r="81" customFormat="false" ht="14.25" hidden="false" customHeight="true" outlineLevel="0" collapsed="false"/>
    <row r="82" customFormat="false" ht="14.25" hidden="false" customHeight="true" outlineLevel="0" collapsed="false"/>
    <row r="83" customFormat="false" ht="14.25" hidden="false" customHeight="true" outlineLevel="0" collapsed="false"/>
    <row r="84" customFormat="false" ht="14.25" hidden="false" customHeight="true" outlineLevel="0" collapsed="false"/>
    <row r="85" customFormat="false" ht="14.25" hidden="false" customHeight="true" outlineLevel="0" collapsed="false"/>
    <row r="86" customFormat="false" ht="14.25" hidden="false" customHeight="true" outlineLevel="0" collapsed="false"/>
    <row r="87" customFormat="false" ht="14.25" hidden="false" customHeight="true" outlineLevel="0" collapsed="false"/>
    <row r="88" customFormat="false" ht="14.25" hidden="false" customHeight="true" outlineLevel="0" collapsed="false"/>
    <row r="89" customFormat="false" ht="14.25" hidden="false" customHeight="true" outlineLevel="0" collapsed="false"/>
    <row r="90" customFormat="false" ht="14.25" hidden="false" customHeight="true" outlineLevel="0" collapsed="false"/>
    <row r="91" customFormat="false" ht="14.25" hidden="false" customHeight="true" outlineLevel="0" collapsed="false"/>
    <row r="92" customFormat="false" ht="14.25" hidden="false" customHeight="true" outlineLevel="0" collapsed="false"/>
    <row r="93" customFormat="false" ht="14.25" hidden="false" customHeight="true" outlineLevel="0" collapsed="false"/>
    <row r="94" customFormat="false" ht="14.25" hidden="false" customHeight="true" outlineLevel="0" collapsed="false"/>
    <row r="95" customFormat="false" ht="14.25" hidden="false" customHeight="true" outlineLevel="0" collapsed="false"/>
    <row r="96" customFormat="false" ht="14.25" hidden="false" customHeight="true" outlineLevel="0" collapsed="false"/>
    <row r="97" customFormat="false" ht="14.25" hidden="false" customHeight="true" outlineLevel="0" collapsed="false"/>
    <row r="98" customFormat="false" ht="14.25" hidden="false" customHeight="true" outlineLevel="0" collapsed="false"/>
    <row r="99" customFormat="false" ht="14.25" hidden="false" customHeight="true" outlineLevel="0" collapsed="false"/>
    <row r="100" customFormat="false" ht="14.25" hidden="false" customHeight="true" outlineLevel="0" collapsed="false"/>
    <row r="101" customFormat="false" ht="14.25" hidden="false" customHeight="true" outlineLevel="0" collapsed="false"/>
    <row r="102" customFormat="false" ht="14.25" hidden="false" customHeight="true" outlineLevel="0" collapsed="false"/>
    <row r="103" customFormat="false" ht="14.25" hidden="false" customHeight="true" outlineLevel="0" collapsed="false"/>
    <row r="104" customFormat="false" ht="14.25" hidden="false" customHeight="true" outlineLevel="0" collapsed="false"/>
    <row r="105" customFormat="false" ht="14.25" hidden="false" customHeight="true" outlineLevel="0" collapsed="false"/>
    <row r="106" customFormat="false" ht="14.25" hidden="false" customHeight="true" outlineLevel="0" collapsed="false"/>
    <row r="107" customFormat="false" ht="14.25" hidden="false" customHeight="true" outlineLevel="0" collapsed="false"/>
    <row r="108" customFormat="false" ht="14.25" hidden="false" customHeight="true" outlineLevel="0" collapsed="false"/>
    <row r="109" customFormat="false" ht="14.25" hidden="false" customHeight="true" outlineLevel="0" collapsed="false"/>
    <row r="110" customFormat="false" ht="14.25" hidden="false" customHeight="true" outlineLevel="0" collapsed="false"/>
    <row r="111" customFormat="false" ht="14.25" hidden="false" customHeight="true" outlineLevel="0" collapsed="false"/>
    <row r="112" customFormat="false" ht="14.25" hidden="false" customHeight="true" outlineLevel="0" collapsed="false"/>
    <row r="113" customFormat="false" ht="14.25" hidden="false" customHeight="true" outlineLevel="0" collapsed="false"/>
    <row r="114" customFormat="false" ht="14.25" hidden="false" customHeight="true" outlineLevel="0" collapsed="false"/>
    <row r="115" customFormat="false" ht="14.25" hidden="false" customHeight="true" outlineLevel="0" collapsed="false"/>
    <row r="116" customFormat="false" ht="14.25" hidden="false" customHeight="true" outlineLevel="0" collapsed="false"/>
    <row r="117" customFormat="false" ht="14.25" hidden="false" customHeight="true" outlineLevel="0" collapsed="false"/>
    <row r="118" customFormat="false" ht="14.25" hidden="false" customHeight="true" outlineLevel="0" collapsed="false"/>
    <row r="119" customFormat="false" ht="14.25" hidden="false" customHeight="true" outlineLevel="0" collapsed="false"/>
    <row r="120" customFormat="false" ht="14.25" hidden="false" customHeight="true" outlineLevel="0" collapsed="false"/>
    <row r="121" customFormat="false" ht="14.25" hidden="false" customHeight="true" outlineLevel="0" collapsed="false"/>
    <row r="122" customFormat="false" ht="14.25" hidden="false" customHeight="true" outlineLevel="0" collapsed="false"/>
    <row r="123" customFormat="false" ht="14.25" hidden="false" customHeight="true" outlineLevel="0" collapsed="false"/>
    <row r="124" customFormat="false" ht="14.25" hidden="false" customHeight="true" outlineLevel="0" collapsed="false"/>
    <row r="125" customFormat="false" ht="14.25" hidden="false" customHeight="true" outlineLevel="0" collapsed="false"/>
    <row r="126" customFormat="false" ht="14.25" hidden="false" customHeight="true" outlineLevel="0" collapsed="false"/>
    <row r="127" customFormat="false" ht="14.25" hidden="false" customHeight="true" outlineLevel="0" collapsed="false"/>
    <row r="128" customFormat="false" ht="14.25" hidden="false" customHeight="true" outlineLevel="0" collapsed="false"/>
    <row r="129" customFormat="false" ht="14.25" hidden="false" customHeight="true" outlineLevel="0" collapsed="false"/>
    <row r="130" customFormat="false" ht="14.25" hidden="false" customHeight="true" outlineLevel="0" collapsed="false"/>
    <row r="131" customFormat="false" ht="14.25" hidden="false" customHeight="true" outlineLevel="0" collapsed="false"/>
    <row r="132" customFormat="false" ht="14.25" hidden="false" customHeight="true" outlineLevel="0" collapsed="false"/>
    <row r="133" customFormat="false" ht="14.25" hidden="false" customHeight="true" outlineLevel="0" collapsed="false"/>
    <row r="134" customFormat="false" ht="14.25" hidden="false" customHeight="true" outlineLevel="0" collapsed="false"/>
    <row r="135" customFormat="false" ht="14.25" hidden="false" customHeight="true" outlineLevel="0" collapsed="false"/>
    <row r="136" customFormat="false" ht="14.25" hidden="false" customHeight="true" outlineLevel="0" collapsed="false"/>
    <row r="137" customFormat="false" ht="14.25" hidden="false" customHeight="true" outlineLevel="0" collapsed="false"/>
    <row r="138" customFormat="false" ht="14.25" hidden="false" customHeight="true" outlineLevel="0" collapsed="false"/>
    <row r="139" customFormat="false" ht="14.25" hidden="false" customHeight="tru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10:L1048576"/>
  <mergeCells count="24">
    <mergeCell ref="J2:L2"/>
    <mergeCell ref="J3:L3"/>
    <mergeCell ref="J4:L4"/>
    <mergeCell ref="A5:L5"/>
    <mergeCell ref="A6:L6"/>
    <mergeCell ref="A7:A9"/>
    <mergeCell ref="B7:B9"/>
    <mergeCell ref="C7:C9"/>
    <mergeCell ref="D7:D9"/>
    <mergeCell ref="E7:G7"/>
    <mergeCell ref="H7:J7"/>
    <mergeCell ref="K7:L7"/>
    <mergeCell ref="E8:E9"/>
    <mergeCell ref="F8:F9"/>
    <mergeCell ref="G8:G9"/>
    <mergeCell ref="H8:H9"/>
    <mergeCell ref="I8:I9"/>
    <mergeCell ref="J8:J9"/>
    <mergeCell ref="K8:K9"/>
    <mergeCell ref="L8:L9"/>
    <mergeCell ref="A15:A16"/>
    <mergeCell ref="A47:A49"/>
    <mergeCell ref="A52:A54"/>
    <mergeCell ref="B52:B54"/>
  </mergeCells>
  <printOptions headings="false" gridLines="false" gridLinesSet="true" horizontalCentered="false" verticalCentered="false"/>
  <pageMargins left="0.75" right="0.75" top="1.29513888888889" bottom="1.29513888888889" header="0.511811023622047" footer="0.511811023622047"/>
  <pageSetup paperSize="9" scale="4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1048576"/>
  <sheetViews>
    <sheetView showFormulas="false" showGridLines="true" showRowColHeaders="true" showZeros="true" rightToLeft="false" tabSelected="true" showOutlineSymbols="true" defaultGridColor="true" view="normal" topLeftCell="D1" colorId="64" zoomScale="90" zoomScaleNormal="90" zoomScalePageLayoutView="100" workbookViewId="0">
      <selection pane="topLeft" activeCell="U20" activeCellId="0" sqref="U20"/>
    </sheetView>
  </sheetViews>
  <sheetFormatPr defaultColWidth="9.42578125" defaultRowHeight="12.75" zeroHeight="false" outlineLevelRow="0" outlineLevelCol="0"/>
  <cols>
    <col collapsed="false" customWidth="true" hidden="false" outlineLevel="0" max="1" min="1" style="181" width="10.42"/>
    <col collapsed="false" customWidth="true" hidden="false" outlineLevel="0" max="2" min="2" style="182" width="34.4"/>
    <col collapsed="false" customWidth="true" hidden="false" outlineLevel="0" max="3" min="3" style="182" width="13.57"/>
    <col collapsed="false" customWidth="true" hidden="false" outlineLevel="0" max="4" min="4" style="182" width="13.17"/>
    <col collapsed="false" customWidth="true" hidden="false" outlineLevel="0" max="6" min="5" style="182" width="12.74"/>
    <col collapsed="false" customWidth="true" hidden="false" outlineLevel="0" max="7" min="7" style="182" width="14.2"/>
    <col collapsed="false" customWidth="true" hidden="false" outlineLevel="0" max="8" min="8" style="182" width="13.29"/>
    <col collapsed="false" customWidth="true" hidden="false" outlineLevel="0" max="9" min="9" style="182" width="15"/>
    <col collapsed="false" customWidth="true" hidden="false" outlineLevel="0" max="11" min="10" style="182" width="13.71"/>
    <col collapsed="false" customWidth="true" hidden="false" outlineLevel="0" max="12" min="12" style="182" width="15"/>
    <col collapsed="false" customWidth="true" hidden="false" outlineLevel="0" max="13" min="13" style="182" width="13.29"/>
    <col collapsed="false" customWidth="true" hidden="false" outlineLevel="0" max="14" min="14" style="182" width="11.71"/>
    <col collapsed="false" customWidth="true" hidden="false" outlineLevel="0" max="15" min="15" style="182" width="13.71"/>
    <col collapsed="false" customWidth="true" hidden="false" outlineLevel="0" max="16" min="16" style="182" width="13.42"/>
    <col collapsed="false" customWidth="true" hidden="true" outlineLevel="0" max="18" min="17" style="182" width="13"/>
    <col collapsed="false" customWidth="true" hidden="false" outlineLevel="0" max="20" min="19" style="182" width="13"/>
    <col collapsed="false" customWidth="true" hidden="false" outlineLevel="0" max="21" min="21" style="182" width="15.77"/>
    <col collapsed="false" customWidth="false" hidden="false" outlineLevel="0" max="22" min="22" style="182" width="9.42"/>
    <col collapsed="false" customWidth="true" hidden="false" outlineLevel="0" max="23" min="23" style="182" width="13.86"/>
    <col collapsed="false" customWidth="true" hidden="false" outlineLevel="0" max="24" min="24" style="182" width="38.14"/>
    <col collapsed="false" customWidth="true" hidden="false" outlineLevel="0" max="25" min="25" style="182" width="19"/>
    <col collapsed="false" customWidth="false" hidden="false" outlineLevel="0" max="259" min="26" style="182" width="9.42"/>
    <col collapsed="false" customWidth="false" hidden="false" outlineLevel="0" max="16384" min="260" style="137" width="9.42"/>
  </cols>
  <sheetData>
    <row r="1" customFormat="false" ht="12.75" hidden="false" customHeight="true" outlineLevel="0" collapsed="false">
      <c r="M1" s="183"/>
      <c r="N1" s="183"/>
      <c r="O1" s="183"/>
      <c r="P1" s="183"/>
      <c r="Q1" s="183"/>
      <c r="R1" s="183"/>
      <c r="S1" s="183"/>
      <c r="T1" s="183"/>
      <c r="U1" s="183"/>
    </row>
    <row r="2" customFormat="false" ht="19.5" hidden="false" customHeight="true" outlineLevel="0" collapsed="false">
      <c r="M2" s="184"/>
      <c r="N2" s="184"/>
      <c r="O2" s="184"/>
      <c r="P2" s="185" t="s">
        <v>334</v>
      </c>
      <c r="Q2" s="185"/>
      <c r="R2" s="185"/>
      <c r="S2" s="185"/>
      <c r="T2" s="185"/>
      <c r="U2" s="185"/>
    </row>
    <row r="3" customFormat="false" ht="19.5" hidden="false" customHeight="true" outlineLevel="0" collapsed="false">
      <c r="M3" s="184"/>
      <c r="N3" s="184"/>
      <c r="O3" s="184"/>
      <c r="P3" s="185"/>
      <c r="Q3" s="185"/>
      <c r="R3" s="185"/>
      <c r="S3" s="185"/>
      <c r="T3" s="185"/>
      <c r="U3" s="185"/>
    </row>
    <row r="4" customFormat="false" ht="19.5" hidden="false" customHeight="true" outlineLevel="0" collapsed="false">
      <c r="M4" s="184"/>
      <c r="N4" s="184"/>
      <c r="O4" s="184"/>
      <c r="P4" s="186" t="s">
        <v>335</v>
      </c>
      <c r="Q4" s="186"/>
      <c r="R4" s="186"/>
      <c r="S4" s="186"/>
      <c r="T4" s="186"/>
      <c r="U4" s="186"/>
    </row>
    <row r="5" customFormat="false" ht="32.25" hidden="false" customHeight="true" outlineLevel="0" collapsed="false">
      <c r="A5" s="187" t="s">
        <v>336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</row>
    <row r="6" customFormat="false" ht="17.25" hidden="false" customHeight="true" outlineLevel="0" collapsed="false">
      <c r="A6" s="188"/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</row>
    <row r="7" customFormat="false" ht="31.5" hidden="false" customHeight="true" outlineLevel="0" collapsed="false">
      <c r="A7" s="189" t="s">
        <v>5</v>
      </c>
      <c r="B7" s="190" t="s">
        <v>337</v>
      </c>
      <c r="C7" s="189" t="s">
        <v>338</v>
      </c>
      <c r="D7" s="189"/>
      <c r="E7" s="189" t="s">
        <v>339</v>
      </c>
      <c r="F7" s="189"/>
      <c r="G7" s="189" t="s">
        <v>340</v>
      </c>
      <c r="H7" s="189"/>
      <c r="I7" s="189" t="s">
        <v>341</v>
      </c>
      <c r="J7" s="189"/>
      <c r="K7" s="189" t="s">
        <v>342</v>
      </c>
      <c r="L7" s="189"/>
      <c r="M7" s="189"/>
      <c r="N7" s="189" t="s">
        <v>343</v>
      </c>
      <c r="O7" s="189"/>
      <c r="P7" s="189"/>
      <c r="Q7" s="189" t="s">
        <v>344</v>
      </c>
      <c r="R7" s="189"/>
      <c r="S7" s="189" t="s">
        <v>345</v>
      </c>
      <c r="T7" s="189"/>
      <c r="U7" s="190" t="s">
        <v>346</v>
      </c>
    </row>
    <row r="8" customFormat="false" ht="40.5" hidden="false" customHeight="true" outlineLevel="0" collapsed="false">
      <c r="A8" s="189"/>
      <c r="B8" s="190"/>
      <c r="C8" s="189" t="s">
        <v>347</v>
      </c>
      <c r="D8" s="189" t="s">
        <v>348</v>
      </c>
      <c r="E8" s="189" t="s">
        <v>349</v>
      </c>
      <c r="F8" s="189" t="s">
        <v>348</v>
      </c>
      <c r="G8" s="191" t="s">
        <v>350</v>
      </c>
      <c r="H8" s="189" t="s">
        <v>351</v>
      </c>
      <c r="I8" s="191" t="s">
        <v>350</v>
      </c>
      <c r="J8" s="189" t="s">
        <v>351</v>
      </c>
      <c r="K8" s="189" t="s">
        <v>352</v>
      </c>
      <c r="L8" s="191" t="s">
        <v>350</v>
      </c>
      <c r="M8" s="189" t="s">
        <v>351</v>
      </c>
      <c r="N8" s="189" t="s">
        <v>352</v>
      </c>
      <c r="O8" s="191" t="s">
        <v>350</v>
      </c>
      <c r="P8" s="189" t="s">
        <v>351</v>
      </c>
      <c r="Q8" s="189"/>
      <c r="R8" s="189"/>
      <c r="S8" s="191" t="s">
        <v>350</v>
      </c>
      <c r="T8" s="189" t="s">
        <v>351</v>
      </c>
      <c r="U8" s="190"/>
    </row>
    <row r="9" customFormat="false" ht="18.75" hidden="false" customHeight="true" outlineLevel="0" collapsed="false">
      <c r="A9" s="192" t="n">
        <v>1</v>
      </c>
      <c r="B9" s="192" t="n">
        <v>2</v>
      </c>
      <c r="C9" s="192" t="n">
        <v>3</v>
      </c>
      <c r="D9" s="192" t="n">
        <v>4</v>
      </c>
      <c r="E9" s="192" t="n">
        <v>5</v>
      </c>
      <c r="F9" s="192" t="n">
        <v>6</v>
      </c>
      <c r="G9" s="192" t="n">
        <v>7</v>
      </c>
      <c r="H9" s="192" t="n">
        <v>8</v>
      </c>
      <c r="I9" s="192" t="n">
        <v>9</v>
      </c>
      <c r="J9" s="192" t="n">
        <v>10</v>
      </c>
      <c r="K9" s="192" t="n">
        <v>11</v>
      </c>
      <c r="L9" s="192" t="n">
        <v>12</v>
      </c>
      <c r="M9" s="192" t="n">
        <v>13</v>
      </c>
      <c r="N9" s="192" t="n">
        <v>14</v>
      </c>
      <c r="O9" s="192" t="n">
        <v>15</v>
      </c>
      <c r="P9" s="192" t="n">
        <v>16</v>
      </c>
      <c r="Q9" s="192"/>
      <c r="R9" s="192"/>
      <c r="S9" s="192" t="n">
        <v>17</v>
      </c>
      <c r="T9" s="192" t="n">
        <v>18</v>
      </c>
      <c r="U9" s="192" t="n">
        <v>19</v>
      </c>
    </row>
    <row r="10" customFormat="false" ht="42.25" hidden="false" customHeight="true" outlineLevel="0" collapsed="false">
      <c r="A10" s="191" t="n">
        <v>1</v>
      </c>
      <c r="B10" s="193" t="s">
        <v>353</v>
      </c>
      <c r="C10" s="194" t="n">
        <f aca="false">электро!K10</f>
        <v>1697.96</v>
      </c>
      <c r="D10" s="194" t="n">
        <f aca="false">электро!L10</f>
        <v>48999.67</v>
      </c>
      <c r="E10" s="194" t="n">
        <f aca="false">тепло!K10</f>
        <v>5395.32135666666</v>
      </c>
      <c r="F10" s="194" t="n">
        <f aca="false">тепло!L10</f>
        <v>103958.13</v>
      </c>
      <c r="G10" s="194" t="n">
        <f aca="false">ХВС!K13</f>
        <v>28412.09</v>
      </c>
      <c r="H10" s="194" t="n">
        <f aca="false">ХВС!L13</f>
        <v>6319.06</v>
      </c>
      <c r="I10" s="194" t="n">
        <f aca="false">_водоотведение!K13</f>
        <v>38542.8626666667</v>
      </c>
      <c r="J10" s="194" t="n">
        <f aca="false">_водоотведение!L13</f>
        <v>8612.99</v>
      </c>
      <c r="K10" s="194" t="n">
        <f aca="false">ЦГВС!Q11</f>
        <v>679.31</v>
      </c>
      <c r="L10" s="194" t="n">
        <f aca="false">ЦГВС!R11</f>
        <v>6239.89</v>
      </c>
      <c r="M10" s="194" t="n">
        <f aca="false">ЦГВС!S11</f>
        <v>15194.97</v>
      </c>
      <c r="N10" s="194" t="n">
        <f aca="false">водоразбор!S11</f>
        <v>225.160063333333</v>
      </c>
      <c r="O10" s="194" t="n">
        <f aca="false">водоразбор!T11</f>
        <v>4197.53266666667</v>
      </c>
      <c r="P10" s="194" t="n">
        <f aca="false">водоразбор!U11</f>
        <v>5373.6</v>
      </c>
      <c r="Q10" s="194" t="n">
        <v>0</v>
      </c>
      <c r="R10" s="194" t="n">
        <v>0</v>
      </c>
      <c r="S10" s="194" t="n">
        <f aca="false">ТКО!K11</f>
        <v>2460.08</v>
      </c>
      <c r="T10" s="194" t="n">
        <f aca="false">ТКО!L11</f>
        <v>4006.59</v>
      </c>
      <c r="U10" s="194" t="n">
        <f aca="false">D10+F10+H10+J10+M10+P10+T10</f>
        <v>192465.01</v>
      </c>
      <c r="V10" s="195"/>
      <c r="W10" s="107"/>
      <c r="X10" s="107"/>
    </row>
    <row r="11" customFormat="false" ht="53.05" hidden="false" customHeight="true" outlineLevel="0" collapsed="false">
      <c r="A11" s="191" t="n">
        <v>2</v>
      </c>
      <c r="B11" s="193" t="s">
        <v>354</v>
      </c>
      <c r="C11" s="194" t="n">
        <f aca="false">электро!K24</f>
        <v>3470.64</v>
      </c>
      <c r="D11" s="194" t="n">
        <f aca="false">электро!L24</f>
        <v>118694.54</v>
      </c>
      <c r="E11" s="194" t="n">
        <f aca="false">тепло!K21</f>
        <v>7756.93172933334</v>
      </c>
      <c r="F11" s="194" t="n">
        <f aca="false">тепло!L21</f>
        <v>157914.63</v>
      </c>
      <c r="G11" s="194" t="n">
        <f aca="false">ХВС!K26</f>
        <v>51418.18</v>
      </c>
      <c r="H11" s="194" t="n">
        <f aca="false">ХВС!L26</f>
        <v>6349.14</v>
      </c>
      <c r="I11" s="194" t="n">
        <f aca="false">_водоотведение!K25</f>
        <v>65177.978</v>
      </c>
      <c r="J11" s="194" t="n">
        <f aca="false">_водоотведение!L25</f>
        <v>11274.49</v>
      </c>
      <c r="K11" s="194" t="n">
        <f aca="false">ЦГВС!Q16</f>
        <v>1071.33</v>
      </c>
      <c r="L11" s="194" t="n">
        <f aca="false">ЦГВС!R16</f>
        <v>14231.85</v>
      </c>
      <c r="M11" s="194" t="n">
        <f aca="false">ЦГВС!S16</f>
        <v>21989.41</v>
      </c>
      <c r="N11" s="194" t="n">
        <f aca="false">водоразбор!S18</f>
        <v>28.18546</v>
      </c>
      <c r="O11" s="194" t="n">
        <f aca="false">водоразбор!T18</f>
        <v>440.048</v>
      </c>
      <c r="P11" s="194" t="n">
        <f aca="false">водоразбор!U18</f>
        <v>778.8</v>
      </c>
      <c r="Q11" s="194" t="n">
        <v>0</v>
      </c>
      <c r="R11" s="194" t="n">
        <v>0</v>
      </c>
      <c r="S11" s="194" t="n">
        <f aca="false">ТКО!K20</f>
        <v>4216.41</v>
      </c>
      <c r="T11" s="194" t="n">
        <f aca="false">ТКО!L20</f>
        <v>6866.97</v>
      </c>
      <c r="U11" s="194" t="n">
        <f aca="false">D11+F11+H11+J11+M11+P11+T11</f>
        <v>323867.98</v>
      </c>
    </row>
    <row r="12" customFormat="false" ht="44.75" hidden="false" customHeight="true" outlineLevel="0" collapsed="false">
      <c r="A12" s="191" t="n">
        <v>3</v>
      </c>
      <c r="B12" s="193" t="s">
        <v>355</v>
      </c>
      <c r="C12" s="194" t="n">
        <f aca="false">электро!K51</f>
        <v>291.61</v>
      </c>
      <c r="D12" s="194" t="n">
        <f aca="false">электро!L51</f>
        <v>8641.82</v>
      </c>
      <c r="E12" s="194" t="n">
        <f aca="false">тепло!K50</f>
        <v>995.02</v>
      </c>
      <c r="F12" s="194" t="n">
        <f aca="false">тепло!L50</f>
        <v>18638.35</v>
      </c>
      <c r="G12" s="194" t="n">
        <f aca="false">ХВС!K54</f>
        <v>1272</v>
      </c>
      <c r="H12" s="194" t="n">
        <f aca="false">ХВС!L54</f>
        <v>376.46</v>
      </c>
      <c r="I12" s="194" t="n">
        <f aca="false">_водоотведение!K47</f>
        <v>1401.63</v>
      </c>
      <c r="J12" s="194" t="n">
        <f aca="false">_водоотведение!L47</f>
        <v>343.2</v>
      </c>
      <c r="K12" s="194" t="n">
        <f aca="false">ЦГВС!Q23</f>
        <v>129.31944</v>
      </c>
      <c r="L12" s="194" t="n">
        <f aca="false">ЦГВС!R23</f>
        <v>1273.412</v>
      </c>
      <c r="M12" s="194" t="n">
        <f aca="false">ЦГВС!S23</f>
        <v>2923.54</v>
      </c>
      <c r="N12" s="194" t="n">
        <f aca="false">водоразбор!S28</f>
        <v>3.33</v>
      </c>
      <c r="O12" s="194" t="n">
        <f aca="false">водоразбор!T28</f>
        <v>59.84</v>
      </c>
      <c r="P12" s="194" t="n">
        <f aca="false">водоразбор!U28</f>
        <v>83.57</v>
      </c>
      <c r="Q12" s="194" t="n">
        <v>0</v>
      </c>
      <c r="R12" s="194" t="n">
        <v>0</v>
      </c>
      <c r="S12" s="194" t="n">
        <f aca="false">ТКО!K36</f>
        <v>328</v>
      </c>
      <c r="T12" s="194" t="n">
        <f aca="false">ТКО!L36</f>
        <v>534.2</v>
      </c>
      <c r="U12" s="194" t="n">
        <f aca="false">D12+F12+H12+J12+M12+P12+T12</f>
        <v>31541.14</v>
      </c>
    </row>
    <row r="13" customFormat="false" ht="48.05" hidden="false" customHeight="true" outlineLevel="0" collapsed="false">
      <c r="A13" s="191" t="n">
        <v>4</v>
      </c>
      <c r="B13" s="193" t="s">
        <v>356</v>
      </c>
      <c r="C13" s="194" t="n">
        <f aca="false">электро!K54</f>
        <v>6733.96</v>
      </c>
      <c r="D13" s="194" t="n">
        <f aca="false">электро!L54</f>
        <v>199560.81</v>
      </c>
      <c r="E13" s="194" t="n">
        <f aca="false">тепло!K53</f>
        <v>7204.7111</v>
      </c>
      <c r="F13" s="194" t="n">
        <f aca="false">тепло!L53</f>
        <v>139048.68</v>
      </c>
      <c r="G13" s="194" t="n">
        <f aca="false">ХВС!K57</f>
        <v>215281.73</v>
      </c>
      <c r="H13" s="194" t="n">
        <f aca="false">ХВС!L57</f>
        <v>61054.98</v>
      </c>
      <c r="I13" s="194" t="n">
        <f aca="false">_водоотведение!K50</f>
        <v>144831.54</v>
      </c>
      <c r="J13" s="194" t="n">
        <f aca="false">_водоотведение!L50</f>
        <v>34347.88</v>
      </c>
      <c r="K13" s="194" t="n">
        <f aca="false">ЦГВС!Q25</f>
        <v>527.21</v>
      </c>
      <c r="L13" s="194" t="n">
        <f aca="false">ЦГВС!R25</f>
        <v>95231.49</v>
      </c>
      <c r="M13" s="194" t="n">
        <f aca="false">ЦГВС!S25</f>
        <v>16044.25</v>
      </c>
      <c r="N13" s="194" t="n">
        <f aca="false">водоразбор!S30</f>
        <v>0.87</v>
      </c>
      <c r="O13" s="194" t="n">
        <f aca="false">водоразбор!T30</f>
        <v>8.71</v>
      </c>
      <c r="P13" s="194" t="n">
        <f aca="false">водоразбор!U30</f>
        <v>19.39</v>
      </c>
      <c r="Q13" s="194" t="n">
        <v>0</v>
      </c>
      <c r="R13" s="194" t="n">
        <v>0</v>
      </c>
      <c r="S13" s="194" t="n">
        <f aca="false">ТКО!K39</f>
        <v>1768.852</v>
      </c>
      <c r="T13" s="194" t="n">
        <f aca="false">ТКО!L39</f>
        <v>2880.82</v>
      </c>
      <c r="U13" s="194" t="n">
        <f aca="false">D13+F13+H13+J13+M13+P13+T13</f>
        <v>452956.81</v>
      </c>
    </row>
    <row r="14" customFormat="false" ht="45" hidden="false" customHeight="true" outlineLevel="0" collapsed="false">
      <c r="A14" s="191" t="n">
        <v>5</v>
      </c>
      <c r="B14" s="193" t="s">
        <v>357</v>
      </c>
      <c r="C14" s="194" t="n">
        <f aca="false">электро!K66</f>
        <v>313.22</v>
      </c>
      <c r="D14" s="194" t="n">
        <f aca="false">электро!L66</f>
        <v>11146.68</v>
      </c>
      <c r="E14" s="194" t="n">
        <f aca="false">тепло!K59</f>
        <v>53</v>
      </c>
      <c r="F14" s="194" t="n">
        <f aca="false">тепло!L59</f>
        <v>222.48</v>
      </c>
      <c r="G14" s="194" t="n">
        <f aca="false">ХВС!K66</f>
        <v>1270.28</v>
      </c>
      <c r="H14" s="194" t="n">
        <f aca="false">ХВС!L66</f>
        <v>400.99</v>
      </c>
      <c r="I14" s="194" t="n">
        <v>0</v>
      </c>
      <c r="J14" s="194" t="n">
        <v>0</v>
      </c>
      <c r="K14" s="194" t="n">
        <v>0</v>
      </c>
      <c r="L14" s="194" t="n">
        <v>0</v>
      </c>
      <c r="M14" s="194" t="n">
        <v>0</v>
      </c>
      <c r="N14" s="194" t="n">
        <v>0</v>
      </c>
      <c r="O14" s="194" t="n">
        <v>0</v>
      </c>
      <c r="P14" s="194" t="n">
        <v>0</v>
      </c>
      <c r="Q14" s="194" t="n">
        <v>0</v>
      </c>
      <c r="R14" s="194" t="n">
        <v>0</v>
      </c>
      <c r="S14" s="194" t="n">
        <f aca="false">ТКО!K50</f>
        <v>132</v>
      </c>
      <c r="T14" s="194" t="n">
        <f aca="false">ТКО!L50</f>
        <v>215</v>
      </c>
      <c r="U14" s="194" t="n">
        <f aca="false">D14+F14+H14+J14+M14+P14+T14</f>
        <v>11985.15</v>
      </c>
    </row>
    <row r="15" customFormat="false" ht="43.5" hidden="false" customHeight="true" outlineLevel="0" collapsed="false">
      <c r="A15" s="191" t="n">
        <v>6</v>
      </c>
      <c r="B15" s="193" t="s">
        <v>203</v>
      </c>
      <c r="C15" s="194" t="n">
        <f aca="false">электро!K75</f>
        <v>418.88</v>
      </c>
      <c r="D15" s="194" t="n">
        <f aca="false">электро!L75</f>
        <v>12413.51</v>
      </c>
      <c r="E15" s="194" t="n">
        <f aca="false">тепло!K61</f>
        <v>107.44</v>
      </c>
      <c r="F15" s="194" t="n">
        <f aca="false">тепло!L61</f>
        <v>2012.53</v>
      </c>
      <c r="G15" s="194" t="n">
        <f aca="false">ХВС!K70</f>
        <v>207.67</v>
      </c>
      <c r="H15" s="194" t="n">
        <f aca="false">ХВС!L70</f>
        <v>61.46</v>
      </c>
      <c r="I15" s="194" t="n">
        <f aca="false">_водоотведение!K56</f>
        <v>207.67</v>
      </c>
      <c r="J15" s="194" t="n">
        <f aca="false">_водоотведение!L56</f>
        <v>50.85</v>
      </c>
      <c r="K15" s="194" t="n">
        <v>0</v>
      </c>
      <c r="L15" s="194" t="n">
        <v>0</v>
      </c>
      <c r="M15" s="194" t="n">
        <v>0</v>
      </c>
      <c r="N15" s="194" t="n">
        <v>0</v>
      </c>
      <c r="O15" s="194" t="n">
        <v>0</v>
      </c>
      <c r="P15" s="194" t="n">
        <v>0</v>
      </c>
      <c r="Q15" s="194" t="n">
        <v>0</v>
      </c>
      <c r="R15" s="194" t="n">
        <v>0</v>
      </c>
      <c r="S15" s="194" t="n">
        <f aca="false">ТКО!K55</f>
        <v>156</v>
      </c>
      <c r="T15" s="194" t="n">
        <f aca="false">ТКО!L55</f>
        <v>254.07</v>
      </c>
      <c r="U15" s="194" t="n">
        <f aca="false">D15+F15+H15+J15+M15+P15+T15</f>
        <v>14792.42</v>
      </c>
    </row>
    <row r="16" customFormat="false" ht="39.15" hidden="false" customHeight="true" outlineLevel="0" collapsed="false">
      <c r="A16" s="191" t="n">
        <v>7</v>
      </c>
      <c r="B16" s="193" t="s">
        <v>206</v>
      </c>
      <c r="C16" s="194" t="n">
        <f aca="false">электро!K77</f>
        <v>49.45</v>
      </c>
      <c r="D16" s="194" t="n">
        <f aca="false">электро!L77</f>
        <v>1465.42</v>
      </c>
      <c r="E16" s="194" t="n">
        <f aca="false">тепло!K63</f>
        <v>251.61</v>
      </c>
      <c r="F16" s="194" t="n">
        <f aca="false">тепло!L63</f>
        <v>4713.06</v>
      </c>
      <c r="G16" s="194" t="n">
        <f aca="false">ХВС!K72</f>
        <v>227.67</v>
      </c>
      <c r="H16" s="194" t="n">
        <f aca="false">ХВС!L72</f>
        <v>67.38</v>
      </c>
      <c r="I16" s="194" t="n">
        <f aca="false">_водоотведение!K58</f>
        <v>286.79</v>
      </c>
      <c r="J16" s="194" t="n">
        <f aca="false">_водоотведение!L58</f>
        <v>70.22</v>
      </c>
      <c r="K16" s="194" t="n">
        <v>0</v>
      </c>
      <c r="L16" s="194" t="n">
        <v>0</v>
      </c>
      <c r="M16" s="194" t="n">
        <v>0</v>
      </c>
      <c r="N16" s="194" t="n">
        <f aca="false">водоразбор!S32</f>
        <v>3.45</v>
      </c>
      <c r="O16" s="194" t="n">
        <f aca="false">водоразбор!T32</f>
        <v>59.11</v>
      </c>
      <c r="P16" s="194" t="n">
        <f aca="false">водоразбор!U32</f>
        <v>85.55</v>
      </c>
      <c r="Q16" s="194" t="n">
        <v>0</v>
      </c>
      <c r="R16" s="194" t="n">
        <v>0</v>
      </c>
      <c r="S16" s="194" t="n">
        <f aca="false">ТКО!K57</f>
        <v>80</v>
      </c>
      <c r="T16" s="194" t="n">
        <f aca="false">ТКО!L57</f>
        <v>130.29</v>
      </c>
      <c r="U16" s="194" t="n">
        <f aca="false">D16+F16+H16+J16+M16+P16+T16</f>
        <v>6531.92</v>
      </c>
    </row>
    <row r="17" s="201" customFormat="true" ht="25.5" hidden="false" customHeight="true" outlineLevel="0" collapsed="false">
      <c r="A17" s="189"/>
      <c r="B17" s="196" t="s">
        <v>358</v>
      </c>
      <c r="C17" s="197" t="n">
        <f aca="false">SUM(C10:C16)</f>
        <v>12975.72</v>
      </c>
      <c r="D17" s="197" t="n">
        <f aca="false">SUM(D10:D16)</f>
        <v>400922.45</v>
      </c>
      <c r="E17" s="197" t="n">
        <f aca="false">SUM(E10:E16)</f>
        <v>21764.034186</v>
      </c>
      <c r="F17" s="197" t="n">
        <f aca="false">SUM(F10:F16)</f>
        <v>426507.86</v>
      </c>
      <c r="G17" s="197" t="n">
        <f aca="false">SUM(G10:G16)</f>
        <v>298089.62</v>
      </c>
      <c r="H17" s="197" t="n">
        <f aca="false">SUM(H10:H16)</f>
        <v>74629.47</v>
      </c>
      <c r="I17" s="197" t="n">
        <f aca="false">SUM(I10:I16)</f>
        <v>250448.470666667</v>
      </c>
      <c r="J17" s="197" t="n">
        <f aca="false">SUM(J10:J16)</f>
        <v>54699.63</v>
      </c>
      <c r="K17" s="197" t="n">
        <f aca="false">SUM(K10:K16)</f>
        <v>2407.16944</v>
      </c>
      <c r="L17" s="197" t="n">
        <f aca="false">SUM(L10:L16)</f>
        <v>116976.642</v>
      </c>
      <c r="M17" s="197" t="n">
        <f aca="false">SUM(M10:M16)</f>
        <v>56152.17</v>
      </c>
      <c r="N17" s="197" t="n">
        <f aca="false">SUM(N10:N16)</f>
        <v>260.995523333333</v>
      </c>
      <c r="O17" s="197" t="n">
        <f aca="false">SUM(O10:O16)</f>
        <v>4765.24066666667</v>
      </c>
      <c r="P17" s="197" t="n">
        <f aca="false">SUM(P10:P16)</f>
        <v>6340.91</v>
      </c>
      <c r="Q17" s="194" t="n">
        <v>0</v>
      </c>
      <c r="R17" s="194" t="n">
        <v>0</v>
      </c>
      <c r="S17" s="197" t="n">
        <f aca="false">SUM(S10:S16)</f>
        <v>9141.342</v>
      </c>
      <c r="T17" s="197" t="n">
        <f aca="false">SUM(T10:T16)</f>
        <v>14887.94</v>
      </c>
      <c r="U17" s="197" t="n">
        <f aca="false">SUM(U10:U16)</f>
        <v>1034140.43</v>
      </c>
      <c r="V17" s="198"/>
      <c r="W17" s="199"/>
      <c r="X17" s="200"/>
    </row>
    <row r="18" customFormat="false" ht="12.75" hidden="false" customHeight="true" outlineLevel="0" collapsed="false">
      <c r="U18" s="182" t="s">
        <v>359</v>
      </c>
    </row>
    <row r="20" customFormat="false" ht="44.25" hidden="false" customHeight="true" outlineLevel="0" collapsed="false"/>
    <row r="23" customFormat="false" ht="15" hidden="false" customHeight="true" outlineLevel="0" collapsed="false">
      <c r="T23" s="202"/>
      <c r="U23" s="107"/>
    </row>
    <row r="24" customFormat="false" ht="15" hidden="false" customHeight="true" outlineLevel="0" collapsed="false">
      <c r="T24" s="203"/>
    </row>
    <row r="25" customFormat="false" ht="15" hidden="false" customHeight="true" outlineLevel="0" collapsed="false">
      <c r="T25" s="202"/>
      <c r="U25" s="107"/>
    </row>
    <row r="1048576" customFormat="false" ht="12.8" hidden="false" customHeight="false" outlineLevel="0" collapsed="false"/>
  </sheetData>
  <mergeCells count="14">
    <mergeCell ref="P2:U3"/>
    <mergeCell ref="P4:U4"/>
    <mergeCell ref="A5:U5"/>
    <mergeCell ref="A7:A8"/>
    <mergeCell ref="B7:B8"/>
    <mergeCell ref="C7:D7"/>
    <mergeCell ref="E7:F7"/>
    <mergeCell ref="G7:H7"/>
    <mergeCell ref="I7:J7"/>
    <mergeCell ref="K7:M7"/>
    <mergeCell ref="N7:P7"/>
    <mergeCell ref="Q7:R7"/>
    <mergeCell ref="S7:T7"/>
    <mergeCell ref="U7:U8"/>
  </mergeCells>
  <printOptions headings="false" gridLines="false" gridLinesSet="true" horizontalCentered="false" verticalCentered="false"/>
  <pageMargins left="0.472222222222222" right="0.7" top="0.827083333333333" bottom="1.04513888888889" header="0.511811023622047" footer="0.511811023622047"/>
  <pageSetup paperSize="9" scale="49" fitToWidth="1" fitToHeight="1" pageOrder="overThenDown" orientation="landscape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21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5546</TotalTime>
  <Application>LibreOffice/24.2.7.2$Windows_X86_64 LibreOffice_project/ee3885777aa7032db5a9b65deec9457448a91162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1996-10-09T11:32:33Z</dcterms:created>
  <dc:creator>Microsoft Corporation</dc:creator>
  <dc:description/>
  <dc:language>ru-RU</dc:language>
  <cp:lastModifiedBy/>
  <cp:lastPrinted>2024-11-13T09:40:05Z</cp:lastPrinted>
  <dcterms:modified xsi:type="dcterms:W3CDTF">2024-11-15T10:34:58Z</dcterms:modified>
  <cp:revision>192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