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G:\Мой диск\- ГЛАВНЫЙ БУХГАЛТЕР -\Инвестиционный\"/>
    </mc:Choice>
  </mc:AlternateContent>
  <xr:revisionPtr revIDLastSave="0" documentId="13_ncr:1_{9B1C3D84-BD8B-489D-96B3-2203B3E029CC}" xr6:coauthVersionLast="44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9" i="1" l="1"/>
  <c r="P9" i="1"/>
  <c r="O8" i="1"/>
  <c r="N8" i="1"/>
  <c r="M8" i="1"/>
  <c r="K8" i="1"/>
  <c r="Q8" i="1" s="1"/>
  <c r="R8" i="1" s="1"/>
  <c r="I8" i="1"/>
  <c r="J8" i="1" s="1"/>
  <c r="P7" i="1"/>
  <c r="O7" i="1"/>
  <c r="O9" i="1" s="1"/>
  <c r="N7" i="1"/>
  <c r="N9" i="1" s="1"/>
  <c r="M7" i="1"/>
  <c r="M9" i="1" s="1"/>
  <c r="K7" i="1"/>
  <c r="I7" i="1"/>
  <c r="J7" i="1" s="1"/>
  <c r="F9" i="1"/>
  <c r="Q7" i="1" l="1"/>
  <c r="Q9" i="1" s="1"/>
  <c r="R7" i="1"/>
  <c r="R9" i="1" s="1"/>
  <c r="K9" i="1"/>
</calcChain>
</file>

<file path=xl/sharedStrings.xml><?xml version="1.0" encoding="utf-8"?>
<sst xmlns="http://schemas.openxmlformats.org/spreadsheetml/2006/main" count="32" uniqueCount="31">
  <si>
    <t>№ п/п</t>
  </si>
  <si>
    <t>Основное средство</t>
  </si>
  <si>
    <t>Дата принятия к учету</t>
  </si>
  <si>
    <t>Договор №</t>
  </si>
  <si>
    <t>Источник приобретения</t>
  </si>
  <si>
    <t>Балансовая стоимость</t>
  </si>
  <si>
    <t>1</t>
  </si>
  <si>
    <t>собственные средства</t>
  </si>
  <si>
    <t>2</t>
  </si>
  <si>
    <t>ИТОГО</t>
  </si>
  <si>
    <t xml:space="preserve">ВЛЭП-0,4 кВ ТП-426 , фидер 4 ВРУ №3 (СНТ "Калинка") </t>
  </si>
  <si>
    <t>11МК/ОГ</t>
  </si>
  <si>
    <t>Амортизация на 2025 год</t>
  </si>
  <si>
    <t>Амортизация на 2026 год</t>
  </si>
  <si>
    <t>Амортизация на 2027 год</t>
  </si>
  <si>
    <t>Амортизация на 2028 год</t>
  </si>
  <si>
    <t>Амортизация на 2029 год</t>
  </si>
  <si>
    <t>На начало периода</t>
  </si>
  <si>
    <t>Стоимость</t>
  </si>
  <si>
    <t xml:space="preserve">Амортизация </t>
  </si>
  <si>
    <t>Остаточная стоимость на 01.01.2025</t>
  </si>
  <si>
    <t>Увеличение стоимости ноябрь 2026 года</t>
  </si>
  <si>
    <t>Остаточная стоимость на 01.01.2030</t>
  </si>
  <si>
    <t>ВЛЭП 0,4 кВ от ТП-24-7 фидер 1 протяженностью 800 метров (СНТ "Кооператор")</t>
  </si>
  <si>
    <t>14МК/ОГ</t>
  </si>
  <si>
    <t>ООО "ОКЕАН-ГАЗ"</t>
  </si>
  <si>
    <t>Расчет амортизационных отчислений основных средств ООО "Океан-Газ" на 2025-2029 года</t>
  </si>
  <si>
    <t>Итого сумма амортизация за период инвестирования (2025-2029 года)</t>
  </si>
  <si>
    <t>срок полезного использования согласно группе (по представленным инвентарным карточкам), мес</t>
  </si>
  <si>
    <t>Директор ООО "Океан-Газ"</t>
  </si>
  <si>
    <t>А.В.Сковпень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</si>
</sst>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164" fontId="2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1" applyFont="1"/>
    <xf numFmtId="0" fontId="3" fillId="0" borderId="0" xfId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14" fontId="5" fillId="2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left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6" fillId="0" borderId="1" xfId="1" applyNumberFormat="1" applyFont="1" applyBorder="1" applyAlignment="1">
      <alignment horizontal="center" vertical="center"/>
    </xf>
    <xf numFmtId="4" fontId="6" fillId="0" borderId="1" xfId="1" applyNumberFormat="1" applyFont="1" applyBorder="1" applyAlignment="1">
      <alignment horizontal="center" vertical="center"/>
    </xf>
    <xf numFmtId="49" fontId="9" fillId="4" borderId="1" xfId="1" applyNumberFormat="1" applyFont="1" applyFill="1" applyBorder="1" applyAlignment="1">
      <alignment horizontal="center"/>
    </xf>
    <xf numFmtId="0" fontId="9" fillId="4" borderId="1" xfId="1" applyFont="1" applyFill="1" applyBorder="1" applyAlignment="1">
      <alignment horizontal="left" wrapText="1"/>
    </xf>
    <xf numFmtId="14" fontId="9" fillId="4" borderId="1" xfId="1" applyNumberFormat="1" applyFont="1" applyFill="1" applyBorder="1" applyAlignment="1">
      <alignment horizontal="center"/>
    </xf>
    <xf numFmtId="3" fontId="9" fillId="4" borderId="1" xfId="1" applyNumberFormat="1" applyFont="1" applyFill="1" applyBorder="1" applyAlignment="1">
      <alignment horizontal="center"/>
    </xf>
    <xf numFmtId="3" fontId="3" fillId="0" borderId="0" xfId="1" applyNumberFormat="1" applyAlignment="1">
      <alignment horizontal="center" vertical="center"/>
    </xf>
    <xf numFmtId="4" fontId="3" fillId="0" borderId="0" xfId="1" applyNumberFormat="1"/>
    <xf numFmtId="4" fontId="0" fillId="3" borderId="1" xfId="0" applyNumberFormat="1" applyFill="1" applyBorder="1" applyAlignment="1">
      <alignment horizontal="center" vertical="center" wrapText="1"/>
    </xf>
    <xf numFmtId="14" fontId="5" fillId="2" borderId="2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 vertical="center"/>
    </xf>
    <xf numFmtId="14" fontId="5" fillId="0" borderId="4" xfId="1" applyNumberFormat="1" applyFont="1" applyBorder="1" applyAlignment="1">
      <alignment horizontal="center" vertical="center" wrapText="1"/>
    </xf>
    <xf numFmtId="14" fontId="5" fillId="0" borderId="5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left"/>
    </xf>
    <xf numFmtId="14" fontId="5" fillId="2" borderId="2" xfId="1" applyNumberFormat="1" applyFont="1" applyFill="1" applyBorder="1" applyAlignment="1">
      <alignment horizontal="center" vertical="center" wrapText="1"/>
    </xf>
    <xf numFmtId="14" fontId="5" fillId="2" borderId="6" xfId="1" applyNumberFormat="1" applyFont="1" applyFill="1" applyBorder="1" applyAlignment="1">
      <alignment horizontal="center" vertical="center" wrapText="1"/>
    </xf>
    <xf numFmtId="14" fontId="5" fillId="2" borderId="3" xfId="1" applyNumberFormat="1" applyFont="1" applyFill="1" applyBorder="1" applyAlignment="1">
      <alignment horizontal="center" vertical="center" wrapText="1"/>
    </xf>
    <xf numFmtId="49" fontId="5" fillId="0" borderId="4" xfId="1" applyNumberFormat="1" applyFont="1" applyBorder="1" applyAlignment="1">
      <alignment horizontal="center" vertical="center"/>
    </xf>
    <xf numFmtId="49" fontId="5" fillId="0" borderId="5" xfId="1" applyNumberFormat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1" fillId="0" borderId="0" xfId="0" applyFont="1"/>
  </cellXfs>
  <cellStyles count="3">
    <cellStyle name="Обычный" xfId="0" builtinId="0"/>
    <cellStyle name="Обычный 18" xfId="1" xr:uid="{8DCE9EFB-E21E-4D5E-9861-E511EDCB11C6}"/>
    <cellStyle name="Финансовый 2 2" xfId="2" xr:uid="{42D1A9F7-968D-4FB7-83AC-B51F84D2B1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R14"/>
  <sheetViews>
    <sheetView tabSelected="1" workbookViewId="0">
      <selection activeCell="C17" sqref="C17"/>
    </sheetView>
  </sheetViews>
  <sheetFormatPr defaultColWidth="9.140625" defaultRowHeight="15" x14ac:dyDescent="0.25"/>
  <cols>
    <col min="1" max="1" width="9.140625" style="2"/>
    <col min="2" max="2" width="37.42578125" style="2" customWidth="1"/>
    <col min="3" max="3" width="11" style="2" customWidth="1"/>
    <col min="4" max="4" width="10.5703125" style="2" customWidth="1"/>
    <col min="5" max="5" width="12.42578125" style="2" customWidth="1"/>
    <col min="6" max="6" width="12.7109375" style="2" customWidth="1"/>
    <col min="7" max="7" width="20.140625" style="2" customWidth="1"/>
    <col min="8" max="8" width="12.5703125" style="2" customWidth="1"/>
    <col min="9" max="9" width="15.42578125" style="2" customWidth="1"/>
    <col min="10" max="10" width="16.28515625" style="2" customWidth="1"/>
    <col min="11" max="11" width="15.7109375" style="2" customWidth="1"/>
    <col min="12" max="12" width="16.140625" style="2" customWidth="1"/>
    <col min="13" max="13" width="14.140625" style="2" customWidth="1"/>
    <col min="14" max="14" width="15.140625" style="2" customWidth="1"/>
    <col min="15" max="15" width="14.7109375" style="2" customWidth="1"/>
    <col min="16" max="16" width="14.5703125" style="2" customWidth="1"/>
    <col min="17" max="17" width="20.85546875" style="2" customWidth="1"/>
    <col min="18" max="18" width="19.5703125" style="2" customWidth="1"/>
    <col min="19" max="16384" width="9.140625" style="2"/>
  </cols>
  <sheetData>
    <row r="2" spans="1:18" ht="18.75" x14ac:dyDescent="0.3">
      <c r="A2" s="1" t="s">
        <v>25</v>
      </c>
      <c r="B2" s="1"/>
    </row>
    <row r="3" spans="1:18" ht="18.75" x14ac:dyDescent="0.3">
      <c r="A3" s="24" t="s">
        <v>26</v>
      </c>
      <c r="B3" s="24"/>
      <c r="C3" s="24"/>
      <c r="D3" s="24"/>
      <c r="E3" s="24"/>
      <c r="F3" s="24"/>
      <c r="G3" s="24"/>
      <c r="H3" s="3"/>
      <c r="I3" s="3"/>
      <c r="J3" s="3"/>
      <c r="K3" s="4"/>
      <c r="L3" s="4"/>
      <c r="M3" s="4"/>
      <c r="N3" s="4"/>
      <c r="O3" s="4"/>
      <c r="P3" s="4"/>
      <c r="Q3" s="4"/>
      <c r="R3" s="4"/>
    </row>
    <row r="5" spans="1:18" ht="36.75" customHeight="1" x14ac:dyDescent="0.25">
      <c r="A5" s="28" t="s">
        <v>0</v>
      </c>
      <c r="B5" s="30" t="s">
        <v>1</v>
      </c>
      <c r="C5" s="22" t="s">
        <v>2</v>
      </c>
      <c r="D5" s="22" t="s">
        <v>3</v>
      </c>
      <c r="E5" s="22" t="s">
        <v>4</v>
      </c>
      <c r="F5" s="22" t="s">
        <v>5</v>
      </c>
      <c r="G5" s="22" t="s">
        <v>28</v>
      </c>
      <c r="H5" s="25" t="s">
        <v>17</v>
      </c>
      <c r="I5" s="26"/>
      <c r="J5" s="27"/>
      <c r="K5" s="22" t="s">
        <v>12</v>
      </c>
      <c r="L5" s="22" t="s">
        <v>21</v>
      </c>
      <c r="M5" s="22" t="s">
        <v>13</v>
      </c>
      <c r="N5" s="22" t="s">
        <v>14</v>
      </c>
      <c r="O5" s="22" t="s">
        <v>15</v>
      </c>
      <c r="P5" s="22" t="s">
        <v>16</v>
      </c>
      <c r="Q5" s="22" t="s">
        <v>27</v>
      </c>
      <c r="R5" s="22" t="s">
        <v>22</v>
      </c>
    </row>
    <row r="6" spans="1:18" ht="59.25" customHeight="1" x14ac:dyDescent="0.25">
      <c r="A6" s="29"/>
      <c r="B6" s="31"/>
      <c r="C6" s="23"/>
      <c r="D6" s="23"/>
      <c r="E6" s="23"/>
      <c r="F6" s="23"/>
      <c r="G6" s="23"/>
      <c r="H6" s="20" t="s">
        <v>18</v>
      </c>
      <c r="I6" s="20" t="s">
        <v>19</v>
      </c>
      <c r="J6" s="5" t="s">
        <v>20</v>
      </c>
      <c r="K6" s="23"/>
      <c r="L6" s="23"/>
      <c r="M6" s="23"/>
      <c r="N6" s="23"/>
      <c r="O6" s="23"/>
      <c r="P6" s="23"/>
      <c r="Q6" s="23"/>
      <c r="R6" s="23"/>
    </row>
    <row r="7" spans="1:18" ht="42" customHeight="1" x14ac:dyDescent="0.25">
      <c r="A7" s="6" t="s">
        <v>6</v>
      </c>
      <c r="B7" s="7" t="s">
        <v>10</v>
      </c>
      <c r="C7" s="8">
        <v>45292</v>
      </c>
      <c r="D7" s="9" t="s">
        <v>11</v>
      </c>
      <c r="E7" s="10" t="s">
        <v>7</v>
      </c>
      <c r="F7" s="19">
        <v>6785.65</v>
      </c>
      <c r="G7" s="11">
        <v>57</v>
      </c>
      <c r="H7" s="21">
        <v>6785.65</v>
      </c>
      <c r="I7" s="21">
        <f>F7/57*11</f>
        <v>1309.5114035087718</v>
      </c>
      <c r="J7" s="21">
        <f>H7-I7</f>
        <v>5476.1385964912279</v>
      </c>
      <c r="K7" s="12">
        <f>H7/57*12</f>
        <v>1428.5578947368419</v>
      </c>
      <c r="L7" s="12">
        <v>6610034.4000000004</v>
      </c>
      <c r="M7" s="12">
        <f>H7/57*11+(H7+L7)/57*1</f>
        <v>117394.07368421054</v>
      </c>
      <c r="N7" s="12">
        <f>(H7+L7)/57*12</f>
        <v>1393014.7473684212</v>
      </c>
      <c r="O7" s="12">
        <f>(H7+L7)/57*12</f>
        <v>1393014.7473684212</v>
      </c>
      <c r="P7" s="12">
        <f>(L7+H7)/57*12</f>
        <v>1393014.7473684212</v>
      </c>
      <c r="Q7" s="12">
        <f>K7+M7+N7+O7+P7</f>
        <v>4297866.8736842107</v>
      </c>
      <c r="R7" s="12">
        <f>J7-K7+L7-M7-N7-O7-P7</f>
        <v>2317643.6649122797</v>
      </c>
    </row>
    <row r="8" spans="1:18" ht="57.75" customHeight="1" x14ac:dyDescent="0.25">
      <c r="A8" s="6" t="s">
        <v>8</v>
      </c>
      <c r="B8" s="7" t="s">
        <v>23</v>
      </c>
      <c r="C8" s="8">
        <v>45292</v>
      </c>
      <c r="D8" s="9" t="s">
        <v>24</v>
      </c>
      <c r="E8" s="10" t="s">
        <v>7</v>
      </c>
      <c r="F8" s="19">
        <v>14047.6</v>
      </c>
      <c r="G8" s="11">
        <v>59</v>
      </c>
      <c r="H8" s="21">
        <v>14047.6</v>
      </c>
      <c r="I8" s="21">
        <f>H8/59*11</f>
        <v>2619.0440677966103</v>
      </c>
      <c r="J8" s="21">
        <f>H8-I8</f>
        <v>11428.55593220339</v>
      </c>
      <c r="K8" s="12">
        <f>H8/59*12</f>
        <v>2857.1389830508474</v>
      </c>
      <c r="L8" s="12">
        <v>0</v>
      </c>
      <c r="M8" s="12">
        <f>H8/59*12</f>
        <v>2857.1389830508474</v>
      </c>
      <c r="N8" s="12">
        <f>H8/59*12</f>
        <v>2857.1389830508474</v>
      </c>
      <c r="O8" s="12">
        <f>H8/59*12</f>
        <v>2857.1389830508474</v>
      </c>
      <c r="P8" s="12">
        <v>0</v>
      </c>
      <c r="Q8" s="12">
        <f>K8+M8+N8+O8+P8</f>
        <v>11428.55593220339</v>
      </c>
      <c r="R8" s="12">
        <f>H8-I8-Q8</f>
        <v>0</v>
      </c>
    </row>
    <row r="9" spans="1:18" ht="15.75" x14ac:dyDescent="0.25">
      <c r="A9" s="13"/>
      <c r="B9" s="14" t="s">
        <v>9</v>
      </c>
      <c r="C9" s="15"/>
      <c r="D9" s="15"/>
      <c r="E9" s="15"/>
      <c r="F9" s="16">
        <f>SUM(F7:F8)</f>
        <v>20833.25</v>
      </c>
      <c r="G9" s="16"/>
      <c r="H9" s="16"/>
      <c r="I9" s="16"/>
      <c r="J9" s="16"/>
      <c r="K9" s="16">
        <f>SUM(K7:K8)</f>
        <v>4285.6968777876891</v>
      </c>
      <c r="L9" s="16">
        <f t="shared" ref="L9:Q9" si="0">SUM(L7:L8)</f>
        <v>6610034.4000000004</v>
      </c>
      <c r="M9" s="16">
        <f t="shared" si="0"/>
        <v>120251.21266726138</v>
      </c>
      <c r="N9" s="16">
        <f t="shared" si="0"/>
        <v>1395871.886351472</v>
      </c>
      <c r="O9" s="16">
        <f t="shared" si="0"/>
        <v>1395871.886351472</v>
      </c>
      <c r="P9" s="16">
        <f t="shared" si="0"/>
        <v>1393014.7473684212</v>
      </c>
      <c r="Q9" s="16">
        <f t="shared" si="0"/>
        <v>4309295.429616414</v>
      </c>
      <c r="R9" s="16">
        <f>SUM(R7:R8)</f>
        <v>2317643.6649122797</v>
      </c>
    </row>
    <row r="12" spans="1:18" x14ac:dyDescent="0.25">
      <c r="B12" s="32" t="s">
        <v>29</v>
      </c>
      <c r="C12"/>
      <c r="D12" t="s">
        <v>30</v>
      </c>
      <c r="F12" s="17"/>
    </row>
    <row r="14" spans="1:18" x14ac:dyDescent="0.25">
      <c r="K14" s="18"/>
      <c r="L14" s="18"/>
      <c r="M14" s="18"/>
      <c r="N14" s="18"/>
      <c r="O14" s="18"/>
      <c r="P14" s="18"/>
      <c r="Q14" s="18"/>
      <c r="R14" s="18"/>
    </row>
  </sheetData>
  <mergeCells count="17">
    <mergeCell ref="A3:G3"/>
    <mergeCell ref="H5:J5"/>
    <mergeCell ref="A5:A6"/>
    <mergeCell ref="B5:B6"/>
    <mergeCell ref="C5:C6"/>
    <mergeCell ref="D5:D6"/>
    <mergeCell ref="E5:E6"/>
    <mergeCell ref="F5:F6"/>
    <mergeCell ref="G5:G6"/>
    <mergeCell ref="R5:R6"/>
    <mergeCell ref="L5:L6"/>
    <mergeCell ref="Q5:Q6"/>
    <mergeCell ref="K5:K6"/>
    <mergeCell ref="M5:M6"/>
    <mergeCell ref="N5:N6"/>
    <mergeCell ref="O5:O6"/>
    <mergeCell ref="P5:P6"/>
  </mergeCells>
  <pageMargins left="0.25" right="0.25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МК-Транс123</dc:creator>
  <cp:lastModifiedBy>МК-Транс123</cp:lastModifiedBy>
  <cp:lastPrinted>2024-07-16T03:49:23Z</cp:lastPrinted>
  <dcterms:created xsi:type="dcterms:W3CDTF">2015-06-05T18:19:34Z</dcterms:created>
  <dcterms:modified xsi:type="dcterms:W3CDTF">2024-07-16T03:50:58Z</dcterms:modified>
</cp:coreProperties>
</file>