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sheet7.xml" ContentType="application/vnd.openxmlformats-officedocument.spreadsheetml.worksheet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электро " sheetId="1" state="visible" r:id="rId2"/>
    <sheet name="тепло" sheetId="2" state="visible" r:id="rId3"/>
    <sheet name="ЦГВС" sheetId="3" state="visible" r:id="rId4"/>
    <sheet name="водоразбор" sheetId="4" state="visible" r:id="rId5"/>
    <sheet name="ХВС " sheetId="5" state="visible" r:id="rId6"/>
    <sheet name="Водоотведение " sheetId="6" state="visible" r:id="rId7"/>
    <sheet name="ТКО" sheetId="7" state="visible" r:id="rId8"/>
  </sheets>
  <definedNames>
    <definedName function="false" hidden="false" localSheetId="3" name="_xlnm.Print_Area" vbProcedure="false">водоразбор!$A$1:$O$72</definedName>
    <definedName function="false" hidden="true" localSheetId="3" name="_xlnm._FilterDatabase" vbProcedure="false">водоразбор!$C$6:$O$72</definedName>
    <definedName function="false" hidden="false" localSheetId="6" name="_xlnm.Print_Area" vbProcedure="false">ТКО!$A$1:$I$111</definedName>
    <definedName function="false" hidden="false" localSheetId="0" name="_xlnm.Print_Area" vbProcedure="false">'электро '!$C$1:$K$219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49" authorId="0">
      <text>
        <r>
          <rPr>
            <sz val="11"/>
            <rFont val="Calibri"/>
            <family val="0"/>
            <charset val="1"/>
          </rPr>
          <t xml:space="preserve">Головня Татьяна Васильевна:
</t>
        </r>
        <r>
          <rPr>
            <sz val="9"/>
            <rFont val="Tahoma"/>
            <family val="0"/>
            <charset val="1"/>
          </rPr>
          <t xml:space="preserve">1 контур
</t>
        </r>
      </text>
    </comment>
  </commentList>
</comments>
</file>

<file path=xl/sharedStrings.xml><?xml version="1.0" encoding="utf-8"?>
<sst xmlns="http://schemas.openxmlformats.org/spreadsheetml/2006/main" count="1836" uniqueCount="763">
  <si>
    <r>
      <rPr>
        <b val="true"/>
        <sz val="12"/>
        <rFont val="Times New Roman"/>
        <family val="0"/>
        <charset val="1"/>
      </rPr>
      <t xml:space="preserve">Предложения по объемам потребления </t>
    </r>
    <r>
      <rPr>
        <b val="true"/>
        <u val="single"/>
        <sz val="12"/>
        <rFont val="Times New Roman"/>
        <family val="0"/>
        <charset val="1"/>
      </rPr>
      <t xml:space="preserve">электроэнергии</t>
    </r>
    <r>
      <rPr>
        <b val="true"/>
        <sz val="12"/>
        <rFont val="Times New Roman"/>
        <family val="0"/>
        <charset val="1"/>
      </rPr>
      <t xml:space="preserve"> в 2024, и на плановый период  2025 -2027 годов  краевыми государственными бюджетными учреждениями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</si>
  <si>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Наименование потребителей</t>
  </si>
  <si>
    <t xml:space="preserve">Территориальное расположение, населенный пункт</t>
  </si>
  <si>
    <t xml:space="preserve">Поставщик коммунальных услуг</t>
  </si>
  <si>
    <t xml:space="preserve">объем фактически потребленного коммунального ресурса в 2023 году </t>
  </si>
  <si>
    <t xml:space="preserve">Лимит потребления на 2024 год,   утв. Приказом от  19.06.2023 № 20-257</t>
  </si>
  <si>
    <t xml:space="preserve">Предложение по корректировке на 2024 год</t>
  </si>
  <si>
    <t xml:space="preserve">Предложение на 2025-2027 годы</t>
  </si>
  <si>
    <t xml:space="preserve">Обоснование причин отклонения </t>
  </si>
  <si>
    <t xml:space="preserve">тыс. кВт*ч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</si>
  <si>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</si>
  <si>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</si>
  <si>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</si>
  <si>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</si>
  <si>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</si>
  <si>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</si>
  <si>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</si>
  <si>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</si>
  <si>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</si>
  <si>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1.</t>
  </si>
  <si>
    <t xml:space="preserve">Администрация Губернатора Камчатского края в том числе:</t>
  </si>
  <si>
    <t xml:space="preserve"> 1.1</t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</si>
  <si>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</t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</si>
  <si>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"Малки")</t>
  </si>
  <si>
    <t xml:space="preserve">1.2.</t>
  </si>
  <si>
    <t xml:space="preserve">Краевое государственное бюджетное учреждение "Автобаза  Администрации Губернатора  Камчатского края"</t>
  </si>
  <si>
    <t xml:space="preserve">2.</t>
  </si>
  <si>
    <t xml:space="preserve">Министерство природных ресурсов и экологии Камчатского края, в том числе</t>
  </si>
  <si>
    <t xml:space="preserve"> 2.1</t>
  </si>
  <si>
    <t xml:space="preserve">Краевое государственное бюджетное учреждение "Природный парк "Вулканы Камчатки"</t>
  </si>
  <si>
    <t xml:space="preserve">3.</t>
  </si>
  <si>
    <t xml:space="preserve">Министерство образования  Камчатского края, в том числе:</t>
  </si>
  <si>
    <t xml:space="preserve"> 3.1</t>
  </si>
  <si>
    <t xml:space="preserve">Краевое государственное бюджетное образовательное учреждение дополнительного образования детей "Камчатский дворец детского творчества"</t>
  </si>
  <si>
    <t xml:space="preserve"> 3.2</t>
  </si>
  <si>
    <t xml:space="preserve">Краевое государственное бюджетное образовательное учреждение дополнительного образования детей "Камчатский центр детского и юношеского технического творчества"</t>
  </si>
  <si>
    <t xml:space="preserve"> 3.3</t>
  </si>
  <si>
    <t xml:space="preserve">Краевое государственное бюджетное образовательное учреждение дополнительного образования детей "Камчатский центр развития творчества детей и юношества "Рассветы Камчатки"</t>
  </si>
  <si>
    <t xml:space="preserve"> 3.4</t>
  </si>
  <si>
    <t xml:space="preserve">Краевое государственное профессиональное  образовательное бюджетное учреждение "Камчатский педагогический колледж", в том числе:</t>
  </si>
  <si>
    <r>
      <rPr>
        <i val="true"/>
        <sz val="10"/>
        <rFont val="Times New Roman"/>
        <family val="0"/>
        <charset val="1"/>
      </rPr>
      <t xml:space="preserve">общежитие</t>
    </r>
    <r>
      <rPr>
        <b val="true"/>
        <i val="true"/>
        <sz val="10"/>
        <rFont val="Times New Roman"/>
        <family val="0"/>
        <charset val="1"/>
      </rPr>
      <t xml:space="preserve"> </t>
    </r>
    <r>
      <rPr>
        <b val="true"/>
        <i val="true"/>
        <sz val="10"/>
        <color rgb="FFFF0000"/>
        <rFont val="Times New Roman"/>
        <family val="0"/>
        <charset val="1"/>
      </rPr>
      <t xml:space="preserve">по тарифу для населения</t>
    </r>
  </si>
  <si>
    <r>
      <rPr>
        <i val="true"/>
        <sz val="10"/>
        <rFont val="Times New Roman"/>
        <family val="0"/>
        <charset val="1"/>
      </rPr>
      <t xml:space="preserve">учебный корпус</t>
    </r>
    <r>
      <rPr>
        <b val="true"/>
        <i val="true"/>
        <sz val="10"/>
        <rFont val="Times New Roman"/>
        <family val="0"/>
        <charset val="1"/>
      </rPr>
      <t xml:space="preserve">по общему тарифу</t>
    </r>
  </si>
  <si>
    <t xml:space="preserve"> 3.5</t>
  </si>
  <si>
    <t xml:space="preserve">Краевое государственное профессиональное  образовательное бюджетное учреждение "Камчатский индустриальный техникум"</t>
  </si>
  <si>
    <t xml:space="preserve"> 3.6</t>
  </si>
  <si>
    <t xml:space="preserve">Филиал краевого государственного профессионального  образовательного бюджетного учреждения "Камчатский индустриальный техникум"   в п.Усть-Камчатск</t>
  </si>
  <si>
    <t xml:space="preserve"> 3.7</t>
  </si>
  <si>
    <t xml:space="preserve">Краевое государственное профессиональное  образовательное бюджетное учреждение "Паланский колледж", в том числе:</t>
  </si>
  <si>
    <r>
      <rPr>
        <i val="true"/>
        <sz val="10"/>
        <rFont val="Times New Roman"/>
        <family val="0"/>
        <charset val="1"/>
      </rPr>
      <t xml:space="preserve">общежитие </t>
    </r>
    <r>
      <rPr>
        <i val="true"/>
        <sz val="10"/>
        <color rgb="FFFF0000"/>
        <rFont val="Times New Roman"/>
        <family val="0"/>
        <charset val="1"/>
      </rPr>
      <t xml:space="preserve"> </t>
    </r>
    <r>
      <rPr>
        <b val="true"/>
        <i val="true"/>
        <sz val="10"/>
        <color rgb="FFFF0000"/>
        <rFont val="Times New Roman"/>
        <family val="0"/>
        <charset val="1"/>
      </rPr>
      <t xml:space="preserve">по тарифу для населения</t>
    </r>
  </si>
  <si>
    <r>
      <rPr>
        <i val="true"/>
        <sz val="10"/>
        <rFont val="Times New Roman"/>
        <family val="0"/>
        <charset val="1"/>
      </rPr>
      <t xml:space="preserve">учебный корпус   </t>
    </r>
    <r>
      <rPr>
        <b val="true"/>
        <i val="true"/>
        <sz val="10"/>
        <rFont val="Times New Roman"/>
        <family val="0"/>
        <charset val="1"/>
      </rPr>
      <t xml:space="preserve">по общему тарифу</t>
    </r>
  </si>
  <si>
    <t xml:space="preserve">3.8</t>
  </si>
  <si>
    <t xml:space="preserve">Краевое государственное профессиональное образовательное бюджетное учреждение "Камчатский промышленный техникум"</t>
  </si>
  <si>
    <t xml:space="preserve">3.9</t>
  </si>
  <si>
    <t xml:space="preserve">Краевое государственное профессиональное образовательное бюджетное учреждение "Камчатский сельскохозяйственный техникум" (п.Сосновка)</t>
  </si>
  <si>
    <t xml:space="preserve">Филиал краевого государственного профессионального образовательного бюджетного учреждения "Камчатский сельскохозяйственный техникум"(Мильково)</t>
  </si>
  <si>
    <t xml:space="preserve">3.10</t>
  </si>
  <si>
    <t xml:space="preserve">Краевое государственное общеобразовательное  бюджетное учреждение "Елизовская школа-интернат для обучающихся с ограниченными возможностями здоровья"</t>
  </si>
  <si>
    <t xml:space="preserve">3.11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</si>
  <si>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 </t>
  </si>
  <si>
    <t xml:space="preserve">3.12</t>
  </si>
  <si>
    <t xml:space="preserve">Краевое государственное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</si>
  <si>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 xml:space="preserve">3.13</t>
  </si>
  <si>
    <r>
      <rPr>
        <sz val="10"/>
        <rFont val="Times New Roman"/>
        <family val="0"/>
        <charset val="1"/>
      </rP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</t>
    </r>
    <r>
      <rPr>
        <b val="true"/>
        <sz val="10"/>
        <rFont val="Times New Roman"/>
        <family val="0"/>
        <charset val="1"/>
      </rPr>
      <t xml:space="preserve">            </t>
    </r>
  </si>
  <si>
    <t xml:space="preserve">3.14</t>
  </si>
  <si>
    <t xml:space="preserve">Краевое государственное общеобразовательное бюджетное учреждение "Тиличикская школа-интернат для обучающихся с ограниченными возможностями здоровья"</t>
  </si>
  <si>
    <t xml:space="preserve">3.15</t>
  </si>
  <si>
    <t xml:space="preserve">Краевое государственное общеобразовательное бюджетное учреждение "Петропавловск-Камчатская школа-интернат для детей-сирот и детей, оставшихся без попечения родителей, с ограниченными возможностями здоровья"</t>
  </si>
  <si>
    <t xml:space="preserve">3.16</t>
  </si>
  <si>
    <t xml:space="preserve">Краевое государственное общеобразовательное бюджетное учреждение «Петропавловск - Камчатская школа № 2 для обучающихся с ограниченными возможностями здоровья»</t>
  </si>
  <si>
    <t xml:space="preserve">3.17</t>
  </si>
  <si>
    <t xml:space="preserve">Краевое государственное общеобразовательное бюджетное учреждение Мильковская средняя школа № 1</t>
  </si>
  <si>
    <t xml:space="preserve">3.18</t>
  </si>
  <si>
    <t xml:space="preserve">Краевое государственное общеобразовательное бюджетное учреждение Мильковская средняя школа № 2</t>
  </si>
  <si>
    <t xml:space="preserve">3.19</t>
  </si>
  <si>
    <t xml:space="preserve">Краевое государственное общеобразовательное бюджетное учреждение Мильковская открытая сменная средняя школа</t>
  </si>
  <si>
    <t xml:space="preserve">3.20</t>
  </si>
  <si>
    <t xml:space="preserve">Краевое государственное общеобразовательное бюджетное учреждение Елизовская районная вечерняя (сменная) школа</t>
  </si>
  <si>
    <t xml:space="preserve">3.21</t>
  </si>
  <si>
    <t xml:space="preserve">Краевое государственное общеобразовательное бюджетное учреждение Средняя школа № 2 г.Петропавловск-Камчатский</t>
  </si>
  <si>
    <t xml:space="preserve">3.22</t>
  </si>
  <si>
    <t xml:space="preserve">Краевое государственное общеобразовательное бюджетное учреждение Вечерняя (сменная) школа № 16  г.Петропавловск-Камчатский</t>
  </si>
  <si>
    <t xml:space="preserve">4.</t>
  </si>
  <si>
    <t xml:space="preserve">Министерство здравоохранения  Камчатского края, в том числе:</t>
  </si>
  <si>
    <t xml:space="preserve">краевой бюджет</t>
  </si>
  <si>
    <t xml:space="preserve">бюджет ОМС</t>
  </si>
  <si>
    <t xml:space="preserve"> 4.1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</si>
  <si>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</t>
    </r>
    <r>
      <rPr>
        <b val="true"/>
        <sz val="10"/>
        <rFont val="Times New Roman"/>
        <family val="0"/>
        <charset val="1"/>
      </rPr>
      <t xml:space="preserve">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</si>
  <si>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 val="true"/>
        <sz val="10"/>
        <rFont val="Times New Roman"/>
        <family val="0"/>
        <charset val="1"/>
      </rPr>
      <t xml:space="preserve">(бюджет фонда ОМС)     </t>
    </r>
    <r>
      <rPr>
        <sz val="10"/>
        <rFont val="Times New Roman"/>
        <family val="0"/>
        <charset val="1"/>
      </rPr>
      <t xml:space="preserve">      </t>
    </r>
  </si>
  <si>
    <t xml:space="preserve">4.2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</si>
  <si>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 val="true"/>
        <sz val="10"/>
        <rFont val="Times New Roman"/>
        <family val="0"/>
        <charset val="1"/>
      </rPr>
      <t xml:space="preserve">СПИД</t>
    </r>
    <r>
      <rPr>
        <sz val="10"/>
        <rFont val="Times New Roman"/>
        <family val="0"/>
        <charset val="1"/>
      </rPr>
      <t xml:space="preserve"> и инфекционными заболеваниями"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b val="true"/>
        <sz val="10"/>
        <rFont val="Times New Roman"/>
        <family val="0"/>
        <charset val="1"/>
      </rPr>
      <t xml:space="preserve">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</si>
  <si>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 val="true"/>
        <sz val="10"/>
        <rFont val="Times New Roman"/>
        <family val="0"/>
        <charset val="1"/>
      </rPr>
      <t xml:space="preserve">СПИД</t>
    </r>
    <r>
      <rPr>
        <sz val="10"/>
        <rFont val="Times New Roman"/>
        <family val="0"/>
        <charset val="1"/>
      </rPr>
      <t xml:space="preserve"> и инфекционными заболеваниями" (</t>
    </r>
    <r>
      <rPr>
        <b val="true"/>
        <sz val="10"/>
        <rFont val="Times New Roman"/>
        <family val="0"/>
        <charset val="1"/>
      </rPr>
      <t xml:space="preserve">бюджет фонда ОМС)     </t>
    </r>
  </si>
  <si>
    <t xml:space="preserve">4.3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</si>
  <si>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станция переливания крови"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                                         </t>
    </r>
  </si>
  <si>
    <t xml:space="preserve">4.4</t>
  </si>
  <si>
    <r>
      <rPr>
        <b val="true"/>
        <sz val="10"/>
        <rFont val="Times New Roman"/>
        <family val="0"/>
        <charset val="1"/>
      </rPr>
      <t xml:space="preserve"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</t>
    </r>
    <r>
      <rPr>
        <b val="true"/>
        <sz val="10"/>
        <rFont val="Times New Roman"/>
        <family val="0"/>
        <charset val="1"/>
      </rPr>
      <t xml:space="preserve">  </t>
    </r>
  </si>
  <si>
    <t xml:space="preserve">учебный корпус  по общему тарифу</t>
  </si>
  <si>
    <r>
      <rPr>
        <sz val="10"/>
        <rFont val="Times New Roman"/>
        <family val="0"/>
        <charset val="1"/>
      </rPr>
      <t xml:space="preserve">общежитие  </t>
    </r>
    <r>
      <rPr>
        <sz val="10"/>
        <color rgb="FFFF0000"/>
        <rFont val="Times New Roman"/>
        <family val="0"/>
        <charset val="1"/>
      </rPr>
      <t xml:space="preserve">по тарифу для населения</t>
    </r>
  </si>
  <si>
    <t xml:space="preserve">учебный корпус (филиал пгт. Палана) по общему тарифу</t>
  </si>
  <si>
    <t xml:space="preserve">4.5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</si>
  <si>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  <r>
      <rPr>
        <b val="true"/>
        <sz val="10"/>
        <rFont val="Times New Roman"/>
        <family val="0"/>
        <charset val="1"/>
      </rPr>
      <t xml:space="preserve">                               </t>
    </r>
  </si>
  <si>
    <t xml:space="preserve">4.6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</si>
  <si>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наркологический диспансер"  </t>
    </r>
    <r>
      <rPr>
        <sz val="10"/>
        <color rgb="FFFF0000"/>
        <rFont val="Times New Roman"/>
        <family val="0"/>
        <charset val="1"/>
      </rPr>
      <t xml:space="preserve">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 </t>
    </r>
    <r>
      <rPr>
        <b val="true"/>
        <sz val="10"/>
        <rFont val="Times New Roman"/>
        <family val="0"/>
        <charset val="1"/>
      </rPr>
      <t xml:space="preserve">                              </t>
    </r>
  </si>
  <si>
    <t xml:space="preserve">4.7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</si>
  <si>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  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</t>
    </r>
    <r>
      <rPr>
        <b val="true"/>
        <sz val="10"/>
        <rFont val="Times New Roman"/>
        <family val="0"/>
        <charset val="1"/>
      </rPr>
      <t xml:space="preserve">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</si>
  <si>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</t>
    </r>
    <r>
      <rPr>
        <b val="true"/>
        <sz val="10"/>
        <rFont val="Times New Roman"/>
        <family val="0"/>
        <charset val="1"/>
      </rPr>
      <t xml:space="preserve">(бюджет фонда ОМС) </t>
    </r>
    <r>
      <rPr>
        <sz val="10"/>
        <rFont val="Times New Roman"/>
        <family val="0"/>
        <charset val="1"/>
      </rPr>
      <t xml:space="preserve">                                      </t>
    </r>
    <r>
      <rPr>
        <b val="true"/>
        <sz val="10"/>
        <rFont val="Times New Roman"/>
        <family val="0"/>
        <charset val="1"/>
      </rPr>
      <t xml:space="preserve"> </t>
    </r>
  </si>
  <si>
    <t xml:space="preserve">4.8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</si>
  <si>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детская больница"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b val="true"/>
        <sz val="10"/>
        <rFont val="Times New Roman"/>
        <family val="0"/>
        <charset val="1"/>
      </rPr>
      <t xml:space="preserve">            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</si>
  <si>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детская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</si>
  <si>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4.9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</si>
  <si>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   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     </t>
    </r>
    <r>
      <rPr>
        <b val="true"/>
        <sz val="10"/>
        <rFont val="Times New Roman"/>
        <family val="0"/>
        <charset val="1"/>
      </rPr>
      <t xml:space="preserve">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</si>
  <si>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</t>
    </r>
    <r>
      <rPr>
        <b val="true"/>
        <sz val="10"/>
        <rFont val="Times New Roman"/>
        <family val="0"/>
        <charset val="1"/>
      </rPr>
      <t xml:space="preserve">(бюджет ОМС)                                                    </t>
    </r>
  </si>
  <si>
    <t xml:space="preserve">4.10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</si>
  <si>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</si>
  <si>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0"/>
        <rFont val="Times New Roman"/>
        <family val="0"/>
        <charset val="1"/>
      </rPr>
      <t xml:space="preserve">  бюджет фонда ОМС)                             </t>
    </r>
  </si>
  <si>
    <t xml:space="preserve"> 4.11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</si>
  <si>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"Бюро судебно-медицинской экспертизы " ( ул. Орджоникидзе, 9а )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</t>
    </r>
    <r>
      <rPr>
        <b val="true"/>
        <sz val="10"/>
        <rFont val="Times New Roman"/>
        <family val="0"/>
        <charset val="1"/>
      </rPr>
      <t xml:space="preserve">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</si>
  <si>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"Бюро судебно-медицинской экспертизы" ( г. Елизово, Пограничная 18а )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                                          </t>
    </r>
    <r>
      <rPr>
        <b val="true"/>
        <sz val="10"/>
        <color rgb="FFFF0000"/>
        <rFont val="Times New Roman"/>
        <family val="0"/>
        <charset val="1"/>
      </rPr>
      <t xml:space="preserve"> </t>
    </r>
  </si>
  <si>
    <t xml:space="preserve"> 4.12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</si>
  <si>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"Корякская окружная больница"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  <r>
      <rPr>
        <sz val="10"/>
        <color rgb="FFFF0000"/>
        <rFont val="Times New Roman"/>
        <family val="0"/>
        <charset val="1"/>
      </rPr>
      <t xml:space="preserve">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</si>
  <si>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"Корякская окружная больница" 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</si>
  <si>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4.13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</si>
  <si>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</t>
    </r>
    <r>
      <rPr>
        <b val="true"/>
        <sz val="10"/>
        <rFont val="Times New Roman"/>
        <family val="0"/>
        <charset val="1"/>
      </rPr>
      <t xml:space="preserve"> </t>
    </r>
  </si>
  <si>
    <t xml:space="preserve">4.14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</si>
  <si>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противотуберкулезный диспансер"  </t>
    </r>
    <r>
      <rPr>
        <b val="true"/>
        <sz val="10"/>
        <rFont val="Times New Roman"/>
        <family val="0"/>
        <charset val="1"/>
      </rPr>
      <t xml:space="preserve">(бюджет фонда ОМС)</t>
    </r>
    <r>
      <rPr>
        <sz val="10"/>
        <rFont val="Times New Roman"/>
        <family val="0"/>
        <charset val="1"/>
      </rPr>
      <t xml:space="preserve">           </t>
    </r>
  </si>
  <si>
    <t xml:space="preserve"> 4.15</t>
  </si>
  <si>
    <r>
      <rPr>
        <b val="true"/>
        <u val="single"/>
        <sz val="10"/>
        <rFont val="Times New Roman"/>
        <family val="0"/>
        <charset val="1"/>
      </rPr>
      <t xml:space="preserve">Филиал № 1</t>
    </r>
    <r>
      <rPr>
        <sz val="10"/>
        <rFont val="Times New Roman"/>
        <family val="0"/>
        <charset val="1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 val="true"/>
        <u val="single"/>
        <sz val="10"/>
        <rFont val="Times New Roman"/>
        <family val="0"/>
        <charset val="1"/>
      </rPr>
      <t xml:space="preserve">пгт. Палана</t>
    </r>
    <r>
      <rPr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  </t>
    </r>
  </si>
  <si>
    <t xml:space="preserve"> 4.16</t>
  </si>
  <si>
    <r>
      <rPr>
        <b val="true"/>
        <u val="single"/>
        <sz val="10"/>
        <rFont val="Times New Roman"/>
        <family val="0"/>
        <charset val="1"/>
      </rPr>
      <t xml:space="preserve">Филиал № 2</t>
    </r>
    <r>
      <rPr>
        <sz val="10"/>
        <rFont val="Times New Roman"/>
        <family val="0"/>
        <charset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 val="true"/>
        <u val="single"/>
        <sz val="10"/>
        <rFont val="Times New Roman"/>
        <family val="0"/>
        <charset val="1"/>
      </rPr>
      <t xml:space="preserve"> с. Тиличики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</si>
  <si>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t xml:space="preserve"> 4.17</t>
  </si>
  <si>
    <r>
      <rPr>
        <b val="true"/>
        <u val="single"/>
        <sz val="10"/>
        <rFont val="Times New Roman"/>
        <family val="0"/>
        <charset val="1"/>
      </rPr>
      <t xml:space="preserve">Филиал № 3</t>
    </r>
    <r>
      <rPr>
        <sz val="10"/>
        <rFont val="Times New Roman"/>
        <family val="0"/>
        <charset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 val="true"/>
        <u val="single"/>
        <sz val="10"/>
        <rFont val="Times New Roman"/>
        <family val="0"/>
        <charset val="1"/>
      </rPr>
      <t xml:space="preserve"> п.Оссора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</si>
  <si>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t xml:space="preserve"> 4.18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</si>
  <si>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"Быстринская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  <r>
      <rPr>
        <sz val="10"/>
        <rFont val="Times New Roman"/>
        <family val="0"/>
        <charset val="1"/>
      </rPr>
      <t xml:space="preserve">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</si>
  <si>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</si>
  <si>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 4.19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</si>
  <si>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"Ключевская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b val="true"/>
        <sz val="10"/>
        <rFont val="Times New Roman"/>
        <family val="0"/>
        <charset val="1"/>
      </rPr>
      <t xml:space="preserve">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</si>
  <si>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"Ключевская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</si>
  <si>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 4.20</t>
  </si>
  <si>
    <r>
      <rPr>
        <b val="true"/>
        <u val="single"/>
        <sz val="10"/>
        <rFont val="Times New Roman"/>
        <family val="0"/>
        <charset val="1"/>
      </rPr>
      <t xml:space="preserve">Козыревское отделение</t>
    </r>
    <r>
      <rPr>
        <sz val="10"/>
        <rFont val="Times New Roman"/>
        <family val="0"/>
        <charset val="1"/>
      </rPr>
      <t xml:space="preserve"> ГБУЗ КК "Ключевская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   </t>
    </r>
  </si>
  <si>
    <r>
      <rPr>
        <b val="true"/>
        <u val="single"/>
        <sz val="10"/>
        <rFont val="Times New Roman"/>
        <family val="0"/>
        <charset val="1"/>
      </rPr>
      <t xml:space="preserve">Козыревское отделение</t>
    </r>
    <r>
      <rPr>
        <sz val="10"/>
        <rFont val="Times New Roman"/>
        <family val="0"/>
        <charset val="1"/>
      </rPr>
      <t xml:space="preserve"> ГБУЗ КК "Ключевская районная больница"</t>
    </r>
    <r>
      <rPr>
        <b val="true"/>
        <sz val="10"/>
        <rFont val="Times New Roman"/>
        <family val="0"/>
        <charset val="1"/>
      </rPr>
      <t xml:space="preserve"> (бюджет фонда ОМС) </t>
    </r>
  </si>
  <si>
    <t xml:space="preserve"> 4.21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</si>
  <si>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  <r>
      <rPr>
        <sz val="10"/>
        <color rgb="FFFF0000"/>
        <rFont val="Times New Roman"/>
        <family val="0"/>
        <charset val="1"/>
      </rPr>
      <t xml:space="preserve">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</si>
  <si>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</si>
  <si>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4.22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</si>
  <si>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поликлиника № 1</t>
    </r>
    <r>
      <rPr>
        <sz val="10"/>
        <rFont val="Times New Roman"/>
        <family val="0"/>
        <charset val="1"/>
      </rPr>
      <t xml:space="preserve">"</t>
    </r>
    <r>
      <rPr>
        <b val="true"/>
        <sz val="10"/>
        <color rgb="FFFF0000"/>
        <rFont val="Times New Roman"/>
        <family val="0"/>
        <charset val="1"/>
      </rPr>
      <t xml:space="preserve"> (краевой бюджет) </t>
    </r>
    <r>
      <rPr>
        <sz val="10"/>
        <color rgb="FFFF0000"/>
        <rFont val="Times New Roman"/>
        <family val="0"/>
        <charset val="1"/>
      </rPr>
      <t xml:space="preserve">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</si>
  <si>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поликлиника № 1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</si>
  <si>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4.23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</si>
  <si>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больница№ 1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</si>
  <si>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4.24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</si>
  <si>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 </t>
    </r>
    <r>
      <rPr>
        <sz val="10"/>
        <rFont val="Times New Roman"/>
        <family val="0"/>
        <charset val="1"/>
      </rPr>
      <t xml:space="preserve">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</si>
  <si>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</t>
    </r>
    <r>
      <rPr>
        <sz val="10"/>
        <rFont val="Times New Roman"/>
        <family val="0"/>
        <charset val="1"/>
      </rPr>
      <t xml:space="preserve"> 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</si>
  <si>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</t>
    </r>
    <r>
      <rPr>
        <sz val="10"/>
        <rFont val="Times New Roman"/>
        <family val="0"/>
        <charset val="1"/>
      </rPr>
      <t xml:space="preserve"> " (поликлиника ул. Индустриальная) 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</si>
  <si>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4.25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</si>
  <si>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детская поликлиника № 1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</si>
  <si>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4.26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</si>
  <si>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детская поликлиника № 2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</si>
  <si>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 4.27</t>
  </si>
  <si>
    <r>
      <rPr>
        <sz val="11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b val="true"/>
        <sz val="11"/>
        <color rgb="FFFF0000"/>
        <rFont val="Times New Roman"/>
        <family val="0"/>
        <charset val="1"/>
      </rPr>
      <t xml:space="preserve"> (краевой бюджет)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</si>
  <si>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</si>
  <si>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4.28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</si>
  <si>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b val="true"/>
        <sz val="1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</si>
  <si>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</si>
  <si>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4.29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</si>
  <si>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краевая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</si>
  <si>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4.30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</si>
  <si>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поликлиника № 3</t>
    </r>
    <r>
      <rPr>
        <sz val="10"/>
        <rFont val="Times New Roman"/>
        <family val="0"/>
        <charset val="1"/>
      </rPr>
      <t xml:space="preserve"> 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</si>
  <si>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4.31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</si>
  <si>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</si>
  <si>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(</t>
    </r>
    <r>
      <rPr>
        <b val="true"/>
        <sz val="10"/>
        <rFont val="Times New Roman"/>
        <family val="0"/>
        <charset val="1"/>
      </rPr>
      <t xml:space="preserve">бюджет фонда ОМС)</t>
    </r>
  </si>
  <si>
    <t xml:space="preserve">4.32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</si>
  <si>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</si>
  <si>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краевая детская инфекционная больница" (</t>
    </r>
    <r>
      <rPr>
        <b val="true"/>
        <sz val="10"/>
        <rFont val="Times New Roman"/>
        <family val="0"/>
        <charset val="1"/>
      </rPr>
      <t xml:space="preserve">бюджет фонда ОМС)</t>
    </r>
  </si>
  <si>
    <t xml:space="preserve">4.33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</si>
  <si>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"Пенжинская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</si>
  <si>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"Пенжинская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</si>
  <si>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4.34</t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</si>
  <si>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  всего, в т.ч.: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</si>
  <si>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</si>
  <si>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u val="single"/>
        <sz val="10"/>
        <rFont val="Times New Roman"/>
        <family val="0"/>
        <charset val="1"/>
      </rPr>
      <t xml:space="preserve">Октябрьское отделение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</si>
  <si>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u val="single"/>
        <sz val="10"/>
        <rFont val="Times New Roman"/>
        <family val="0"/>
        <charset val="1"/>
      </rPr>
      <t xml:space="preserve">Апачинское отделение</t>
    </r>
  </si>
  <si>
    <t xml:space="preserve">Государственное бюджетное  учреждение здравоохранения "Усть-Большерецкая районная больница"  всего, в т.ч.:  (бюджет фонда ОМС) 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</si>
  <si>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</si>
  <si>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u val="single"/>
        <sz val="10"/>
        <rFont val="Times New Roman"/>
        <family val="0"/>
        <charset val="1"/>
      </rPr>
      <t xml:space="preserve"> Октябрьское отделение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</si>
  <si>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u val="single"/>
        <sz val="10"/>
        <rFont val="Times New Roman"/>
        <family val="0"/>
        <charset val="1"/>
      </rPr>
      <t xml:space="preserve"> Апачинское отделение</t>
    </r>
    <r>
      <rPr>
        <sz val="10"/>
        <rFont val="Times New Roman"/>
        <family val="0"/>
        <charset val="1"/>
      </rPr>
      <t xml:space="preserve"> </t>
    </r>
  </si>
  <si>
    <t xml:space="preserve">4.35</t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</si>
  <si>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"Мильковская районная больница" всего, в  т.ч.: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</t>
    </r>
  </si>
  <si>
    <t xml:space="preserve">Государственное бюджетное  учреждение здравоохранения "Мильковская районная больница"</t>
  </si>
  <si>
    <r>
      <rPr>
        <b val="true"/>
        <sz val="10"/>
        <rFont val="Times New Roman"/>
        <family val="0"/>
        <charset val="1"/>
      </rPr>
      <t xml:space="preserve">Долиновский ФАП - </t>
    </r>
    <r>
      <rPr>
        <sz val="10"/>
        <rFont val="Times New Roman"/>
        <family val="0"/>
        <charset val="1"/>
      </rPr>
      <t xml:space="preserve"> Государственное бюджетное  учреждение здравоохранения КК "Мильковская районная больница"</t>
    </r>
  </si>
  <si>
    <t xml:space="preserve">Государственное бюджетное  учреждение здравоохранения "Мильковская районная больница" всего, в  т.ч.: (бюджет фонда ОМС) </t>
  </si>
  <si>
    <t xml:space="preserve">Атласовская врачебная амбулатория</t>
  </si>
  <si>
    <t xml:space="preserve">ФАП с. Лазо</t>
  </si>
  <si>
    <t xml:space="preserve">ФАП с. Шаромы</t>
  </si>
  <si>
    <t xml:space="preserve">4.36</t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</si>
  <si>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"Олюторская районная больница" всего, в т.ч.: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</si>
  <si>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"Олюторская районная больница" -</t>
    </r>
    <r>
      <rPr>
        <b val="true"/>
        <sz val="10"/>
        <rFont val="Times New Roman"/>
        <family val="0"/>
        <charset val="1"/>
      </rPr>
      <t xml:space="preserve"> Тиличики</t>
    </r>
  </si>
  <si>
    <r>
      <rPr>
        <b val="true"/>
        <sz val="10"/>
        <rFont val="Times New Roman"/>
        <family val="0"/>
        <charset val="1"/>
      </rPr>
      <t xml:space="preserve">ОВОП с. Хаилино</t>
    </r>
    <r>
      <rPr>
        <sz val="10"/>
        <rFont val="Times New Roman"/>
        <family val="0"/>
        <charset val="1"/>
      </rPr>
      <t xml:space="preserve"> ГБУЗ КК"Олюторская районная больница" </t>
    </r>
  </si>
  <si>
    <r>
      <rPr>
        <b val="true"/>
        <sz val="10"/>
        <rFont val="Times New Roman"/>
        <family val="0"/>
        <charset val="1"/>
      </rPr>
      <t xml:space="preserve">ОВОП с. Пахачи</t>
    </r>
    <r>
      <rPr>
        <sz val="10"/>
        <rFont val="Times New Roman"/>
        <family val="0"/>
        <charset val="1"/>
      </rPr>
      <t xml:space="preserve"> ГБУЗ КК"Олюторская районная больница" </t>
    </r>
  </si>
  <si>
    <r>
      <rPr>
        <b val="true"/>
        <sz val="10"/>
        <rFont val="Times New Roman"/>
        <family val="0"/>
        <charset val="1"/>
      </rPr>
      <t xml:space="preserve">ОВОП с. Апука</t>
    </r>
    <r>
      <rPr>
        <sz val="10"/>
        <rFont val="Times New Roman"/>
        <family val="0"/>
        <charset val="1"/>
      </rPr>
      <t xml:space="preserve"> ГБУЗ КК"Олюторская районная больница" </t>
    </r>
  </si>
  <si>
    <r>
      <rPr>
        <b val="true"/>
        <sz val="10"/>
        <rFont val="Times New Roman"/>
        <family val="0"/>
        <charset val="1"/>
      </rPr>
      <t xml:space="preserve">ФАП с. Ачайваям</t>
    </r>
    <r>
      <rPr>
        <sz val="10"/>
        <rFont val="Times New Roman"/>
        <family val="0"/>
        <charset val="1"/>
      </rPr>
      <t xml:space="preserve"> ГБУЗ КК"Олюторская районная больница" </t>
    </r>
  </si>
  <si>
    <r>
      <rPr>
        <b val="true"/>
        <sz val="10"/>
        <rFont val="Times New Roman"/>
        <family val="0"/>
        <charset val="1"/>
      </rPr>
      <t xml:space="preserve">ФАП с. Средние Пахачи</t>
    </r>
    <r>
      <rPr>
        <sz val="10"/>
        <rFont val="Times New Roman"/>
        <family val="0"/>
        <charset val="1"/>
      </rPr>
      <t xml:space="preserve"> ГБУЗ КК"Олюторская районная больница" </t>
    </r>
  </si>
  <si>
    <r>
      <rPr>
        <b val="true"/>
        <sz val="10"/>
        <rFont val="Times New Roman"/>
        <family val="0"/>
        <charset val="1"/>
      </rPr>
      <t xml:space="preserve">ФАП с. Вывенка</t>
    </r>
    <r>
      <rPr>
        <sz val="10"/>
        <rFont val="Times New Roman"/>
        <family val="0"/>
        <charset val="1"/>
      </rPr>
      <t xml:space="preserve"> ГБУЗ КК"Олюторская районная больница" </t>
    </r>
  </si>
  <si>
    <t xml:space="preserve">Государственное бюджетное  учреждение здравоохранения "Олюторская районная больница" всего, в т.ч.: (бюджет фонда ОМС) </t>
  </si>
  <si>
    <t xml:space="preserve">Государственное бюджетное  учреждение здравоохранения "Олюторская районная больница" (с.Тиличики)</t>
  </si>
  <si>
    <r>
      <rPr>
        <b val="true"/>
        <sz val="10"/>
        <rFont val="Times New Roman"/>
        <family val="0"/>
        <charset val="1"/>
      </rPr>
      <t xml:space="preserve">ФАП с. Средние Пахачи </t>
    </r>
    <r>
      <rPr>
        <sz val="10"/>
        <rFont val="Times New Roman"/>
        <family val="0"/>
        <charset val="1"/>
      </rPr>
      <t xml:space="preserve">ГБУЗ КК"Олюторская районная больница" </t>
    </r>
  </si>
  <si>
    <t xml:space="preserve">4.37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</si>
  <si>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b val="true"/>
        <sz val="10"/>
        <rFont val="Times New Roman"/>
        <family val="0"/>
        <charset val="1"/>
      </rPr>
      <t xml:space="preserve">  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</si>
  <si>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</si>
  <si>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4.38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</si>
  <si>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станция скорой медицинской помощи"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b val="true"/>
        <sz val="10"/>
        <rFont val="Times New Roman"/>
        <family val="0"/>
        <charset val="1"/>
      </rPr>
      <t xml:space="preserve">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</si>
  <si>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станция скорой медицинской помощи"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</si>
  <si>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4.39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</si>
  <si>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</si>
  <si>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</si>
  <si>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4.40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</si>
  <si>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</si>
  <si>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"Озерновская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</si>
  <si>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4.41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</si>
  <si>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"Никольская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</si>
  <si>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"Никольская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</si>
  <si>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4.42</t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</si>
  <si>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"Карагинская районная больница" всего, в  т.ч.: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</t>
    </r>
  </si>
  <si>
    <r>
      <rPr>
        <b val="true"/>
        <sz val="10"/>
        <rFont val="Times New Roman"/>
        <family val="0"/>
        <charset val="1"/>
      </rPr>
      <t xml:space="preserve">п. Оссора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</si>
  <si>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r>
      <rPr>
        <sz val="10"/>
        <rFont val="Times New Roman"/>
        <family val="0"/>
        <charset val="1"/>
      </rPr>
      <t xml:space="preserve"> ОВОП </t>
    </r>
    <r>
      <rPr>
        <b val="true"/>
        <sz val="10"/>
        <rFont val="Times New Roman"/>
        <family val="0"/>
        <charset val="1"/>
      </rPr>
      <t xml:space="preserve">с.Тымлат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</si>
  <si>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r>
      <rPr>
        <sz val="10"/>
        <rFont val="Times New Roman"/>
        <family val="0"/>
        <charset val="1"/>
      </rPr>
      <t xml:space="preserve">ОВОП </t>
    </r>
    <r>
      <rPr>
        <b val="true"/>
        <sz val="10"/>
        <rFont val="Times New Roman"/>
        <family val="0"/>
        <charset val="1"/>
      </rPr>
      <t xml:space="preserve">с. Ивашка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</si>
  <si>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t xml:space="preserve">Государственное бюджетное  учреждение здравоохранения "Карагинская районная больница" всего, в  т.ч.: (бюджет фонда ОМС) </t>
  </si>
  <si>
    <r>
      <rPr>
        <sz val="10"/>
        <rFont val="Times New Roman"/>
        <family val="0"/>
        <charset val="1"/>
      </rPr>
      <t xml:space="preserve">п. </t>
    </r>
    <r>
      <rPr>
        <b val="true"/>
        <sz val="10"/>
        <rFont val="Times New Roman"/>
        <family val="0"/>
        <charset val="1"/>
      </rPr>
      <t xml:space="preserve">Оссора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</si>
  <si>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r>
      <rPr>
        <sz val="10"/>
        <rFont val="Times New Roman"/>
        <family val="0"/>
        <charset val="1"/>
      </rPr>
      <t xml:space="preserve">ФАП </t>
    </r>
    <r>
      <rPr>
        <b val="true"/>
        <sz val="10"/>
        <rFont val="Times New Roman"/>
        <family val="0"/>
        <charset val="1"/>
      </rPr>
      <t xml:space="preserve">с. Карага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</si>
  <si>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r>
      <rPr>
        <sz val="10"/>
        <rFont val="Times New Roman"/>
        <family val="0"/>
        <charset val="1"/>
      </rPr>
      <t xml:space="preserve">ФАП </t>
    </r>
    <r>
      <rPr>
        <b val="true"/>
        <sz val="10"/>
        <rFont val="Times New Roman"/>
        <family val="0"/>
        <charset val="1"/>
      </rPr>
      <t xml:space="preserve">с. Ильпырское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</si>
  <si>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r>
      <rPr>
        <sz val="11"/>
        <rFont val="Times New Roman"/>
        <family val="0"/>
        <charset val="1"/>
      </rPr>
      <t xml:space="preserve">ФАП </t>
    </r>
    <r>
      <rPr>
        <b val="true"/>
        <sz val="11"/>
        <rFont val="Times New Roman"/>
        <family val="0"/>
        <charset val="1"/>
      </rPr>
      <t xml:space="preserve">с. Кострома</t>
    </r>
  </si>
  <si>
    <t xml:space="preserve">4.43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</si>
  <si>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"Усть-Камчатская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</si>
  <si>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"Усть-Камчатская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</t>
    </r>
    <r>
      <rPr>
        <sz val="10"/>
        <rFont val="Times New Roman"/>
        <family val="0"/>
        <charset val="1"/>
      </rPr>
      <t xml:space="preserve">  </t>
    </r>
  </si>
  <si>
    <t xml:space="preserve">4.44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</si>
  <si>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"Соболевская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sz val="10"/>
        <color rgb="FFFF000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Крутогоровское общесоматическое отделение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</si>
  <si>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"Соболевская районная больница"</t>
    </r>
    <r>
      <rPr>
        <b val="true"/>
        <sz val="10"/>
        <rFont val="Times New Roman"/>
        <family val="0"/>
        <charset val="1"/>
      </rPr>
      <t xml:space="preserve"> (бюджет фонда ОМС) </t>
    </r>
  </si>
  <si>
    <t xml:space="preserve">4.45</t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</si>
  <si>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районная больница" , всего в т.ч.: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</si>
  <si>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t xml:space="preserve">ГБУЗ "Елизовская районная больница" (ул. Пограничная д. 18)</t>
  </si>
  <si>
    <t xml:space="preserve">ГБУЗ "Елизовская районная больница", (ул. Беринга д. 25)</t>
  </si>
  <si>
    <t xml:space="preserve">Государственное бюджетное  учреждение здравоохранения "Елизовская районная больница", всего в т.ч.: (бюджет фонда ОМС)</t>
  </si>
  <si>
    <t xml:space="preserve">4.46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</si>
  <si>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районная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</si>
  <si>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4.47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</si>
  <si>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</si>
  <si>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0"/>
        <rFont val="Times New Roman"/>
        <family val="0"/>
        <charset val="1"/>
      </rPr>
      <t xml:space="preserve"> (бюджет фонда ОМС)</t>
    </r>
    <r>
      <rPr>
        <sz val="10"/>
        <rFont val="Times New Roman"/>
        <family val="0"/>
        <charset val="1"/>
      </rPr>
      <t xml:space="preserve"> </t>
    </r>
  </si>
  <si>
    <t xml:space="preserve">5.</t>
  </si>
  <si>
    <t xml:space="preserve">Министерство культуры  Камчатского края, в том числе:</t>
  </si>
  <si>
    <t xml:space="preserve"> 5.1</t>
  </si>
  <si>
    <t xml:space="preserve">Краевое государственное бюджетное образовательное учреждение дополнительного профессионального образования работников культуры "Краевой учебно-методический центр" </t>
  </si>
  <si>
    <t xml:space="preserve"> 5.2</t>
  </si>
  <si>
    <t xml:space="preserve">Краевое государственное бюджетное учреждение "Камчатский краевой объединенный музей"</t>
  </si>
  <si>
    <t xml:space="preserve">Краевое государственное бюджетное учреждение "Камчатский краевой объединенный музей" филиал с. Мильково</t>
  </si>
  <si>
    <t xml:space="preserve"> 5.3</t>
  </si>
  <si>
    <t xml:space="preserve">Краевое государственное бюджетное образовательное учреждение среднего профессионального образования "Камчатский колледж искусств"</t>
  </si>
  <si>
    <r>
      <rPr>
        <b val="true"/>
        <i val="true"/>
        <sz val="10"/>
        <rFont val="Times New Roman"/>
        <family val="0"/>
        <charset val="1"/>
      </rPr>
      <t xml:space="preserve">общежитие </t>
    </r>
    <r>
      <rPr>
        <b val="true"/>
        <i val="true"/>
        <sz val="10"/>
        <color rgb="FFFF0000"/>
        <rFont val="Times New Roman"/>
        <family val="0"/>
        <charset val="1"/>
      </rPr>
      <t xml:space="preserve"> по тарифу для населения</t>
    </r>
  </si>
  <si>
    <r>
      <rPr>
        <i val="true"/>
        <sz val="10"/>
        <rFont val="Times New Roman"/>
        <family val="0"/>
        <charset val="1"/>
      </rPr>
      <t xml:space="preserve">учебный корпус  </t>
    </r>
    <r>
      <rPr>
        <b val="true"/>
        <i val="true"/>
        <sz val="10"/>
        <rFont val="Times New Roman"/>
        <family val="0"/>
        <charset val="1"/>
      </rPr>
      <t xml:space="preserve">по общему тарифу</t>
    </r>
  </si>
  <si>
    <t xml:space="preserve"> 5.4</t>
  </si>
  <si>
    <t xml:space="preserve">Краевое государственное бюджетное учреждение "Центр культуры и досуга "Сероглазка"</t>
  </si>
  <si>
    <t xml:space="preserve"> 5.5</t>
  </si>
  <si>
    <t xml:space="preserve">Краевое государственное бюджетное учреждение "Камчатский краевой художественный музей"</t>
  </si>
  <si>
    <t xml:space="preserve"> 5.6</t>
  </si>
  <si>
    <t xml:space="preserve">Краевое государственная бюджетное учреждение "Камчатская краевая научная библиотека им. С.П. Крашенинникова"</t>
  </si>
  <si>
    <t xml:space="preserve"> 5.7</t>
  </si>
  <si>
    <t xml:space="preserve">Краевое государственное бюджетное учреждение "Камчатский центр народного творчества"</t>
  </si>
  <si>
    <t xml:space="preserve"> 5.8</t>
  </si>
  <si>
    <t xml:space="preserve">Краевое государственное бюджетное учреждение "Камчатское концертно-филармоническое объединение"</t>
  </si>
  <si>
    <t xml:space="preserve"> 5.9</t>
  </si>
  <si>
    <t xml:space="preserve">Краевое государственное бюджетное образовательное учреждение дополнительного образования детей "Корякская школа искусств им. Д.Б. Кабалевского  </t>
  </si>
  <si>
    <t xml:space="preserve"> 5.10</t>
  </si>
  <si>
    <t xml:space="preserve">Краевое государственное бюджетное учреждение "Корякский окружной краеведческий музей"</t>
  </si>
  <si>
    <t xml:space="preserve"> 5.12</t>
  </si>
  <si>
    <t xml:space="preserve">Краевое государственное бюджетное учреждение "Корякский центр народного творчества"</t>
  </si>
  <si>
    <t xml:space="preserve"> 5.13</t>
  </si>
  <si>
    <t xml:space="preserve">Краевое государственное бюджетное учреждение "Корякский фольклорный ансамбль "Ангт"</t>
  </si>
  <si>
    <t xml:space="preserve">6.</t>
  </si>
  <si>
    <t xml:space="preserve">Министерство по чрезвычайным ситуациям Камчатского края в том числе:</t>
  </si>
  <si>
    <t xml:space="preserve"> 6.1</t>
  </si>
  <si>
    <t xml:space="preserve">Краевое государственное бюджетное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</si>
  <si>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 xml:space="preserve">7.</t>
  </si>
  <si>
    <t xml:space="preserve">Министерство спорта Камчатского края, в том числе:</t>
  </si>
  <si>
    <t xml:space="preserve"> 7.1</t>
  </si>
  <si>
    <t xml:space="preserve">Краевое государственное бюджетное учреждение  дополнительного образования "Спортивная  школа олимпийского резерва единоборств"                                                                    </t>
  </si>
  <si>
    <t xml:space="preserve"> 7.2</t>
  </si>
  <si>
    <t xml:space="preserve">Краевое государственное бюджетное учреждение дополнительного образования "Спортивная школа "Палана"</t>
  </si>
  <si>
    <t xml:space="preserve">Краевое государственное бюджетное учреждение дополнительного образования "Спортивная школа "Палана" (п.Тигиль)</t>
  </si>
  <si>
    <t xml:space="preserve"> 7.3</t>
  </si>
  <si>
    <t xml:space="preserve">Краевое государственное бюджетное учреждение дополнительного образования "Спортивная школа по футболу"</t>
  </si>
  <si>
    <t xml:space="preserve">8.</t>
  </si>
  <si>
    <t xml:space="preserve">Министерство сельского хозяйства, пищевой и перерабатывающей промышленности Камчатского края::</t>
  </si>
  <si>
    <t xml:space="preserve"> 8.1</t>
  </si>
  <si>
    <t xml:space="preserve">Краевое государственное бюджетное учреждение "Быстринская районная станция по борьбе с болезнями животных"</t>
  </si>
  <si>
    <t xml:space="preserve"> 8.2</t>
  </si>
  <si>
    <t xml:space="preserve">Краевое государственное бюджетное учреждение "Елизовская районная станция по борьбе с болезнями животных"</t>
  </si>
  <si>
    <t xml:space="preserve"> 8.3</t>
  </si>
  <si>
    <t xml:space="preserve">Краевое государственное бюджетное учреждение "Мильковская районная станция по борьбе с болезнями животных"</t>
  </si>
  <si>
    <t xml:space="preserve"> 8.4</t>
  </si>
  <si>
    <t xml:space="preserve">Краевое государственное бюджетное учреждение "Петропавловская городская станция по борьбе с болезнями животных"</t>
  </si>
  <si>
    <t xml:space="preserve"> 8.5</t>
  </si>
  <si>
    <t xml:space="preserve">Краевое государственное учреждение бюджетное "Соболевская районная станция по борьбе с болезнями животных"</t>
  </si>
  <si>
    <t xml:space="preserve"> 8.6</t>
  </si>
  <si>
    <t xml:space="preserve">Краевое государственное бюджетное  учреждение "Усть-Большерецкая районная станция по борьбе с болезнями животных"</t>
  </si>
  <si>
    <t xml:space="preserve"> 8.7</t>
  </si>
  <si>
    <t xml:space="preserve">Краевое государственное бюджетное учреждение "Усть-Камчатская районная станция по борьбе с болезнями животных"</t>
  </si>
  <si>
    <t xml:space="preserve"> 8.8</t>
  </si>
  <si>
    <t xml:space="preserve"> Краевое государственное бюджетное учреждение "Камчатская краевая станция по борьбе с болезнями животных", в том числе:</t>
  </si>
  <si>
    <t xml:space="preserve">Краевое государственное бюджетное учреждение "Камчатская краевая станция по борьбе с болезнями животных" (г.Петропавловск-Камчатский)</t>
  </si>
  <si>
    <t xml:space="preserve">Краевое государственное бюджетное учреждение "Камчатская краевая станция по борьбе с болезнями животных" (Паланский ветеринарный участок)</t>
  </si>
  <si>
    <t xml:space="preserve">Олюторско-Пенжинская межрайонная ветеринарная лечебница (с.Тиличики)</t>
  </si>
  <si>
    <t xml:space="preserve">Тилильская районная ветеринарная лечебница (с. Тигиль)</t>
  </si>
  <si>
    <t xml:space="preserve">Карагинская  районная ветеринарная лечебница</t>
  </si>
  <si>
    <t xml:space="preserve">9.</t>
  </si>
  <si>
    <t xml:space="preserve">Министерство развития гражданского общества и молодежи  Камчатского края</t>
  </si>
  <si>
    <t xml:space="preserve">9.1</t>
  </si>
  <si>
    <t xml:space="preserve">Краевое госудасртвенное бюджетное учреждение Камчатского края "Центр детско-молодежного творчества "Школьные годы"</t>
  </si>
  <si>
    <t xml:space="preserve">10</t>
  </si>
  <si>
    <t xml:space="preserve">Министерство социального благополучия и семейной политики Камчатского края, в том числе:</t>
  </si>
  <si>
    <t xml:space="preserve">10.1</t>
  </si>
  <si>
    <t xml:space="preserve">КГБУ "Камчатский детский дом для детей-сирот и детей, оставшихся без попечения родителей, с ограниченными возможностями здоровья"</t>
  </si>
  <si>
    <t xml:space="preserve">10.2</t>
  </si>
  <si>
    <t xml:space="preserve">КГБУ "Центр содействия развитию семейных форм устройства "Эчган"</t>
  </si>
  <si>
    <t xml:space="preserve">10.3</t>
  </si>
  <si>
    <t xml:space="preserve">КГБУ "Центр содействия развитию семейных форм устройства "Радуга"</t>
  </si>
  <si>
    <t xml:space="preserve">11.</t>
  </si>
  <si>
    <t xml:space="preserve">Министерство имущественных и земельных отношений Камчатского края в том числе:</t>
  </si>
  <si>
    <t xml:space="preserve">11.1</t>
  </si>
  <si>
    <t xml:space="preserve">Краевое государственное бюджетное учреждение "Камчатская государственная кадастровая оценка"</t>
  </si>
  <si>
    <t xml:space="preserve">ИТОГО</t>
  </si>
  <si>
    <t xml:space="preserve">бюджет фонда ОМС</t>
  </si>
  <si>
    <r>
      <rPr>
        <b val="true"/>
        <sz val="12"/>
        <rFont val="Times New Roman"/>
        <family val="0"/>
        <charset val="1"/>
      </rPr>
      <t xml:space="preserve">Предложения по объемам потребления </t>
    </r>
    <r>
      <rPr>
        <b val="true"/>
        <u val="single"/>
        <sz val="12"/>
        <rFont val="Times New Roman"/>
        <family val="0"/>
        <charset val="1"/>
      </rPr>
      <t xml:space="preserve">тепловой энергии</t>
    </r>
    <r>
      <rPr>
        <b val="true"/>
        <sz val="12"/>
        <rFont val="Times New Roman"/>
        <family val="0"/>
        <charset val="1"/>
      </rPr>
      <t xml:space="preserve"> в 2024, и на плановый период  2025 - 2027 годов  краевыми государственными бюджетными учреждениями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</si>
  <si>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</si>
  <si>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Гкал</t>
  </si>
  <si>
    <t xml:space="preserve">1.1</t>
  </si>
  <si>
    <t xml:space="preserve">2.1</t>
  </si>
  <si>
    <t xml:space="preserve">Министерство образования Камчатского края, в том числе:</t>
  </si>
  <si>
    <t xml:space="preserve">3.1</t>
  </si>
  <si>
    <t xml:space="preserve">Краевое государственное бюджетное  образовательное учреждение дополнительного образования детей "Камчатский дворец детского творчества"</t>
  </si>
  <si>
    <t xml:space="preserve">3.2</t>
  </si>
  <si>
    <t xml:space="preserve">3.3</t>
  </si>
  <si>
    <t xml:space="preserve">3.4</t>
  </si>
  <si>
    <t xml:space="preserve">Краевое государственное профессиональное  образовательное бюджетное учреждение "Камчатский педагогический колледж"</t>
  </si>
  <si>
    <t xml:space="preserve">3.5</t>
  </si>
  <si>
    <t xml:space="preserve">Краевое государственное профессиональное  образовательное бюджетное учреждение "Паланский колледж"</t>
  </si>
  <si>
    <t xml:space="preserve">3.6</t>
  </si>
  <si>
    <t xml:space="preserve">Краевое государственное профессиональное образовательное бюджетное учреждение " Камчатский промышленный техникум"</t>
  </si>
  <si>
    <t xml:space="preserve">3.7</t>
  </si>
  <si>
    <t xml:space="preserve">Краевое государственное общеобразовательное бюджетное учреждение «Елизовская школа-интернат для обучающихся с ограниченными возможностями здоровья»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</si>
  <si>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</t>
  </si>
  <si>
    <t xml:space="preserve">Краевое государственное 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</si>
  <si>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r>
      <rPr>
        <sz val="10"/>
        <rFont val="Times New Roman"/>
        <family val="0"/>
        <charset val="1"/>
      </rP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(г. Елизово)                                               </t>
    </r>
    <r>
      <rPr>
        <b val="true"/>
        <sz val="10"/>
        <rFont val="Times New Roman"/>
        <family val="0"/>
        <charset val="1"/>
      </rPr>
      <t xml:space="preserve">            </t>
    </r>
  </si>
  <si>
    <t xml:space="preserve">3.23</t>
  </si>
  <si>
    <t xml:space="preserve">3.24</t>
  </si>
  <si>
    <t xml:space="preserve">3.26</t>
  </si>
  <si>
    <t xml:space="preserve">4.1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</si>
  <si>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</t>
    </r>
    <r>
      <rPr>
        <b val="true"/>
        <sz val="10"/>
        <rFont val="Times New Roman"/>
        <family val="0"/>
        <charset val="1"/>
      </rPr>
      <t xml:space="preserve">                                            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</si>
  <si>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</t>
    </r>
    <r>
      <rPr>
        <b val="true"/>
        <sz val="10"/>
        <rFont val="Times New Roman"/>
        <family val="0"/>
        <charset val="1"/>
      </rPr>
      <t xml:space="preserve"> (бюджет фонда ОМС)     </t>
    </r>
    <r>
      <rPr>
        <sz val="10"/>
        <rFont val="Times New Roman"/>
        <family val="0"/>
        <charset val="1"/>
      </rPr>
      <t xml:space="preserve">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</si>
  <si>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 val="true"/>
        <sz val="10"/>
        <rFont val="Times New Roman"/>
        <family val="0"/>
        <charset val="1"/>
      </rPr>
      <t xml:space="preserve">СПИД</t>
    </r>
    <r>
      <rPr>
        <sz val="10"/>
        <rFont val="Times New Roman"/>
        <family val="0"/>
        <charset val="1"/>
      </rPr>
      <t xml:space="preserve"> и инфекционными заболеваниями"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</si>
  <si>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 val="true"/>
        <sz val="10"/>
        <rFont val="Times New Roman"/>
        <family val="0"/>
        <charset val="1"/>
      </rPr>
      <t xml:space="preserve">СПИД</t>
    </r>
    <r>
      <rPr>
        <sz val="10"/>
        <rFont val="Times New Roman"/>
        <family val="0"/>
        <charset val="1"/>
      </rPr>
      <t xml:space="preserve"> и инфекционными заболеваниями" </t>
    </r>
    <r>
      <rPr>
        <b val="true"/>
        <sz val="10"/>
        <rFont val="Times New Roman"/>
        <family val="0"/>
        <charset val="1"/>
      </rPr>
      <t xml:space="preserve"> 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</si>
  <si>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станция переливания крови"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b val="true"/>
        <sz val="10"/>
        <rFont val="Times New Roman"/>
        <family val="0"/>
        <charset val="1"/>
      </rPr>
      <t xml:space="preserve">   </t>
    </r>
    <r>
      <rPr>
        <sz val="10"/>
        <rFont val="Times New Roman"/>
        <family val="0"/>
        <charset val="1"/>
      </rPr>
      <t xml:space="preserve">                                   </t>
    </r>
  </si>
  <si>
    <r>
      <rPr>
        <sz val="10"/>
        <rFont val="Times New Roman"/>
        <family val="0"/>
        <charset val="1"/>
      </rPr>
      <t xml:space="preserve">Ггосударственное бюджетное образовательное учреждение среднего профессионального образования "Камчатский медицинский колледж"(учебный корпус, общежитие) 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</si>
  <si>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Ггосударственное бюджетное образовательное учреждение среднего профессионального образования "Камчатский медицинский колледж" </t>
    </r>
    <r>
      <rPr>
        <b val="true"/>
        <u val="single"/>
        <sz val="10"/>
        <rFont val="Times New Roman"/>
        <family val="0"/>
        <charset val="1"/>
      </rPr>
      <t xml:space="preserve">(филиал пгт. Палана)</t>
    </r>
    <r>
      <rPr>
        <sz val="10"/>
        <rFont val="Times New Roman"/>
        <family val="0"/>
        <charset val="1"/>
      </rPr>
      <t xml:space="preserve">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</si>
  <si>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психоневрологический диспансер"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   </t>
    </r>
    <r>
      <rPr>
        <sz val="10"/>
        <rFont val="Times New Roman"/>
        <family val="0"/>
        <charset val="1"/>
      </rPr>
      <t xml:space="preserve">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</si>
  <si>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наркологический диспансер" </t>
    </r>
    <r>
      <rPr>
        <sz val="10"/>
        <color rgb="FFFF0000"/>
        <rFont val="Times New Roman"/>
        <family val="0"/>
        <charset val="1"/>
      </rPr>
      <t xml:space="preserve">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</si>
  <si>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 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</t>
    </r>
    <r>
      <rPr>
        <b val="true"/>
        <sz val="10"/>
        <rFont val="Times New Roman"/>
        <family val="0"/>
        <charset val="1"/>
      </rPr>
      <t xml:space="preserve">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</si>
  <si>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 </t>
    </r>
    <r>
      <rPr>
        <b val="true"/>
        <sz val="10"/>
        <rFont val="Times New Roman"/>
        <family val="0"/>
        <charset val="1"/>
      </rPr>
      <t xml:space="preserve"> (бюджет фонда ОМС)       </t>
    </r>
    <r>
      <rPr>
        <sz val="10"/>
        <rFont val="Times New Roman"/>
        <family val="0"/>
        <charset val="1"/>
      </rPr>
      <t xml:space="preserve">                                 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</si>
  <si>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детская больница"    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</t>
    </r>
    <r>
      <rPr>
        <sz val="10"/>
        <color rgb="FFFF0000"/>
        <rFont val="Times New Roman"/>
        <family val="0"/>
        <charset val="1"/>
      </rPr>
      <t xml:space="preserve">    </t>
    </r>
    <r>
      <rPr>
        <sz val="10"/>
        <rFont val="Times New Roman"/>
        <family val="0"/>
        <charset val="1"/>
      </rPr>
      <t xml:space="preserve">                      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</si>
  <si>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детская больница"   </t>
    </r>
    <r>
      <rPr>
        <b val="true"/>
        <sz val="10"/>
        <rFont val="Times New Roman"/>
        <family val="0"/>
        <charset val="1"/>
      </rPr>
      <t xml:space="preserve"> (бюджет фонда ОМС)  </t>
    </r>
    <r>
      <rPr>
        <sz val="10"/>
        <rFont val="Times New Roman"/>
        <family val="0"/>
        <charset val="1"/>
      </rPr>
      <t xml:space="preserve">                                                                           </t>
    </r>
  </si>
  <si>
    <t xml:space="preserve"> 4.9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</si>
  <si>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  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</t>
    </r>
    <r>
      <rPr>
        <sz val="10"/>
        <color rgb="FFFF0000"/>
        <rFont val="Times New Roman"/>
        <family val="0"/>
        <charset val="1"/>
      </rPr>
      <t xml:space="preserve">      </t>
    </r>
    <r>
      <rPr>
        <sz val="10"/>
        <rFont val="Times New Roman"/>
        <family val="0"/>
        <charset val="1"/>
      </rPr>
      <t xml:space="preserve">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</si>
  <si>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       </t>
    </r>
    <r>
      <rPr>
        <b val="true"/>
        <sz val="10"/>
        <rFont val="Times New Roman"/>
        <family val="0"/>
        <charset val="1"/>
      </rPr>
      <t xml:space="preserve">(бюджет фонда ОМС)  </t>
    </r>
    <r>
      <rPr>
        <sz val="10"/>
        <rFont val="Times New Roman"/>
        <family val="0"/>
        <charset val="1"/>
      </rPr>
      <t xml:space="preserve">                                                    </t>
    </r>
  </si>
  <si>
    <t xml:space="preserve"> 4.10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</si>
  <si>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0"/>
        <rFont val="Times New Roman"/>
        <family val="0"/>
        <charset val="1"/>
      </rPr>
      <t xml:space="preserve">  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</t>
    </r>
    <r>
      <rPr>
        <b val="true"/>
        <sz val="10"/>
        <rFont val="Times New Roman"/>
        <family val="0"/>
        <charset val="1"/>
      </rPr>
      <t xml:space="preserve">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</si>
  <si>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0"/>
        <rFont val="Times New Roman"/>
        <family val="0"/>
        <charset val="1"/>
      </rPr>
      <t xml:space="preserve">      (бюджет фонда ОМС)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</si>
  <si>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</si>
  <si>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"Бюро судебно-медицинской экспертизы" (г. Елизово, Пограничная 18а )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  </t>
    </r>
    <r>
      <rPr>
        <b val="true"/>
        <sz val="10"/>
        <rFont val="Times New Roman"/>
        <family val="0"/>
        <charset val="1"/>
      </rPr>
      <t xml:space="preserve">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</si>
  <si>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   </t>
    </r>
    <r>
      <rPr>
        <sz val="10"/>
        <rFont val="Times New Roman"/>
        <family val="0"/>
        <charset val="1"/>
      </rPr>
      <t xml:space="preserve">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</si>
  <si>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"Корякская окружная больница"</t>
    </r>
    <r>
      <rPr>
        <b val="true"/>
        <sz val="10"/>
        <rFont val="Times New Roman"/>
        <family val="0"/>
        <charset val="1"/>
      </rPr>
      <t xml:space="preserve"> (бюджет фонда ОМС)  </t>
    </r>
    <r>
      <rPr>
        <sz val="10"/>
        <rFont val="Times New Roman"/>
        <family val="0"/>
        <charset val="1"/>
      </rPr>
      <t xml:space="preserve">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</si>
  <si>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противотуберкулезный диспансер"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</si>
  <si>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противотуберкулезный диспансер"  </t>
    </r>
    <r>
      <rPr>
        <b val="true"/>
        <sz val="10"/>
        <rFont val="Times New Roman"/>
        <family val="0"/>
        <charset val="1"/>
      </rPr>
      <t xml:space="preserve"> (бюджет фонда ОМС)    </t>
    </r>
  </si>
  <si>
    <t xml:space="preserve"> 4.14</t>
  </si>
  <si>
    <r>
      <rPr>
        <b val="true"/>
        <u val="single"/>
        <sz val="10"/>
        <rFont val="Times New Roman"/>
        <family val="0"/>
        <charset val="1"/>
      </rPr>
      <t xml:space="preserve">Филиал № </t>
    </r>
    <r>
      <rPr>
        <u val="single"/>
        <sz val="10"/>
        <rFont val="Times New Roman"/>
        <family val="0"/>
        <charset val="1"/>
      </rPr>
      <t xml:space="preserve">1</t>
    </r>
    <r>
      <rPr>
        <sz val="10"/>
        <rFont val="Times New Roman"/>
        <family val="0"/>
        <charset val="1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 val="true"/>
        <sz val="10"/>
        <rFont val="Times New Roman"/>
        <family val="0"/>
        <charset val="1"/>
      </rPr>
      <t xml:space="preserve"> пгт. Палана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rFont val="Times New Roman"/>
        <family val="0"/>
        <charset val="1"/>
      </rPr>
      <t xml:space="preserve">   </t>
    </r>
  </si>
  <si>
    <r>
      <rPr>
        <b val="true"/>
        <u val="single"/>
        <sz val="10"/>
        <rFont val="Times New Roman"/>
        <family val="0"/>
        <charset val="1"/>
      </rPr>
      <t xml:space="preserve">Филиал № 2</t>
    </r>
    <r>
      <rPr>
        <sz val="10"/>
        <rFont val="Times New Roman"/>
        <family val="0"/>
        <charset val="1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 val="true"/>
        <sz val="10"/>
        <rFont val="Times New Roman"/>
        <family val="0"/>
        <charset val="1"/>
      </rPr>
      <t xml:space="preserve">с. Тиличики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</si>
  <si>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r>
      <rPr>
        <b val="true"/>
        <u val="single"/>
        <sz val="10"/>
        <rFont val="Times New Roman"/>
        <family val="0"/>
        <charset val="1"/>
      </rPr>
      <t xml:space="preserve">Филиал № 3</t>
    </r>
    <r>
      <rPr>
        <sz val="10"/>
        <rFont val="Times New Roman"/>
        <family val="0"/>
        <charset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 val="true"/>
        <sz val="10"/>
        <rFont val="Times New Roman"/>
        <family val="0"/>
        <charset val="1"/>
      </rPr>
      <t xml:space="preserve"> п.Оссора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</t>
    </r>
  </si>
  <si>
    <t xml:space="preserve">4.17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</si>
  <si>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  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</si>
  <si>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</t>
    </r>
    <r>
      <rPr>
        <sz val="10"/>
        <color rgb="FFFF0000"/>
        <rFont val="Times New Roman"/>
        <family val="0"/>
        <charset val="1"/>
      </rPr>
      <t xml:space="preserve">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</si>
  <si>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0"/>
        <rFont val="Times New Roman"/>
        <family val="0"/>
        <charset val="1"/>
      </rPr>
      <t xml:space="preserve"> (бюджет фонда ОМС) </t>
    </r>
  </si>
  <si>
    <r>
      <rPr>
        <b val="true"/>
        <u val="single"/>
        <sz val="10"/>
        <rFont val="Times New Roman"/>
        <family val="0"/>
        <charset val="1"/>
      </rPr>
      <t xml:space="preserve">Козыревское отделение</t>
    </r>
    <r>
      <rPr>
        <sz val="10"/>
        <rFont val="Times New Roman"/>
        <family val="0"/>
        <charset val="1"/>
      </rPr>
      <t xml:space="preserve"> ГБУЗ КК "Ключевская районная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   </t>
    </r>
  </si>
  <si>
    <t xml:space="preserve">4.20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</si>
  <si>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</t>
    </r>
    <r>
      <rPr>
        <b val="true"/>
        <sz val="10"/>
        <rFont val="Times New Roman"/>
        <family val="0"/>
        <charset val="1"/>
      </rPr>
      <t xml:space="preserve"> поликлиника № 1</t>
    </r>
    <r>
      <rPr>
        <sz val="10"/>
        <rFont val="Times New Roman"/>
        <family val="0"/>
        <charset val="1"/>
      </rPr>
      <t xml:space="preserve">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</si>
  <si>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</t>
    </r>
    <r>
      <rPr>
        <b val="true"/>
        <sz val="10"/>
        <rFont val="Times New Roman"/>
        <family val="0"/>
        <charset val="1"/>
      </rPr>
      <t xml:space="preserve"> поликлиника № 1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</si>
  <si>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t xml:space="preserve">4.21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</si>
  <si>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гериатрическая больница"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  <r>
      <rPr>
        <b val="true"/>
        <sz val="10"/>
        <rFont val="Times New Roman"/>
        <family val="0"/>
        <charset val="1"/>
      </rPr>
      <t xml:space="preserve">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</si>
  <si>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 val="true"/>
        <sz val="10"/>
        <rFont val="Times New Roman"/>
        <family val="0"/>
        <charset val="1"/>
      </rPr>
      <t xml:space="preserve">(бюджет фонда ОМС)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</si>
  <si>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краевая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</si>
  <si>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 </t>
    </r>
    <r>
      <rPr>
        <sz val="10"/>
        <rFont val="Times New Roman"/>
        <family val="0"/>
        <charset val="1"/>
      </rPr>
      <t xml:space="preserve">" (поликлиника ул. Индустриальная) 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     </t>
    </r>
    <r>
      <rPr>
        <b val="true"/>
        <sz val="10"/>
        <rFont val="Times New Roman"/>
        <family val="0"/>
        <charset val="1"/>
      </rPr>
      <t xml:space="preserve">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</si>
  <si>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 </t>
    </r>
    <r>
      <rPr>
        <sz val="10"/>
        <rFont val="Times New Roman"/>
        <family val="0"/>
        <charset val="1"/>
      </rPr>
      <t xml:space="preserve">" </t>
    </r>
    <r>
      <rPr>
        <u val="single"/>
        <sz val="10"/>
        <rFont val="Times New Roman"/>
        <family val="0"/>
        <charset val="1"/>
      </rPr>
      <t xml:space="preserve">(ПКГО, ул.Заводская, д.10А, Индустриальная, д.7)</t>
    </r>
    <r>
      <rPr>
        <sz val="10"/>
        <rFont val="Times New Roman"/>
        <family val="0"/>
        <charset val="1"/>
      </rPr>
      <t xml:space="preserve">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  </t>
    </r>
    <r>
      <rPr>
        <sz val="10"/>
        <color rgb="FFFF0000"/>
        <rFont val="Times New Roman"/>
        <family val="0"/>
        <charset val="1"/>
      </rPr>
      <t xml:space="preserve">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</si>
  <si>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</t>
    </r>
    <r>
      <rPr>
        <sz val="10"/>
        <rFont val="Times New Roman"/>
        <family val="0"/>
        <charset val="1"/>
      </rPr>
      <t xml:space="preserve"> "    </t>
    </r>
    <r>
      <rPr>
        <b val="true"/>
        <sz val="10"/>
        <rFont val="Times New Roman"/>
        <family val="0"/>
        <charset val="1"/>
      </rPr>
      <t xml:space="preserve">(бюджет фонда ОМС)       </t>
    </r>
    <r>
      <rPr>
        <sz val="10"/>
        <rFont val="Times New Roman"/>
        <family val="0"/>
        <charset val="1"/>
      </rPr>
      <t xml:space="preserve">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</si>
  <si>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 </t>
    </r>
    <r>
      <rPr>
        <sz val="10"/>
        <rFont val="Times New Roman"/>
        <family val="0"/>
        <charset val="1"/>
      </rPr>
      <t xml:space="preserve">" (поликлиника ул. Индустриальная)    </t>
    </r>
    <r>
      <rPr>
        <b val="true"/>
        <sz val="10"/>
        <rFont val="Times New Roman"/>
        <family val="0"/>
        <charset val="1"/>
      </rPr>
      <t xml:space="preserve">(бюджет фонда ОМС)       </t>
    </r>
    <r>
      <rPr>
        <sz val="10"/>
        <rFont val="Times New Roman"/>
        <family val="0"/>
        <charset val="1"/>
      </rPr>
      <t xml:space="preserve">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</si>
  <si>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1</t>
    </r>
    <r>
      <rPr>
        <sz val="10"/>
        <rFont val="Times New Roman"/>
        <family val="0"/>
        <charset val="1"/>
      </rPr>
      <t xml:space="preserve">"  </t>
    </r>
    <r>
      <rPr>
        <b val="true"/>
        <sz val="10"/>
        <rFont val="Times New Roman"/>
        <family val="0"/>
        <charset val="1"/>
      </rPr>
      <t xml:space="preserve">(бюджет фонда ОМС) </t>
    </r>
    <r>
      <rPr>
        <sz val="10"/>
        <rFont val="Times New Roman"/>
        <family val="0"/>
        <charset val="1"/>
      </rPr>
      <t xml:space="preserve">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</si>
  <si>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</t>
    </r>
    <r>
      <rPr>
        <b val="true"/>
        <sz val="10"/>
        <rFont val="Times New Roman"/>
        <family val="0"/>
        <charset val="1"/>
      </rPr>
      <t xml:space="preserve"> детская поликлиника № 1</t>
    </r>
    <r>
      <rPr>
        <sz val="10"/>
        <rFont val="Times New Roman"/>
        <family val="0"/>
        <charset val="1"/>
      </rPr>
      <t xml:space="preserve">"  </t>
    </r>
    <r>
      <rPr>
        <b val="true"/>
        <sz val="10"/>
        <rFont val="Times New Roman"/>
        <family val="0"/>
        <charset val="1"/>
      </rPr>
      <t xml:space="preserve"> (бюджет фонда ОМС)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</si>
  <si>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</si>
  <si>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краевая детская инфекционная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</si>
  <si>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t xml:space="preserve">4.27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</si>
  <si>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</si>
  <si>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 val="true"/>
        <sz val="10"/>
        <rFont val="Times New Roman"/>
        <family val="0"/>
        <charset val="1"/>
      </rPr>
      <t xml:space="preserve"> (бюджет фонда ОМС)   </t>
    </r>
    <r>
      <rPr>
        <sz val="10"/>
        <rFont val="Times New Roman"/>
        <family val="0"/>
        <charset val="1"/>
      </rPr>
      <t xml:space="preserve">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</si>
  <si>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детская поликлиника № 2 </t>
    </r>
    <r>
      <rPr>
        <sz val="10"/>
        <rFont val="Times New Roman"/>
        <family val="0"/>
        <charset val="1"/>
      </rPr>
      <t xml:space="preserve">"  </t>
    </r>
    <r>
      <rPr>
        <b val="true"/>
        <sz val="10"/>
        <rFont val="Times New Roman"/>
        <family val="0"/>
        <charset val="1"/>
      </rPr>
      <t xml:space="preserve"> (бюджет фонда ОМС)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</si>
  <si>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поликлиника № 3 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</si>
  <si>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</si>
  <si>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</si>
  <si>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стоматологическая поликлиника"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</si>
  <si>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</si>
  <si>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"Пенжинская районная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</si>
  <si>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"Пенжинская районная больница" </t>
    </r>
    <r>
      <rPr>
        <b val="true"/>
        <sz val="10"/>
        <rFont val="Times New Roman"/>
        <family val="0"/>
        <charset val="1"/>
      </rPr>
      <t xml:space="preserve">(бюджет ОМС)</t>
    </r>
  </si>
  <si>
    <t xml:space="preserve">Государственное бюджетное  учреждение здравоохранения "Усть-Большерецкая районная больница"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</si>
  <si>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0"/>
        <rFont val="Times New Roman"/>
        <family val="0"/>
        <charset val="1"/>
      </rPr>
      <t xml:space="preserve"> Октябрьское отделение</t>
    </r>
    <r>
      <rPr>
        <b val="true"/>
        <sz val="10"/>
        <color rgb="FFFF000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</si>
  <si>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0"/>
        <rFont val="Times New Roman"/>
        <family val="0"/>
        <charset val="1"/>
      </rPr>
      <t xml:space="preserve">Апачинское отделение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</si>
  <si>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 </t>
    </r>
    <r>
      <rPr>
        <b val="true"/>
        <sz val="10"/>
        <rFont val="Times New Roman"/>
        <family val="0"/>
        <charset val="1"/>
      </rPr>
      <t xml:space="preserve">Октябрьское отделение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</si>
  <si>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0"/>
        <rFont val="Times New Roman"/>
        <family val="0"/>
        <charset val="1"/>
      </rPr>
      <t xml:space="preserve"> Апачинское отделение </t>
    </r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</si>
  <si>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"Мильковская районная больница" всего, в  т.ч.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b val="true"/>
        <sz val="10"/>
        <rFont val="Times New Roman"/>
        <family val="0"/>
        <charset val="1"/>
      </rPr>
      <t xml:space="preserve">:</t>
    </r>
  </si>
  <si>
    <t xml:space="preserve">Долиновский ФАП ГБУЗ КК"Мильковская районная больница"</t>
  </si>
  <si>
    <t xml:space="preserve">Государственное бюджетное  учреждение здравоохранения "Мильковская районная больница" всего, в  т.ч. (бюджет фонда ОМС):</t>
  </si>
  <si>
    <t xml:space="preserve">ФАП С. Шаромы</t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</si>
  <si>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"Олюторская районная больница" всего, в т.ч.: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</si>
  <si>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t xml:space="preserve">Государственное бюджетное  учреждение здравоохранения "Олюторская районная больница" Тиличики</t>
  </si>
  <si>
    <t xml:space="preserve">Государственное бюджетное  учреждение здравоохранения "Олюторская районная больница" всего, в т.ч.: (бюджет фонда ОМС)</t>
  </si>
  <si>
    <r>
      <rPr>
        <b val="true"/>
        <sz val="10"/>
        <rFont val="Times New Roman"/>
        <family val="0"/>
        <charset val="1"/>
      </rPr>
      <t xml:space="preserve">ОВОП с. Хаилино </t>
    </r>
    <r>
      <rPr>
        <sz val="10"/>
        <rFont val="Times New Roman"/>
        <family val="0"/>
        <charset val="1"/>
      </rPr>
      <t xml:space="preserve">ГБУЗ КК"Олюторская районная больница"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</si>
  <si>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</si>
  <si>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</si>
  <si>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станция скорой медицинской помощи"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</si>
  <si>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станция скорой медицинской помощи"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</si>
  <si>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</si>
  <si>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</si>
  <si>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b val="true"/>
        <sz val="10"/>
        <rFont val="Times New Roman"/>
        <family val="0"/>
        <charset val="1"/>
      </rPr>
      <t xml:space="preserve">ФАП Запорожье</t>
    </r>
    <r>
      <rPr>
        <sz val="10"/>
        <rFont val="Times New Roman"/>
        <family val="0"/>
        <charset val="1"/>
      </rPr>
      <t xml:space="preserve"> 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</si>
  <si>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"Никольская районная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</si>
  <si>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"Никольская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</si>
  <si>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"Карагинская районная больница" всего, в  т.ч.: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</si>
  <si>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ОВОП </t>
    </r>
    <r>
      <rPr>
        <b val="true"/>
        <sz val="10"/>
        <rFont val="Times New Roman"/>
        <family val="0"/>
        <charset val="1"/>
      </rPr>
      <t xml:space="preserve">с.Тымлат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</si>
  <si>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t xml:space="preserve">Государственное бюджетное  учреждение здравоохранения "Карагинская районная больница" всего, в  т.ч.: (бюджет фонда ОМС)</t>
  </si>
  <si>
    <r>
      <rPr>
        <sz val="10"/>
        <rFont val="Times New Roman"/>
        <family val="0"/>
        <charset val="1"/>
      </rPr>
      <t xml:space="preserve">ФАП </t>
    </r>
    <r>
      <rPr>
        <b val="true"/>
        <sz val="10"/>
        <rFont val="Times New Roman"/>
        <family val="0"/>
        <charset val="1"/>
      </rPr>
      <t xml:space="preserve">с. Кострома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</si>
  <si>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"Усть-Камчатская районная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</si>
  <si>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"Усть-Камчатская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</si>
  <si>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"Соболевская районная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</si>
  <si>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"Соболевская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</si>
  <si>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ГБУЗ "Соболевская районная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sz val="10"/>
        <color rgb="FFFF000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-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rFont val="Times New Roman"/>
        <family val="0"/>
        <charset val="1"/>
      </rPr>
      <t xml:space="preserve">Крутогоровское общесоматическое отделение </t>
    </r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</si>
  <si>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районная больница" , всего в т.ч.: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</si>
  <si>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t xml:space="preserve">Начикинская амбулатория</t>
  </si>
  <si>
    <t xml:space="preserve">Фельдшерский пункт с. Коряки, п.Зеленый</t>
  </si>
  <si>
    <t xml:space="preserve">Амбулатория п. Вулканный</t>
  </si>
  <si>
    <t xml:space="preserve">Паратунская амбулатория, Фельдшерский пункт п. Термальный</t>
  </si>
  <si>
    <t xml:space="preserve">Пионерская амбулатория</t>
  </si>
  <si>
    <t xml:space="preserve">Николаевская амбулатория, Фельдшерский пункт п. Сосновка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</si>
  <si>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районная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</si>
  <si>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"Тигильская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</si>
  <si>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"Тигильская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</si>
  <si>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t xml:space="preserve">Краевое государственное бюджетное  образовательное учреждение дополнительного профессионального образования работников культуры "Краевой учебно-методический центр" </t>
  </si>
  <si>
    <t xml:space="preserve">Краевое государственное бюджетное  учреждение "Камчатский краевой объединенный музей"</t>
  </si>
  <si>
    <t xml:space="preserve"> 5.11</t>
  </si>
  <si>
    <t xml:space="preserve">Министерство спорта  Камчатского края, в том числе:  </t>
  </si>
  <si>
    <t xml:space="preserve">Министерство сельского хозяйства, пищевой и перерабатывающей промышленности Камчатского края: </t>
  </si>
  <si>
    <t xml:space="preserve">без природного газа</t>
  </si>
  <si>
    <t xml:space="preserve">природный газ</t>
  </si>
  <si>
    <r>
      <rPr>
        <sz val="10"/>
        <rFont val="Times New Roman"/>
        <family val="0"/>
        <charset val="1"/>
      </rPr>
      <t xml:space="preserve">Краевое государственное бюджетное учреждение "Соболевская станция по борьбе с болезнями животных" </t>
    </r>
    <r>
      <rPr>
        <b val="true"/>
        <sz val="10"/>
        <rFont val="Times New Roman"/>
        <family val="0"/>
        <charset val="1"/>
      </rPr>
      <t xml:space="preserve">(природный газ)</t>
    </r>
  </si>
  <si>
    <t xml:space="preserve">Краевое государственное бюджетное учреждение "Камчатская краевая станция по борьбе с болезнями животных", в том числе:</t>
  </si>
  <si>
    <t xml:space="preserve">"Камчатская краевая станция по борьбе с болезнями животных" (Паланский ветеринарный участок)</t>
  </si>
  <si>
    <t xml:space="preserve">(без природного газа)</t>
  </si>
  <si>
    <t xml:space="preserve">(природный газ ) краевой бюджет</t>
  </si>
  <si>
    <r>
      <rPr>
        <b val="true"/>
        <sz val="13"/>
        <rFont val="Times New Roman"/>
        <family val="0"/>
        <charset val="1"/>
      </rPr>
      <t xml:space="preserve">Предложения по объемам потребления </t>
    </r>
    <r>
      <rPr>
        <b val="true"/>
        <u val="single"/>
        <sz val="13"/>
        <rFont val="Times New Roman"/>
        <family val="0"/>
        <charset val="1"/>
      </rPr>
      <t xml:space="preserve">горячего водоснабжения (закрытая система)</t>
    </r>
    <r>
      <rPr>
        <b val="true"/>
        <sz val="13"/>
        <rFont val="Times New Roman"/>
        <family val="0"/>
        <charset val="1"/>
      </rPr>
      <t xml:space="preserve"> в  2024, и на плановый период  2025 - 2027 годов  краевыми государственными бюджетными учреждениями     </t>
    </r>
  </si>
  <si>
    <t xml:space="preserve">Лимит, Гкал</t>
  </si>
  <si>
    <t xml:space="preserve">Лимит,м3</t>
  </si>
  <si>
    <t xml:space="preserve">Лимит, м3</t>
  </si>
  <si>
    <t xml:space="preserve">11</t>
  </si>
  <si>
    <t xml:space="preserve">12</t>
  </si>
  <si>
    <t xml:space="preserve">13</t>
  </si>
  <si>
    <t xml:space="preserve">Краевое государственное профессиональное  образовательное бюджетное учреждение "Камчатский педагогический колледж" (общежитие)</t>
  </si>
  <si>
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(г. Елизово)                                                           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</si>
  <si>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детская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</t>
    </r>
    <r>
      <rPr>
        <sz val="10"/>
        <rFont val="Times New Roman"/>
        <family val="0"/>
        <charset val="1"/>
      </rPr>
      <t xml:space="preserve">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</si>
  <si>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детская больница"     </t>
    </r>
    <r>
      <rPr>
        <b val="true"/>
        <sz val="10"/>
        <rFont val="Times New Roman"/>
        <family val="0"/>
        <charset val="1"/>
      </rPr>
      <t xml:space="preserve">  (бюджет фонда ОМС)        </t>
    </r>
    <r>
      <rPr>
        <sz val="10"/>
        <rFont val="Times New Roman"/>
        <family val="0"/>
        <charset val="1"/>
      </rPr>
      <t xml:space="preserve">                                          </t>
    </r>
  </si>
  <si>
    <t xml:space="preserve"> 4.2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</si>
  <si>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 val="true"/>
        <sz val="10"/>
        <rFont val="Times New Roman"/>
        <family val="0"/>
        <charset val="1"/>
      </rPr>
      <t xml:space="preserve">СПИД</t>
    </r>
    <r>
      <rPr>
        <sz val="10"/>
        <rFont val="Times New Roman"/>
        <family val="0"/>
        <charset val="1"/>
      </rPr>
      <t xml:space="preserve"> и инфекционными заболеваниями"</t>
    </r>
    <r>
      <rPr>
        <b val="true"/>
        <sz val="10"/>
        <color rgb="FFFF0000"/>
        <rFont val="Times New Roman"/>
        <family val="0"/>
        <charset val="1"/>
      </rPr>
      <t xml:space="preserve"> (краевой бюджет)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</si>
  <si>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</t>
    </r>
    <r>
      <rPr>
        <b val="true"/>
        <sz val="10"/>
        <rFont val="Times New Roman"/>
        <family val="0"/>
        <charset val="1"/>
      </rPr>
      <t xml:space="preserve"> СПИД </t>
    </r>
    <r>
      <rPr>
        <sz val="10"/>
        <rFont val="Times New Roman"/>
        <family val="0"/>
        <charset val="1"/>
      </rPr>
      <t xml:space="preserve">и инфекционными заболеваниями"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</si>
  <si>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станция переливания крови"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</t>
    </r>
    <r>
      <rPr>
        <sz val="10"/>
        <rFont val="Times New Roman"/>
        <family val="0"/>
        <charset val="1"/>
      </rPr>
      <t xml:space="preserve">                                     </t>
    </r>
  </si>
  <si>
    <t xml:space="preserve"> 4.4</t>
  </si>
  <si>
    <r>
      <rPr>
        <sz val="10"/>
        <rFont val="Times New Roman"/>
        <family val="0"/>
        <charset val="1"/>
      </rPr>
      <t xml:space="preserve"> Государственное бюджетное образовательное учреждение среднего профессионального образования "Камчатский медицинский колледж"(учебный комплекс)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</si>
  <si>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образовательное учреждение среднего профессионального образования "Камчатский краевой медицинский колледж"(общежитие)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</si>
  <si>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t xml:space="preserve"> 4.5</t>
  </si>
  <si>
    <r>
      <rPr>
        <sz val="10"/>
        <rFont val="Times New Roman"/>
        <family val="0"/>
        <charset val="1"/>
      </rPr>
      <t xml:space="preserve">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 val="true"/>
        <u val="single"/>
        <sz val="10"/>
        <rFont val="Times New Roman"/>
        <family val="0"/>
        <charset val="1"/>
      </rPr>
      <t xml:space="preserve">(филиал пгт. Палана</t>
    </r>
    <r>
      <rPr>
        <sz val="10"/>
        <rFont val="Times New Roman"/>
        <family val="0"/>
        <charset val="1"/>
      </rPr>
      <t xml:space="preserve">)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</t>
    </r>
    <r>
      <rPr>
        <sz val="10"/>
        <rFont val="Times New Roman"/>
        <family val="0"/>
        <charset val="1"/>
      </rPr>
      <t xml:space="preserve">                          </t>
    </r>
  </si>
  <si>
    <t xml:space="preserve"> 4.6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</si>
  <si>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психоневрологический диспансер"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</t>
    </r>
    <r>
      <rPr>
        <sz val="10"/>
        <rFont val="Times New Roman"/>
        <family val="0"/>
        <charset val="1"/>
      </rPr>
      <t xml:space="preserve">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</si>
  <si>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наркологический диспансер" ( пр.50 лет Октября)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                            </t>
    </r>
  </si>
  <si>
    <t xml:space="preserve"> 4.8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</si>
  <si>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</si>
  <si>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</si>
  <si>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 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</t>
    </r>
    <r>
      <rPr>
        <sz val="10"/>
        <rFont val="Times New Roman"/>
        <family val="0"/>
        <charset val="1"/>
      </rPr>
      <t xml:space="preserve">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</si>
  <si>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  </t>
    </r>
    <r>
      <rPr>
        <b val="true"/>
        <sz val="10"/>
        <rFont val="Times New Roman"/>
        <family val="0"/>
        <charset val="1"/>
      </rPr>
      <t xml:space="preserve"> (бюджет фонда ОМС)   </t>
    </r>
    <r>
      <rPr>
        <sz val="10"/>
        <rFont val="Times New Roman"/>
        <family val="0"/>
        <charset val="1"/>
      </rPr>
      <t xml:space="preserve">   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</si>
  <si>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</t>
    </r>
    <r>
      <rPr>
        <sz val="10"/>
        <rFont val="Times New Roman"/>
        <family val="0"/>
        <charset val="1"/>
      </rPr>
      <t xml:space="preserve">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</si>
  <si>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   </t>
    </r>
    <r>
      <rPr>
        <b val="true"/>
        <sz val="10"/>
        <rFont val="Times New Roman"/>
        <family val="0"/>
        <charset val="1"/>
      </rPr>
      <t xml:space="preserve"> (бюджет фонда ОМС)    </t>
    </r>
    <r>
      <rPr>
        <sz val="10"/>
        <rFont val="Times New Roman"/>
        <family val="0"/>
        <charset val="1"/>
      </rPr>
      <t xml:space="preserve">                       </t>
    </r>
  </si>
  <si>
    <t xml:space="preserve">4.11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</si>
  <si>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"Корякская окружная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</si>
  <si>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"Корякская окружная больница" 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</si>
  <si>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t xml:space="preserve">4.12</t>
  </si>
  <si>
    <r>
      <rPr>
        <b val="true"/>
        <u val="single"/>
        <sz val="10"/>
        <rFont val="Times New Roman"/>
        <family val="0"/>
        <charset val="1"/>
      </rPr>
      <t xml:space="preserve">Филиал № 1</t>
    </r>
    <r>
      <rPr>
        <sz val="10"/>
        <rFont val="Times New Roman"/>
        <family val="0"/>
        <charset val="1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 val="true"/>
        <sz val="10"/>
        <rFont val="Times New Roman"/>
        <family val="0"/>
        <charset val="1"/>
      </rPr>
      <t xml:space="preserve">пгт. Палана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sz val="10"/>
        <rFont val="Times New Roman"/>
        <family val="0"/>
        <charset val="1"/>
      </rPr>
      <t xml:space="preserve">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</si>
  <si>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"Мильковская районная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</si>
  <si>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"Мильковская районная больница", в том числе: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</si>
  <si>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поликлиника № 1"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</si>
  <si>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поликлиника № 1" 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</si>
  <si>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t xml:space="preserve">4.15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</si>
  <si>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поликлиника № 3" 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</si>
  <si>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t xml:space="preserve">4.16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</si>
  <si>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</si>
  <si>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</si>
  <si>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больница № 1" 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</si>
  <si>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t xml:space="preserve">4.18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</si>
  <si>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больница № 2"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</t>
    </r>
    <r>
      <rPr>
        <sz val="10"/>
        <rFont val="Times New Roman"/>
        <family val="0"/>
        <charset val="1"/>
      </rPr>
      <t xml:space="preserve">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</si>
  <si>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больница № 2"   </t>
    </r>
    <r>
      <rPr>
        <b val="true"/>
        <sz val="10"/>
        <rFont val="Times New Roman"/>
        <family val="0"/>
        <charset val="1"/>
      </rPr>
      <t xml:space="preserve"> (бюджет фонда ОМС)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</si>
  <si>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больница № 2" (поликлиника ул. Индустриальная) </t>
    </r>
    <r>
      <rPr>
        <b val="true"/>
        <sz val="10"/>
        <rFont val="Times New Roman"/>
        <family val="0"/>
        <charset val="1"/>
      </rPr>
      <t xml:space="preserve">  (бюджет фонда ОМС)          </t>
    </r>
    <r>
      <rPr>
        <sz val="10"/>
        <rFont val="Times New Roman"/>
        <family val="0"/>
        <charset val="1"/>
      </rPr>
      <t xml:space="preserve">           </t>
    </r>
  </si>
  <si>
    <t xml:space="preserve">4.19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</si>
  <si>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детская поликлиника № 1"  </t>
    </r>
    <r>
      <rPr>
        <b val="true"/>
        <sz val="10"/>
        <rFont val="Times New Roman"/>
        <family val="0"/>
        <charset val="1"/>
      </rPr>
      <t xml:space="preserve">(бюджет фонда ОМС) </t>
    </r>
    <r>
      <rPr>
        <sz val="10"/>
        <rFont val="Times New Roman"/>
        <family val="0"/>
        <charset val="1"/>
      </rPr>
      <t xml:space="preserve">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</si>
  <si>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детская поликлиника № 2"    </t>
    </r>
    <r>
      <rPr>
        <b val="true"/>
        <sz val="10"/>
        <rFont val="Times New Roman"/>
        <family val="0"/>
        <charset val="1"/>
      </rPr>
      <t xml:space="preserve">(бюджет фонда ОМС)  </t>
    </r>
    <r>
      <rPr>
        <sz val="10"/>
        <rFont val="Times New Roman"/>
        <family val="0"/>
        <charset val="1"/>
      </rPr>
      <t xml:space="preserve">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</si>
  <si>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стоматологическая поликлиника"       </t>
    </r>
    <r>
      <rPr>
        <b val="true"/>
        <sz val="10"/>
        <rFont val="Times New Roman"/>
        <family val="0"/>
        <charset val="1"/>
      </rPr>
      <t xml:space="preserve">(бюджет фонда ОМС)   </t>
    </r>
    <r>
      <rPr>
        <sz val="10"/>
        <rFont val="Times New Roman"/>
        <family val="0"/>
        <charset val="1"/>
      </rPr>
      <t xml:space="preserve">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</si>
  <si>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"Петропавловск-Камчатская городская станция скорой медицинской помощи"   </t>
    </r>
    <r>
      <rPr>
        <b val="true"/>
        <sz val="10"/>
        <rFont val="Times New Roman"/>
        <family val="0"/>
        <charset val="1"/>
      </rPr>
      <t xml:space="preserve"> (бюджет фонда ОМС)      </t>
    </r>
    <r>
      <rPr>
        <sz val="10"/>
        <rFont val="Times New Roman"/>
        <family val="0"/>
        <charset val="1"/>
      </rPr>
      <t xml:space="preserve">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</si>
  <si>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</si>
  <si>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b val="true"/>
        <sz val="10"/>
        <rFont val="Times New Roman"/>
        <family val="0"/>
        <charset val="1"/>
      </rPr>
      <t xml:space="preserve">  (бюджет фонда ОМС)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</si>
  <si>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</si>
  <si>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 val="true"/>
        <sz val="10"/>
        <rFont val="Times New Roman"/>
        <family val="0"/>
        <charset val="1"/>
      </rPr>
      <t xml:space="preserve"> (бюджет фонда ОМС)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</si>
  <si>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районная больница" </t>
    </r>
    <r>
      <rPr>
        <b val="true"/>
        <sz val="10"/>
        <rFont val="Times New Roman"/>
        <family val="0"/>
        <charset val="1"/>
      </rPr>
      <t xml:space="preserve"> (бюджет фонда ОМС) </t>
    </r>
    <r>
      <rPr>
        <sz val="10"/>
        <rFont val="Times New Roman"/>
        <family val="0"/>
        <charset val="1"/>
      </rPr>
      <t xml:space="preserve">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</si>
  <si>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"Усть-Камчатская районная больница"</t>
    </r>
    <r>
      <rPr>
        <b val="true"/>
        <sz val="10"/>
        <rFont val="Times New Roman"/>
        <family val="0"/>
        <charset val="1"/>
      </rPr>
      <t xml:space="preserve"> (бюджет фонда ОМС)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</si>
  <si>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"Тигильская районная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</si>
  <si>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"Тигильская районная больница"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</si>
  <si>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"Бюро судебно-медицинской экспертизы "   (ул. Орджоникидзе, 9а )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</t>
    </r>
    <r>
      <rPr>
        <sz val="10"/>
        <rFont val="Times New Roman"/>
        <family val="0"/>
        <charset val="1"/>
      </rPr>
      <t xml:space="preserve">   </t>
    </r>
  </si>
  <si>
    <t xml:space="preserve">Краевое государственное бюджетное  образовательное учреждение среднего профессионального образования "Камчатский колледж искусств"</t>
  </si>
  <si>
    <t xml:space="preserve">10.</t>
  </si>
  <si>
    <t xml:space="preserve">Министерство социальногоблагополучия и семейной политики Камчатского края, в том числе:</t>
  </si>
  <si>
    <r>
      <rPr>
        <b val="true"/>
        <sz val="13"/>
        <rFont val="Times New Roman"/>
        <family val="0"/>
        <charset val="1"/>
      </rPr>
      <t xml:space="preserve"> Предложения по объемам потребления </t>
    </r>
    <r>
      <rPr>
        <b val="true"/>
        <u val="single"/>
        <sz val="13"/>
        <rFont val="Times New Roman"/>
        <family val="0"/>
        <charset val="1"/>
      </rPr>
      <t xml:space="preserve">горячего водоснабжения (открытая система)</t>
    </r>
    <r>
      <rPr>
        <b val="true"/>
        <sz val="13"/>
        <rFont val="Times New Roman"/>
        <family val="0"/>
        <charset val="1"/>
      </rPr>
      <t xml:space="preserve"> в 2024, и на плановый период  2025 - 2027 годов   краевыми государственными бюджетными учреждениями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</si>
  <si>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№ п/п</t>
  </si>
  <si>
    <t xml:space="preserve">Краевое государственное бюджетное образовательное учреждение дополнительного образования детей "Камчатский центр развития творечества детей и юношества "Рассветы Камчатки"</t>
  </si>
  <si>
    <t xml:space="preserve">Краевое государственное  общеобразовательное  бюджетное учреждение "Камчатская школа-интернат для обучающихся с ограниченными возможностями здоровья"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</si>
  <si>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b val="true"/>
        <sz val="10"/>
        <rFont val="Times New Roman"/>
        <family val="0"/>
        <charset val="1"/>
      </rPr>
      <t xml:space="preserve">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</si>
  <si>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 val="true"/>
        <sz val="10"/>
        <rFont val="Times New Roman"/>
        <family val="0"/>
        <charset val="1"/>
      </rPr>
      <t xml:space="preserve">(бюджет фонда ОМС)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</si>
  <si>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противотуберкулезный диспансер"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</si>
  <si>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t xml:space="preserve"> 4.3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</si>
  <si>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 val="true"/>
        <sz val="10"/>
        <rFont val="Times New Roman"/>
        <family val="0"/>
        <charset val="1"/>
      </rPr>
      <t xml:space="preserve">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</si>
  <si>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"Бюро судебно-медицинской экспертизы" (г.Елизово, Пограничная 18) 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b val="true"/>
        <sz val="10"/>
        <rFont val="Times New Roman"/>
        <family val="0"/>
        <charset val="1"/>
      </rPr>
      <t xml:space="preserve">     </t>
    </r>
    <r>
      <rPr>
        <sz val="10"/>
        <rFont val="Times New Roman"/>
        <family val="0"/>
        <charset val="1"/>
      </rPr>
      <t xml:space="preserve">                                                                                                                        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</si>
  <si>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ГБУЗ КК "Камчатская краевая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</si>
  <si>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"Олюторская районная больница" </t>
    </r>
    <r>
      <rPr>
        <b val="true"/>
        <sz val="10"/>
        <rFont val="Times New Roman"/>
        <family val="0"/>
        <charset val="1"/>
      </rPr>
      <t xml:space="preserve">ОВОП с.Апука</t>
    </r>
    <r>
      <rPr>
        <sz val="10"/>
        <rFont val="Times New Roman"/>
        <family val="0"/>
        <charset val="1"/>
      </rPr>
      <t xml:space="preserve"> - </t>
    </r>
    <r>
      <rPr>
        <b val="true"/>
        <sz val="10"/>
        <rFont val="Times New Roman"/>
        <family val="0"/>
        <charset val="1"/>
      </rPr>
      <t xml:space="preserve"> (бюджет фонда ОМС) </t>
    </r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</si>
  <si>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"Карагинская районная больница" всего, в  т.ч.: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</si>
  <si>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ОВОП </t>
    </r>
    <r>
      <rPr>
        <b val="true"/>
        <sz val="10"/>
        <rFont val="Times New Roman"/>
        <family val="0"/>
        <charset val="1"/>
      </rPr>
      <t xml:space="preserve">с. Тымлат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</si>
  <si>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r>
      <rPr>
        <sz val="10"/>
        <rFont val="Times New Roman"/>
        <family val="0"/>
        <charset val="1"/>
      </rPr>
      <t xml:space="preserve">ФАП</t>
    </r>
    <r>
      <rPr>
        <b val="true"/>
        <sz val="10"/>
        <rFont val="Times New Roman"/>
        <family val="0"/>
        <charset val="1"/>
      </rPr>
      <t xml:space="preserve"> с. Карага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</si>
  <si>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больница № 2" (помещения г.П-К, ул.Заводская, 10а; ул.Индустриальная, 7)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</si>
  <si>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</si>
  <si>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  </t>
    </r>
    <r>
      <rPr>
        <b val="true"/>
        <sz val="10"/>
        <rFont val="Times New Roman"/>
        <family val="0"/>
        <charset val="1"/>
      </rPr>
      <t xml:space="preserve">Октябрьское отделение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</si>
  <si>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</si>
  <si>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  </t>
    </r>
    <r>
      <rPr>
        <b val="true"/>
        <sz val="10"/>
        <rFont val="Times New Roman"/>
        <family val="0"/>
        <charset val="1"/>
      </rPr>
      <t xml:space="preserve">(бюджет фонда ОМС) </t>
    </r>
    <r>
      <rPr>
        <sz val="10"/>
        <rFont val="Times New Roman"/>
        <family val="0"/>
        <charset val="1"/>
      </rPr>
      <t xml:space="preserve">        </t>
    </r>
  </si>
  <si>
    <t xml:space="preserve">Краевое государственное бюджетное  учреждение  "Камчатский краевой объединенный музей"</t>
  </si>
  <si>
    <t xml:space="preserve">Краевое государственное бюджетное  учреждение "Камчатская краевая научная библиотека им. С.П. Крашенинникова"</t>
  </si>
  <si>
    <t xml:space="preserve">5.1.</t>
  </si>
  <si>
    <t xml:space="preserve">Краевое государственное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</si>
  <si>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 xml:space="preserve">7.1.</t>
  </si>
  <si>
    <t xml:space="preserve">Министерство сельского хозяйства, пищевой и перерабатывающей промышленности Камчатского края:</t>
  </si>
  <si>
    <t xml:space="preserve">8.1</t>
  </si>
  <si>
    <t xml:space="preserve">8.2</t>
  </si>
  <si>
    <t xml:space="preserve">Краевое государственное бюджетное учреждение "Камчатская краевая станция по борьбе с болезнями животных " (Карагинская районная ветеринарная лечебница)</t>
  </si>
  <si>
    <r>
      <rPr>
        <b val="true"/>
        <sz val="13"/>
        <color rgb="FF000000"/>
        <rFont val="Times New Roman"/>
        <family val="0"/>
        <charset val="1"/>
      </rPr>
      <t xml:space="preserve"> Предложения по объемам потребления </t>
    </r>
    <r>
      <rPr>
        <b val="true"/>
        <u val="single"/>
        <sz val="13"/>
        <color rgb="FF000000"/>
        <rFont val="Times New Roman"/>
        <family val="0"/>
        <charset val="1"/>
      </rPr>
      <t xml:space="preserve">холодного водоснабжения</t>
    </r>
    <r>
      <rPr>
        <b val="true"/>
        <sz val="13"/>
        <color rgb="FF000000"/>
        <rFont val="Times New Roman"/>
        <family val="0"/>
        <charset val="1"/>
      </rPr>
      <t xml:space="preserve">   в 2024, и на плановый период  2025 - 2027 годов краевыми государственными бюджетными учреждениями</t>
    </r>
  </si>
  <si>
    <t xml:space="preserve">Потребители</t>
  </si>
  <si>
    <r>
      <rPr>
        <b val="true"/>
        <sz val="10"/>
        <rFont val="Times New Roman"/>
        <family val="0"/>
        <charset val="1"/>
      </rPr>
      <t xml:space="preserve">м</t>
    </r>
    <r>
      <rPr>
        <b val="true"/>
        <vertAlign val="superscript"/>
        <sz val="10"/>
        <rFont val="Times New Roman"/>
        <family val="0"/>
        <charset val="1"/>
      </rPr>
      <t xml:space="preserve">3</t>
    </r>
  </si>
  <si>
    <t xml:space="preserve">Министерство природных ресурсов и экологии Камчатского края, в том числе:</t>
  </si>
  <si>
    <t xml:space="preserve">Филиал краевого государственного профессионального образовательного бюджетного учреждения "Камчатский сельскохозяйственный техникум" (Мильково)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</si>
  <si>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</t>
  </si>
  <si>
    <t xml:space="preserve">Краевое государственное образовательное бюджетное учреждение "Камчатская санаторная школа-интернат"  (п.Пионерский)                                                                                                                </t>
  </si>
  <si>
    <r>
      <rPr>
        <sz val="10"/>
        <rFont val="Times New Roman"/>
        <family val="0"/>
        <charset val="1"/>
      </rP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 </t>
    </r>
    <r>
      <rPr>
        <b val="true"/>
        <sz val="10"/>
        <rFont val="Times New Roman"/>
        <family val="0"/>
        <charset val="1"/>
      </rPr>
      <t xml:space="preserve">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</si>
  <si>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sz val="10"/>
        <rFont val="Times New Roman"/>
        <family val="0"/>
        <charset val="1"/>
      </rPr>
      <t xml:space="preserve">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</si>
  <si>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 val="true"/>
        <sz val="10"/>
        <rFont val="Times New Roman"/>
        <family val="0"/>
        <charset val="1"/>
      </rPr>
      <t xml:space="preserve">(бюджет фонда ОМС)</t>
    </r>
    <r>
      <rPr>
        <sz val="10"/>
        <rFont val="Times New Roman"/>
        <family val="0"/>
        <charset val="1"/>
      </rPr>
      <t xml:space="preserve">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</si>
  <si>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 val="true"/>
        <sz val="10"/>
        <rFont val="Times New Roman"/>
        <family val="0"/>
        <charset val="1"/>
      </rPr>
      <t xml:space="preserve">СПИД</t>
    </r>
    <r>
      <rPr>
        <sz val="10"/>
        <rFont val="Times New Roman"/>
        <family val="0"/>
        <charset val="1"/>
      </rPr>
      <t xml:space="preserve"> и инфекционными заболеваниями"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</si>
  <si>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 val="true"/>
        <sz val="10"/>
        <rFont val="Times New Roman"/>
        <family val="0"/>
        <charset val="1"/>
      </rPr>
      <t xml:space="preserve">СПИД</t>
    </r>
    <r>
      <rPr>
        <sz val="10"/>
        <rFont val="Times New Roman"/>
        <family val="0"/>
        <charset val="1"/>
      </rPr>
      <t xml:space="preserve"> и инфекционными заболеваниями"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</si>
  <si>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станция переливания крови"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</t>
    </r>
    <r>
      <rPr>
        <b val="true"/>
        <sz val="10"/>
        <rFont val="Times New Roman"/>
        <family val="0"/>
        <charset val="1"/>
      </rPr>
      <t xml:space="preserve">                                      </t>
    </r>
  </si>
  <si>
    <r>
      <rPr>
        <sz val="10"/>
        <rFont val="Times New Roman"/>
        <family val="0"/>
        <charset val="1"/>
      </rPr>
      <t xml:space="preserve"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</si>
  <si>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Краевое государственное бюджетное  образовательное учреждение среднего профессионального образования "Камчатский медицинский колледж"</t>
    </r>
    <r>
      <rPr>
        <b val="true"/>
        <sz val="10"/>
        <rFont val="Times New Roman"/>
        <family val="0"/>
        <charset val="1"/>
      </rPr>
      <t xml:space="preserve"> (филиал пгт. Палана)</t>
    </r>
    <r>
      <rPr>
        <sz val="10"/>
        <rFont val="Times New Roman"/>
        <family val="0"/>
        <charset val="1"/>
      </rPr>
      <t xml:space="preserve"> 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</si>
  <si>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психоневрологический диспансер"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 </t>
    </r>
    <r>
      <rPr>
        <sz val="10"/>
        <rFont val="Times New Roman"/>
        <family val="0"/>
        <charset val="1"/>
      </rPr>
      <t xml:space="preserve">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</si>
  <si>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наркологический диспансер" ( пр.50 лет Октября)    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</si>
  <si>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t xml:space="preserve"> 4.7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</si>
  <si>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</t>
    </r>
    <r>
      <rPr>
        <b val="true"/>
        <sz val="10"/>
        <rFont val="Times New Roman"/>
        <family val="0"/>
        <charset val="1"/>
      </rPr>
      <t xml:space="preserve">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</si>
  <si>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  </t>
    </r>
    <r>
      <rPr>
        <b val="true"/>
        <sz val="10"/>
        <rFont val="Times New Roman"/>
        <family val="0"/>
        <charset val="1"/>
      </rPr>
      <t xml:space="preserve">  (бюджет фонда ОМС)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</si>
  <si>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детская больница"  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</t>
    </r>
    <r>
      <rPr>
        <sz val="10"/>
        <rFont val="Times New Roman"/>
        <family val="0"/>
        <charset val="1"/>
      </rPr>
      <t xml:space="preserve">        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</si>
  <si>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детская больница" </t>
    </r>
    <r>
      <rPr>
        <b val="true"/>
        <sz val="10"/>
        <rFont val="Times New Roman"/>
        <family val="0"/>
        <charset val="1"/>
      </rPr>
      <t xml:space="preserve"> (бюджет фонда ОМС) </t>
    </r>
    <r>
      <rPr>
        <sz val="10"/>
        <rFont val="Times New Roman"/>
        <family val="0"/>
        <charset val="1"/>
      </rPr>
      <t xml:space="preserve">    </t>
    </r>
    <r>
      <rPr>
        <b val="true"/>
        <sz val="1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       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</si>
  <si>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</t>
    </r>
    <r>
      <rPr>
        <sz val="10"/>
        <color rgb="FFFF0000"/>
        <rFont val="Times New Roman"/>
        <family val="0"/>
        <charset val="1"/>
      </rPr>
      <t xml:space="preserve">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  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</si>
  <si>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 </t>
    </r>
    <r>
      <rPr>
        <b val="true"/>
        <sz val="10"/>
        <rFont val="Times New Roman"/>
        <family val="0"/>
        <charset val="1"/>
      </rPr>
      <t xml:space="preserve">(бюджет фонда ОМС)  </t>
    </r>
    <r>
      <rPr>
        <sz val="10"/>
        <rFont val="Times New Roman"/>
        <family val="0"/>
        <charset val="1"/>
      </rPr>
      <t xml:space="preserve">         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</si>
  <si>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0"/>
        <rFont val="Times New Roman"/>
        <family val="0"/>
        <charset val="1"/>
      </rPr>
      <t xml:space="preserve"> 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  <r>
      <rPr>
        <b val="true"/>
        <sz val="10"/>
        <rFont val="Times New Roman"/>
        <family val="0"/>
        <charset val="1"/>
      </rPr>
      <t xml:space="preserve">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</si>
  <si>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0"/>
        <rFont val="Times New Roman"/>
        <family val="0"/>
        <charset val="1"/>
      </rPr>
      <t xml:space="preserve">     (бюджет фонда ОМС)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</si>
  <si>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                                   </t>
    </r>
    <r>
      <rPr>
        <b val="true"/>
        <sz val="10"/>
        <color rgb="FFFF000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</si>
  <si>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  <r>
      <rPr>
        <b val="true"/>
        <sz val="1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</si>
  <si>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"Корякская окружная больница"</t>
    </r>
    <r>
      <rPr>
        <b val="true"/>
        <sz val="10"/>
        <rFont val="Times New Roman"/>
        <family val="0"/>
        <charset val="1"/>
      </rPr>
      <t xml:space="preserve"> (бюджет фонда ОМС)   </t>
    </r>
  </si>
  <si>
    <t xml:space="preserve"> 4.13</t>
  </si>
  <si>
    <r>
      <rPr>
        <b val="true"/>
        <sz val="10"/>
        <rFont val="Times New Roman"/>
        <family val="0"/>
        <charset val="1"/>
      </rPr>
      <t xml:space="preserve">Филиал № 1</t>
    </r>
    <r>
      <rPr>
        <sz val="10"/>
        <rFont val="Times New Roman"/>
        <family val="0"/>
        <charset val="1"/>
      </rPr>
      <t xml:space="preserve"> Государственного бюджетного учреждения здравоохранения "Камчатский краевой противотуберкулезный диспансер"</t>
    </r>
    <r>
      <rPr>
        <b val="true"/>
        <sz val="10"/>
        <rFont val="Times New Roman"/>
        <family val="0"/>
        <charset val="1"/>
      </rPr>
      <t xml:space="preserve">  пгт. Палана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  </t>
    </r>
  </si>
  <si>
    <r>
      <rPr>
        <b val="true"/>
        <sz val="10"/>
        <rFont val="Times New Roman"/>
        <family val="0"/>
        <charset val="1"/>
      </rPr>
      <t xml:space="preserve">Филиал № 2</t>
    </r>
    <r>
      <rPr>
        <sz val="10"/>
        <rFont val="Times New Roman"/>
        <family val="0"/>
        <charset val="1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 val="true"/>
        <sz val="10"/>
        <rFont val="Times New Roman"/>
        <family val="0"/>
        <charset val="1"/>
      </rPr>
      <t xml:space="preserve">с.Тиличики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</si>
  <si>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r>
      <rPr>
        <b val="true"/>
        <sz val="10"/>
        <rFont val="Times New Roman"/>
        <family val="0"/>
        <charset val="1"/>
      </rPr>
      <t xml:space="preserve">Филиал № 3</t>
    </r>
    <r>
      <rPr>
        <sz val="10"/>
        <rFont val="Times New Roman"/>
        <family val="0"/>
        <charset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 val="true"/>
        <sz val="10"/>
        <rFont val="Times New Roman"/>
        <family val="0"/>
        <charset val="1"/>
      </rPr>
      <t xml:space="preserve"> п.Оссора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b val="true"/>
        <sz val="10"/>
        <rFont val="Times New Roman"/>
        <family val="0"/>
        <charset val="1"/>
      </rPr>
      <t xml:space="preserve">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</si>
  <si>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</t>
    </r>
    <r>
      <rPr>
        <sz val="10"/>
        <color rgb="FFFF0000"/>
        <rFont val="Times New Roman"/>
        <family val="0"/>
        <charset val="1"/>
      </rPr>
      <t xml:space="preserve">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</si>
  <si>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"Быстринская районная больница"  </t>
    </r>
    <r>
      <rPr>
        <b val="true"/>
        <sz val="10"/>
        <rFont val="Times New Roman"/>
        <family val="0"/>
        <charset val="1"/>
      </rPr>
      <t xml:space="preserve">(бюджет фонда ОМС)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</si>
  <si>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</si>
  <si>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</si>
  <si>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поликлиника № 1</t>
    </r>
    <r>
      <rPr>
        <sz val="10"/>
        <rFont val="Times New Roman"/>
        <family val="0"/>
        <charset val="1"/>
      </rPr>
      <t xml:space="preserve">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</si>
  <si>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поликлиника № 1</t>
    </r>
    <r>
      <rPr>
        <sz val="10"/>
        <rFont val="Times New Roman"/>
        <family val="0"/>
        <charset val="1"/>
      </rPr>
      <t xml:space="preserve">"  </t>
    </r>
    <r>
      <rPr>
        <b val="true"/>
        <sz val="10"/>
        <rFont val="Times New Roman"/>
        <family val="0"/>
        <charset val="1"/>
      </rPr>
      <t xml:space="preserve">(бюджет фонда ОМС) 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</si>
  <si>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</si>
  <si>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t xml:space="preserve"> 4.22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</si>
  <si>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1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</si>
  <si>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</t>
    </r>
    <r>
      <rPr>
        <sz val="10"/>
        <rFont val="Times New Roman"/>
        <family val="0"/>
        <charset val="1"/>
      </rPr>
      <t xml:space="preserve">"  (поликлиника ул. Индустриальная)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</si>
  <si>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 </t>
    </r>
    <r>
      <rPr>
        <sz val="10"/>
        <rFont val="Times New Roman"/>
        <family val="0"/>
        <charset val="1"/>
      </rPr>
      <t xml:space="preserve">"  (поликлиника ул. Индустриальная)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</si>
  <si>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 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</si>
  <si>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t xml:space="preserve"> 4.24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</si>
  <si>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детская поликлиника № 1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</si>
  <si>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t xml:space="preserve"> 4.25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</si>
  <si>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 </t>
    </r>
    <r>
      <rPr>
        <b val="true"/>
        <sz val="10"/>
        <rFont val="Times New Roman"/>
        <family val="0"/>
        <charset val="1"/>
      </rPr>
      <t xml:space="preserve">поликлиника № 3</t>
    </r>
    <r>
      <rPr>
        <sz val="10"/>
        <rFont val="Times New Roman"/>
        <family val="0"/>
        <charset val="1"/>
      </rPr>
      <t xml:space="preserve"> " </t>
    </r>
    <r>
      <rPr>
        <b val="true"/>
        <sz val="10"/>
        <rFont val="Times New Roman"/>
        <family val="0"/>
        <charset val="1"/>
      </rPr>
      <t xml:space="preserve">(бюджет ОМС)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</si>
  <si>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</si>
  <si>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</si>
  <si>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краевая детская инфекционная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</si>
  <si>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детская поликлиника № 2 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</si>
  <si>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станция скорой медицинской помощи"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</si>
  <si>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краевая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</si>
  <si>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rFont val="Times New Roman"/>
        <family val="0"/>
        <charset val="1"/>
      </rPr>
      <t xml:space="preserve">всего в т.ч.: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</si>
  <si>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t xml:space="preserve">Государственное бюджетное  учреждение здравоохранения "Тигильская районная больница"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</si>
  <si>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 </t>
    </r>
    <r>
      <rPr>
        <b val="true"/>
        <sz val="10"/>
        <rFont val="Times New Roman"/>
        <family val="0"/>
        <charset val="1"/>
      </rPr>
      <t xml:space="preserve">ОВОП с.Усть-Хайрюзово</t>
    </r>
    <r>
      <rPr>
        <b val="true"/>
        <sz val="10"/>
        <color rgb="FFFF000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</si>
  <si>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 </t>
    </r>
    <r>
      <rPr>
        <b val="true"/>
        <sz val="10"/>
        <rFont val="Times New Roman"/>
        <family val="0"/>
        <charset val="1"/>
      </rPr>
      <t xml:space="preserve">ОВОП Седанка</t>
    </r>
  </si>
  <si>
    <t xml:space="preserve">Государственное бюджетное  учреждение здравоохранения "Тигильская районная больница"  всего в т.ч.: (бюджет фонда ОМС)</t>
  </si>
  <si>
    <t xml:space="preserve">Государственное бюджетное  учреждение здравоохранения "Тигильская районная больница" 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</si>
  <si>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0"/>
        <rFont val="Times New Roman"/>
        <family val="0"/>
        <charset val="1"/>
      </rPr>
      <t xml:space="preserve"> ОВОП с.Усть-Хайрюзово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</si>
  <si>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</t>
    </r>
    <r>
      <rPr>
        <b val="true"/>
        <sz val="10"/>
        <rFont val="Times New Roman"/>
        <family val="0"/>
        <charset val="1"/>
      </rPr>
      <t xml:space="preserve"> ОВОП Седанка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</si>
  <si>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стоматологическая поликлиника" 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</si>
  <si>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стоматологическая поликлиника"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</si>
  <si>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"Пенжинская районная больница" (Каменское)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</si>
  <si>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"Пенжинская районная больница" (Каменское)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</si>
  <si>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0"/>
        <rFont val="Times New Roman"/>
        <family val="0"/>
        <charset val="1"/>
      </rPr>
      <t xml:space="preserve"> Октябрьское отделение</t>
    </r>
    <r>
      <rPr>
        <b val="true"/>
        <sz val="10"/>
        <color rgb="FFFF000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</si>
  <si>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0"/>
        <rFont val="Times New Roman"/>
        <family val="0"/>
        <charset val="1"/>
      </rPr>
      <t xml:space="preserve"> Апачинское отделение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</si>
  <si>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0"/>
        <rFont val="Times New Roman"/>
        <family val="0"/>
        <charset val="1"/>
      </rPr>
      <t xml:space="preserve"> Октябрьское отделение</t>
    </r>
    <r>
      <rPr>
        <sz val="10"/>
        <rFont val="Times New Roman"/>
        <family val="0"/>
        <charset val="1"/>
      </rPr>
      <t xml:space="preserve">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</si>
  <si>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0"/>
        <rFont val="Times New Roman"/>
        <family val="0"/>
        <charset val="1"/>
      </rPr>
      <t xml:space="preserve"> Апачинское отделение</t>
    </r>
    <r>
      <rPr>
        <sz val="10"/>
        <rFont val="Times New Roman"/>
        <family val="0"/>
        <charset val="1"/>
      </rPr>
      <t xml:space="preserve"> </t>
    </r>
  </si>
  <si>
    <r>
      <rPr>
        <b val="true"/>
        <sz val="10"/>
        <rFont val="Times New Roman"/>
        <family val="0"/>
        <charset val="1"/>
      </rPr>
      <t xml:space="preserve">Государственное бюджетное  учреждение здравоохранения "Мильковская  районная больница" всего, в  т.ч.: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</si>
  <si>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t xml:space="preserve">Долиновский ФАП ГБУЗ КК"Мильковская 
районная больница"</t>
  </si>
  <si>
    <t xml:space="preserve">Государственное бюджетное  учреждение здравоохранения "Мильковская  районная больница" всего, в  т.ч.: (бюджет фонда ОМС)</t>
  </si>
  <si>
    <r>
      <rPr>
        <b val="true"/>
        <sz val="10"/>
        <rFont val="Times New Roman"/>
        <family val="0"/>
        <charset val="1"/>
      </rPr>
      <t xml:space="preserve"> ГБУЗ КК"Олюторская районная больница", всего в т.ч.: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</si>
  <si>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t xml:space="preserve"> ГБУЗ КК"Олюторская районная больница", Тиличики</t>
  </si>
  <si>
    <t xml:space="preserve"> ОВОП с. Хаилино ГБУЗ КК"Олюторская районная больница" </t>
  </si>
  <si>
    <t xml:space="preserve">ОВОП с.Пахачи ГБУЗ КК"Олюторская районная больница" </t>
  </si>
  <si>
    <t xml:space="preserve">ОВОП с.Апука ГБУЗ КК"Олюторская районная больница" </t>
  </si>
  <si>
    <t xml:space="preserve"> ГБУЗ КК"Олюторская районная больница" всего в т.ч.: (бюджет фонда ОМС)</t>
  </si>
  <si>
    <t xml:space="preserve">ФАП с.Ачайваям ГБУЗ КК"Олюторская районная больница" 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</si>
  <si>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</si>
  <si>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  </t>
    </r>
    <r>
      <rPr>
        <b val="true"/>
        <sz val="10"/>
        <rFont val="Times New Roman"/>
        <family val="0"/>
        <charset val="1"/>
      </rPr>
      <t xml:space="preserve">(бюджет фонда ОМС) 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</si>
  <si>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станция скорой медицинской помощи"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</si>
  <si>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станция скорой медицинской помощи"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</si>
  <si>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</si>
  <si>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</si>
  <si>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</si>
  <si>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"Озерновская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</si>
  <si>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"Озерновская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ОМС)(ФАП Запорожье)</t>
    </r>
  </si>
  <si>
    <t xml:space="preserve">Государственное бюджетное  учреждение здравоохранения "Карагинская районная больница" всего, в т.ч.:  (бюджет фонда ОМС)</t>
  </si>
  <si>
    <r>
      <rPr>
        <sz val="10"/>
        <rFont val="Times New Roman"/>
        <family val="0"/>
        <charset val="1"/>
      </rPr>
      <t xml:space="preserve">ФАП</t>
    </r>
    <r>
      <rPr>
        <b val="true"/>
        <sz val="10"/>
        <rFont val="Times New Roman"/>
        <family val="0"/>
        <charset val="1"/>
      </rPr>
      <t xml:space="preserve"> с. Ильпырское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</si>
  <si>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r>
      <rPr>
        <sz val="10"/>
        <rFont val="Times New Roman"/>
        <family val="0"/>
        <charset val="1"/>
      </rPr>
      <t xml:space="preserve">ФАП </t>
    </r>
    <r>
      <rPr>
        <b val="true"/>
        <sz val="10"/>
        <rFont val="Times New Roman"/>
        <family val="0"/>
        <charset val="1"/>
      </rPr>
      <t xml:space="preserve">с. Кострома</t>
    </r>
    <r>
      <rPr>
        <sz val="10"/>
        <rFont val="Times New Roman"/>
        <family val="0"/>
        <charset val="1"/>
      </rPr>
      <t xml:space="preserve"> ГБУЗ  КК"Карагинская районная больница"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</si>
  <si>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"Усть-Камчатская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</si>
  <si>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"Соболевская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sz val="10"/>
        <color rgb="FF000000"/>
        <rFont val="Times New Roman"/>
        <family val="0"/>
        <charset val="1"/>
      </rPr>
      <t xml:space="preserve">Отделение общей врачебной практики (семейной медицины)  -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</si>
  <si>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t xml:space="preserve">ГБУЗ "Елизовская районная больница"</t>
  </si>
  <si>
    <t xml:space="preserve">Раздольненская амбулатория</t>
  </si>
  <si>
    <t xml:space="preserve">Новолесновская амбулатория</t>
  </si>
  <si>
    <t xml:space="preserve">Паратунская амбулатория</t>
  </si>
  <si>
    <t xml:space="preserve">  8.1</t>
  </si>
  <si>
    <t xml:space="preserve">  8.3</t>
  </si>
  <si>
    <t xml:space="preserve">8.4</t>
  </si>
  <si>
    <t xml:space="preserve">Государственное учреждение "Усть-Большерецкая районная станция по борьбе с болезнями животных"</t>
  </si>
  <si>
    <t xml:space="preserve">Краевое государственное бюджетное учреждение "Усть-Камчатская районная станция по борьбе с болезнями животных" </t>
  </si>
  <si>
    <t xml:space="preserve">  8.6</t>
  </si>
  <si>
    <t xml:space="preserve">Краевое государственное бюджетное учреждение "Камчатская краевая станция по борьбе с болезнями животных" </t>
  </si>
  <si>
    <t xml:space="preserve">Карагинская районная ветеринарная лечебница (с.Оссора)</t>
  </si>
  <si>
    <r>
      <rPr>
        <b val="true"/>
        <sz val="14"/>
        <rFont val="Times New Roman"/>
        <family val="0"/>
        <charset val="1"/>
      </rPr>
      <t xml:space="preserve">Предложения по объемам </t>
    </r>
    <r>
      <rPr>
        <b val="true"/>
        <u val="single"/>
        <sz val="14"/>
        <rFont val="Times New Roman"/>
        <family val="0"/>
        <charset val="1"/>
      </rPr>
      <t xml:space="preserve">водоотведения</t>
    </r>
    <r>
      <rPr>
        <b val="true"/>
        <sz val="14"/>
        <rFont val="Times New Roman"/>
        <family val="0"/>
        <charset val="1"/>
      </rPr>
      <t xml:space="preserve">  в 2024, и на плановый период  2025  - 2027 годов для краевыми государственными бюджетными учреждениями </t>
    </r>
  </si>
  <si>
    <t xml:space="preserve">Краевое государственное профессиональное образовательное бюджетное учреждение "Камчатский сельскохозяйственный техникум"</t>
  </si>
  <si>
    <t xml:space="preserve">Филиал краевого государственного профессионального образовательного бюджетного учреждения "Камчатский сельскохозяйственный техникум"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</si>
  <si>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sz val="10"/>
        <color rgb="FFFF000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</si>
  <si>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 val="true"/>
        <sz val="10"/>
        <rFont val="Times New Roman"/>
        <family val="0"/>
        <charset val="1"/>
      </rPr>
      <t xml:space="preserve">СПИД</t>
    </r>
    <r>
      <rPr>
        <sz val="10"/>
        <rFont val="Times New Roman"/>
        <family val="0"/>
        <charset val="1"/>
      </rPr>
      <t xml:space="preserve"> и инфекционными заболеваниями"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</si>
  <si>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станция переливания крови"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</t>
    </r>
    <r>
      <rPr>
        <b val="true"/>
        <sz val="10"/>
        <rFont val="Times New Roman"/>
        <family val="0"/>
        <charset val="1"/>
      </rPr>
      <t xml:space="preserve">                                    </t>
    </r>
  </si>
  <si>
    <r>
      <rPr>
        <sz val="10"/>
        <rFont val="Times New Roman"/>
        <family val="0"/>
        <charset val="1"/>
      </rPr>
      <t xml:space="preserve">Краевое 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 val="true"/>
        <sz val="10"/>
        <rFont val="Times New Roman"/>
        <family val="0"/>
        <charset val="1"/>
      </rPr>
      <t xml:space="preserve">(филиал пгт. Палана) 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</si>
  <si>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0"/>
        <charset val="1"/>
      </rPr>
      <t xml:space="preserve">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        </t>
    </r>
    <r>
      <rPr>
        <sz val="10"/>
        <rFont val="Times New Roman"/>
        <family val="0"/>
        <charset val="1"/>
      </rPr>
      <t xml:space="preserve">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</si>
  <si>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наркологический диспансер" ( пр.50 лет Октября)  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</si>
  <si>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</t>
    </r>
    <r>
      <rPr>
        <sz val="10"/>
        <color rgb="FFFF0000"/>
        <rFont val="Times New Roman"/>
        <family val="0"/>
        <charset val="1"/>
      </rPr>
      <t xml:space="preserve">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  </t>
    </r>
    <r>
      <rPr>
        <b val="true"/>
        <sz val="10"/>
        <rFont val="Times New Roman"/>
        <family val="0"/>
        <charset val="1"/>
      </rPr>
      <t xml:space="preserve">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</si>
  <si>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детская больница"  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</t>
    </r>
    <r>
      <rPr>
        <sz val="10"/>
        <color rgb="FFFF0000"/>
        <rFont val="Times New Roman"/>
        <family val="0"/>
        <charset val="1"/>
      </rPr>
      <t xml:space="preserve">   </t>
    </r>
    <r>
      <rPr>
        <sz val="10"/>
        <rFont val="Times New Roman"/>
        <family val="0"/>
        <charset val="1"/>
      </rPr>
      <t xml:space="preserve">     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</si>
  <si>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   </t>
    </r>
    <r>
      <rPr>
        <sz val="10"/>
        <rFont val="Times New Roman"/>
        <family val="0"/>
        <charset val="1"/>
      </rPr>
      <t xml:space="preserve">    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</si>
  <si>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0"/>
        <rFont val="Times New Roman"/>
        <family val="0"/>
        <charset val="1"/>
      </rPr>
      <t xml:space="preserve"> 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   </t>
    </r>
    <r>
      <rPr>
        <b val="true"/>
        <sz val="10"/>
        <rFont val="Times New Roman"/>
        <family val="0"/>
        <charset val="1"/>
      </rPr>
      <t xml:space="preserve">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</si>
  <si>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b val="true"/>
        <sz val="1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                                   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</si>
  <si>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"Корякская окружная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b val="true"/>
        <sz val="10"/>
        <rFont val="Times New Roman"/>
        <family val="0"/>
        <charset val="1"/>
      </rPr>
      <t xml:space="preserve">   </t>
    </r>
    <r>
      <rPr>
        <sz val="10"/>
        <rFont val="Times New Roman"/>
        <family val="0"/>
        <charset val="1"/>
      </rPr>
      <t xml:space="preserve">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</si>
  <si>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</si>
  <si>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b val="true"/>
        <sz val="10"/>
        <rFont val="Times New Roman"/>
        <family val="0"/>
        <charset val="1"/>
      </rPr>
      <t xml:space="preserve">Филиал № 1</t>
    </r>
    <r>
      <rPr>
        <sz val="10"/>
        <rFont val="Times New Roman"/>
        <family val="0"/>
        <charset val="1"/>
      </rPr>
      <t xml:space="preserve"> Государственного бюджетного учреждения здравоохранения "Камчатский краевой противотуберкулезный диспансер" </t>
    </r>
    <r>
      <rPr>
        <b val="true"/>
        <sz val="10"/>
        <rFont val="Times New Roman"/>
        <family val="0"/>
        <charset val="1"/>
      </rPr>
      <t xml:space="preserve"> пгт. Палана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</si>
  <si>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"Ключевская районная больница"</t>
    </r>
    <r>
      <rPr>
        <b val="true"/>
        <sz val="10"/>
        <color rgb="FFFF0000"/>
        <rFont val="Times New Roman"/>
        <family val="0"/>
        <charset val="1"/>
      </rPr>
      <t xml:space="preserve"> 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</si>
  <si>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поликлиника № 1 </t>
    </r>
    <r>
      <rPr>
        <sz val="10"/>
        <rFont val="Times New Roman"/>
        <family val="0"/>
        <charset val="1"/>
      </rPr>
      <t xml:space="preserve">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</si>
  <si>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</t>
    </r>
    <r>
      <rPr>
        <sz val="10"/>
        <rFont val="Times New Roman"/>
        <family val="0"/>
        <charset val="1"/>
      </rPr>
      <t xml:space="preserve">"  (поликлиника ул. Индустриальная)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</si>
  <si>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</t>
    </r>
    <r>
      <rPr>
        <sz val="10"/>
        <rFont val="Times New Roman"/>
        <family val="0"/>
        <charset val="1"/>
      </rPr>
      <t xml:space="preserve">"  (поликлиника ул. Индустриальная)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</si>
  <si>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</t>
    </r>
    <r>
      <rPr>
        <b val="true"/>
        <sz val="10"/>
        <rFont val="Times New Roman"/>
        <family val="0"/>
        <charset val="1"/>
      </rPr>
      <t xml:space="preserve"> больница № 2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</si>
  <si>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детская поликлиника № 1</t>
    </r>
    <r>
      <rPr>
        <sz val="10"/>
        <rFont val="Times New Roman"/>
        <family val="0"/>
        <charset val="1"/>
      </rPr>
      <t xml:space="preserve">"   </t>
    </r>
    <r>
      <rPr>
        <b val="true"/>
        <sz val="10"/>
        <rFont val="Times New Roman"/>
        <family val="0"/>
        <charset val="1"/>
      </rPr>
      <t xml:space="preserve">(бюджет фонда ОМС)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</si>
  <si>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</si>
  <si>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</si>
  <si>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</si>
  <si>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t xml:space="preserve">Государственное бюджетное  учреждение здравоохранения "Усть-Большерецкая районная больница"  всего, в т.ч.: (краевой бюджет)   </t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</si>
  <si>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"Усть-Большерецкая районная больница"</t>
    </r>
    <r>
      <rPr>
        <b val="true"/>
        <sz val="10"/>
        <rFont val="Times New Roman"/>
        <family val="0"/>
        <charset val="1"/>
      </rPr>
      <t xml:space="preserve"> Октябрьское отделение </t>
    </r>
    <r>
      <rPr>
        <sz val="10"/>
        <rFont val="Times New Roman"/>
        <family val="0"/>
        <charset val="1"/>
      </rPr>
      <t xml:space="preserve"> </t>
    </r>
  </si>
  <si>
    <r>
      <rPr>
        <b val="true"/>
        <sz val="10"/>
        <rFont val="Times New Roman"/>
        <family val="0"/>
        <charset val="1"/>
      </rPr>
      <t xml:space="preserve">Долиновский ФАП</t>
    </r>
    <r>
      <rPr>
        <sz val="10"/>
        <rFont val="Times New Roman"/>
        <family val="0"/>
        <charset val="1"/>
      </rPr>
      <t xml:space="preserve"> ГБУЗ КК"Мильковская районная больница"</t>
    </r>
  </si>
  <si>
    <t xml:space="preserve">Государственное бюджетное  учреждение здравоохранения "Мильковская районная больница" всего, в  т.ч.: (бюджет фонда ОМС)</t>
  </si>
  <si>
    <r>
      <rPr>
        <b val="true"/>
        <sz val="10"/>
        <rFont val="Times New Roman"/>
        <family val="0"/>
        <charset val="1"/>
      </rPr>
      <t xml:space="preserve">Атласовская</t>
    </r>
    <r>
      <rPr>
        <sz val="10"/>
        <rFont val="Times New Roman"/>
        <family val="0"/>
        <charset val="1"/>
      </rPr>
      <t xml:space="preserve"> врачебная амбулатория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</si>
  <si>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</si>
  <si>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станция скорой медицинской помощи"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</si>
  <si>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</si>
  <si>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"Озерновская районная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</si>
  <si>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"Озерновская районная больница" </t>
    </r>
    <r>
      <rPr>
        <b val="true"/>
        <sz val="10"/>
        <rFont val="Times New Roman"/>
        <family val="0"/>
        <charset val="1"/>
      </rPr>
      <t xml:space="preserve">(ФАП Запорожье) -  (бюджет фонда ОМС)</t>
    </r>
  </si>
  <si>
    <r>
      <rPr>
        <b val="true"/>
        <sz val="10"/>
        <rFont val="Times New Roman"/>
        <family val="0"/>
        <charset val="1"/>
      </rPr>
      <t xml:space="preserve">п. Оссора</t>
    </r>
    <r>
      <rPr>
        <sz val="10"/>
        <rFont val="Times New Roman"/>
        <family val="0"/>
        <charset val="1"/>
      </rPr>
      <t xml:space="preserve"> - ГБУЗ  КК"Карагинская районная больница" </t>
    </r>
    <r>
      <rPr>
        <b val="true"/>
        <sz val="10"/>
        <rFont val="Times New Roman"/>
        <family val="0"/>
        <charset val="1"/>
      </rPr>
      <t xml:space="preserve"> (бюджет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</si>
  <si>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"Усть-Камчатская районная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</si>
  <si>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t xml:space="preserve">Николаевская амбулатория, Фельдшерский п. Сосновка</t>
  </si>
  <si>
    <t xml:space="preserve">8.3</t>
  </si>
  <si>
    <t xml:space="preserve">8.5</t>
  </si>
  <si>
    <r>
      <rPr>
        <sz val="10"/>
        <rFont val="Times New Roman"/>
        <family val="0"/>
        <charset val="1"/>
      </rP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</t>
    </r>
    <r>
      <rPr>
        <b val="true"/>
        <sz val="10"/>
        <rFont val="Times New Roman"/>
        <family val="0"/>
        <charset val="1"/>
      </rPr>
      <t xml:space="preserve">            </t>
    </r>
  </si>
  <si>
    <r>
      <rPr>
        <b val="true"/>
        <sz val="12"/>
        <rFont val="Times New Roman"/>
        <family val="0"/>
        <charset val="1"/>
      </rPr>
      <t xml:space="preserve">Предложения по объемам обращения с </t>
    </r>
    <r>
      <rPr>
        <b val="true"/>
        <u val="single"/>
        <sz val="12"/>
        <rFont val="Times New Roman"/>
        <family val="0"/>
        <charset val="1"/>
      </rPr>
      <t xml:space="preserve"> твердыми коммунальными отходами </t>
    </r>
    <r>
      <rPr>
        <b val="true"/>
        <sz val="12"/>
        <rFont val="Times New Roman"/>
        <family val="0"/>
        <charset val="1"/>
      </rPr>
      <t xml:space="preserve"> в 2024, и на плановый период  2025 - 2027 годов                                                                               краевыми государственными бюджетными учреждениями</t>
    </r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</si>
  <si>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"</t>
  </si>
  <si>
    <t xml:space="preserve">АО "Спецтранс"</t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</si>
  <si>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"Малка")</t>
  </si>
  <si>
    <t xml:space="preserve">1.3.</t>
  </si>
  <si>
    <t xml:space="preserve">Краевое государственное профессиональное образовательное бюджетное учреждение "Камчатский сельскохозяйственный техникум" </t>
  </si>
  <si>
    <t xml:space="preserve"> 3.8</t>
  </si>
  <si>
    <t xml:space="preserve"> 3.9</t>
  </si>
  <si>
    <t xml:space="preserve"> 3.10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</si>
  <si>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</si>
  <si>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</si>
  <si>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</si>
  <si>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</si>
  <si>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</si>
  <si>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 xml:space="preserve"> 3.16</t>
  </si>
  <si>
    <t xml:space="preserve">Краевое государственное общеобразовательное бюджетное учреждение Вечерняя (сменная) школа № 13  г.Петропавловск-Камчатский</t>
  </si>
  <si>
    <t xml:space="preserve"> 3.17</t>
  </si>
  <si>
    <t xml:space="preserve"> 3.18</t>
  </si>
  <si>
    <t xml:space="preserve"> 3.19</t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</si>
  <si>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кожно-венерологический диспансер"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</si>
  <si>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</si>
  <si>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центр по профилактике и борьбе со</t>
    </r>
    <r>
      <rPr>
        <b val="true"/>
        <sz val="10"/>
        <rFont val="Times New Roman"/>
        <family val="0"/>
        <charset val="1"/>
      </rPr>
      <t xml:space="preserve"> СПИД</t>
    </r>
    <r>
      <rPr>
        <sz val="10"/>
        <rFont val="Times New Roman"/>
        <family val="0"/>
        <charset val="1"/>
      </rPr>
      <t xml:space="preserve"> и инфекционными заболеваниями"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</si>
  <si>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станция переливания крови"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b val="true"/>
        <sz val="1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                                          </t>
    </r>
  </si>
  <si>
    <r>
      <rPr>
        <sz val="10"/>
        <rFont val="Times New Roman"/>
        <family val="0"/>
        <charset val="1"/>
      </rPr>
      <t xml:space="preserve"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 </t>
    </r>
    <r>
      <rPr>
        <sz val="10"/>
        <rFont val="Times New Roman"/>
        <family val="0"/>
        <charset val="1"/>
      </rPr>
      <t xml:space="preserve">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</si>
  <si>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      </t>
    </r>
    <r>
      <rPr>
        <b val="true"/>
        <sz val="10"/>
        <rFont val="Times New Roman"/>
        <family val="0"/>
        <charset val="1"/>
      </rPr>
      <t xml:space="preserve">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</si>
  <si>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наркологический диспансер"  </t>
    </r>
    <r>
      <rPr>
        <sz val="10"/>
        <color rgb="FFFF0000"/>
        <rFont val="Times New Roman"/>
        <family val="0"/>
        <charset val="1"/>
      </rPr>
      <t xml:space="preserve">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      </t>
    </r>
    <r>
      <rPr>
        <b val="true"/>
        <sz val="10"/>
        <rFont val="Times New Roman"/>
        <family val="0"/>
        <charset val="1"/>
      </rPr>
      <t xml:space="preserve">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</si>
  <si>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"Камчатский краевой онкологический диспансер"    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 </t>
    </r>
    <r>
      <rPr>
        <b val="true"/>
        <sz val="10"/>
        <rFont val="Times New Roman"/>
        <family val="0"/>
        <charset val="1"/>
      </rPr>
      <t xml:space="preserve">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</si>
  <si>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"Камчатская краевая больница им. А.С.Лукашевского"    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      </t>
    </r>
    <r>
      <rPr>
        <b val="true"/>
        <sz val="10"/>
        <rFont val="Times New Roman"/>
        <family val="0"/>
        <charset val="1"/>
      </rPr>
      <t xml:space="preserve">                 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</si>
  <si>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"Камчатский краевой кардиологический диспансер"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   </t>
    </r>
    <r>
      <rPr>
        <b val="true"/>
        <sz val="10"/>
        <rFont val="Times New Roman"/>
        <family val="0"/>
        <charset val="1"/>
      </rPr>
      <t xml:space="preserve">                    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</si>
  <si>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поликлиника № 1</t>
    </r>
    <r>
      <rPr>
        <sz val="10"/>
        <rFont val="Times New Roman"/>
        <family val="0"/>
        <charset val="1"/>
      </rPr>
      <t xml:space="preserve">"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</si>
  <si>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больница№ </t>
    </r>
    <r>
      <rPr>
        <sz val="10"/>
        <rFont val="Times New Roman"/>
        <family val="0"/>
        <charset val="1"/>
      </rPr>
      <t xml:space="preserve">1"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</si>
  <si>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</t>
    </r>
    <r>
      <rPr>
        <b val="true"/>
        <sz val="10"/>
        <rFont val="Times New Roman"/>
        <family val="0"/>
        <charset val="1"/>
      </rPr>
      <t xml:space="preserve">больница № 2</t>
    </r>
    <r>
      <rPr>
        <sz val="10"/>
        <rFont val="Times New Roman"/>
        <family val="0"/>
        <charset val="1"/>
      </rPr>
      <t xml:space="preserve">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</si>
  <si>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гериатрическая больница"</t>
    </r>
    <r>
      <rPr>
        <b val="true"/>
        <sz val="1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</si>
  <si>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</t>
    </r>
    <r>
      <rPr>
        <sz val="10"/>
        <color rgb="FFFF0000"/>
        <rFont val="Times New Roman"/>
        <family val="0"/>
        <charset val="1"/>
      </rPr>
      <t xml:space="preserve">  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</si>
  <si>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</si>
  <si>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городская стоматологическая поликлиника"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 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</si>
  <si>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"Камчатская городская стоматологическая поликлиника"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</si>
  <si>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"Петропавловск-Камчатская городская поликлиника № 3"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</si>
  <si>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профилактики"(</t>
    </r>
    <r>
      <rPr>
        <b val="true"/>
        <sz val="10"/>
        <rFont val="Times New Roman"/>
        <family val="0"/>
        <charset val="1"/>
      </rPr>
      <t xml:space="preserve">бюджет фонда ОМС)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</si>
  <si>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"Вилючинская городская больница" </t>
    </r>
    <r>
      <rPr>
        <b val="true"/>
        <sz val="10"/>
        <rFont val="Times New Roman"/>
        <family val="0"/>
        <charset val="1"/>
      </rPr>
      <t xml:space="preserve">(бюджет ОМС)  </t>
    </r>
    <r>
      <rPr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</si>
  <si>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районная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</si>
  <si>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</si>
  <si>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"Елизовская станция скорой медицинской помощи"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  </t>
    </r>
  </si>
  <si>
    <r>
      <rPr>
        <sz val="10"/>
        <rFont val="Times New Roman"/>
        <family val="0"/>
        <charset val="1"/>
      </rPr>
      <t xml:space="preserve">Государственное бюджетное учреждение здравоохранения "Бюро судебно-медицинской экспертизы " (ул. Орджоникидзе, 9а) </t>
    </r>
    <r>
      <rPr>
        <b val="true"/>
        <sz val="10"/>
        <color rgb="FFFF0000"/>
        <rFont val="Times New Roman"/>
        <family val="0"/>
        <charset val="1"/>
      </rPr>
      <t xml:space="preserve"> (краевой бюджет)    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</si>
  <si>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"Бюро судебно-медицинской экспертизы" (г. Елизово, Пограничная, 18а )  </t>
    </r>
    <r>
      <rPr>
        <b val="true"/>
        <sz val="10"/>
        <color rgb="FFFF0000"/>
        <rFont val="Times New Roman"/>
        <family val="0"/>
        <charset val="1"/>
      </rPr>
      <t xml:space="preserve">(краевой бюджет) </t>
    </r>
    <r>
      <rPr>
        <sz val="10"/>
        <color rgb="FFFF0000"/>
        <rFont val="Times New Roman"/>
        <family val="0"/>
        <charset val="1"/>
      </rPr>
      <t xml:space="preserve">     </t>
    </r>
    <r>
      <rPr>
        <sz val="10"/>
        <rFont val="Times New Roman"/>
        <family val="0"/>
        <charset val="1"/>
      </rPr>
      <t xml:space="preserve">                                      </t>
    </r>
    <r>
      <rPr>
        <b val="true"/>
        <sz val="10"/>
        <rFont val="Times New Roman"/>
        <family val="0"/>
        <charset val="1"/>
      </rPr>
      <t xml:space="preserve">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</si>
  <si>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  <r>
      <rPr>
        <b val="true"/>
        <sz val="10"/>
        <rFont val="Times New Roman"/>
        <family val="0"/>
        <charset val="1"/>
      </rPr>
      <t xml:space="preserve"> </t>
    </r>
    <r>
      <rPr>
        <sz val="10"/>
        <rFont val="Times New Roman"/>
        <family val="0"/>
        <charset val="1"/>
      </rPr>
      <t xml:space="preserve"> с.Эссо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</si>
  <si>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</t>
    </r>
    <r>
      <rPr>
        <sz val="10"/>
        <rFont val="Times New Roman"/>
        <family val="0"/>
        <charset val="1"/>
      </rPr>
      <t xml:space="preserve"> с.Эссо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</si>
  <si>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 "Быстринская районная больница" </t>
    </r>
    <r>
      <rPr>
        <b val="true"/>
        <sz val="10"/>
        <rFont val="Times New Roman"/>
        <family val="0"/>
        <charset val="1"/>
      </rPr>
      <t xml:space="preserve">(бюджет фонда ОМС) </t>
    </r>
    <r>
      <rPr>
        <sz val="10"/>
        <rFont val="Times New Roman"/>
        <family val="0"/>
        <charset val="1"/>
      </rPr>
      <t xml:space="preserve">с.Анавгай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</si>
  <si>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"Мильковская районная больница"</t>
    </r>
    <r>
      <rPr>
        <sz val="10"/>
        <color rgb="FFFF0000"/>
        <rFont val="Times New Roman"/>
        <family val="0"/>
        <charset val="1"/>
      </rPr>
      <t xml:space="preserve"> </t>
    </r>
    <r>
      <rPr>
        <b val="true"/>
        <sz val="10"/>
        <color rgb="FFFF0000"/>
        <rFont val="Times New Roman"/>
        <family val="0"/>
        <charset val="1"/>
      </rPr>
      <t xml:space="preserve">(краевой бюджет)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</si>
  <si>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"Мильковская районная больница"   </t>
    </r>
    <r>
      <rPr>
        <b val="true"/>
        <sz val="10"/>
        <rFont val="Times New Roman"/>
        <family val="0"/>
        <charset val="1"/>
      </rPr>
      <t xml:space="preserve">(бюджет фонда ОМС) </t>
    </r>
  </si>
  <si>
    <r>
      <rPr>
        <sz val="10"/>
        <rFont val="Times New Roman"/>
        <family val="0"/>
        <charset val="1"/>
      </rPr>
      <t xml:space="preserve">Государственное бюджетное  учреждение здравоохранения "Тигильская районная больница"  </t>
    </r>
    <r>
      <rPr>
        <b val="true"/>
        <sz val="10"/>
        <rFont val="Times New Roman"/>
        <family val="0"/>
        <charset val="1"/>
      </rPr>
      <t xml:space="preserve">(бюджет фонда ОМС)</t>
    </r>
  </si>
  <si>
    <t xml:space="preserve">8.5.</t>
  </si>
  <si>
    <t xml:space="preserve">Тигильская районная ветеринарная лечебница (с. Тигиль)</t>
  </si>
  <si>
    <r>
      <rPr>
        <sz val="10"/>
        <rFont val="Times New Roman"/>
        <family val="0"/>
        <charset val="1"/>
      </rP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    </t>
    </r>
    <r>
      <rPr>
        <b val="true"/>
        <sz val="10"/>
        <rFont val="Times New Roman"/>
        <family val="0"/>
        <charset val="1"/>
      </rPr>
      <t xml:space="preserve">            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</si>
</sst>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@"/>
    <numFmt numFmtId="167" formatCode="0.00"/>
    <numFmt numFmtId="168" formatCode="#,##0"/>
  </numFmts>
  <fonts count="38">
    <font>
      <sz val="11"/>
      <name val="Calibri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1"/>
    </font>
    <font>
      <b val="true"/>
      <sz val="12"/>
      <name val="Times New Roman"/>
      <family val="0"/>
      <charset val="1"/>
    </font>
    <font>
      <b val="true"/>
      <u val="single"/>
      <sz val="12"/>
      <name val="Times New Roman"/>
      <family val="0"/>
      <charset val="1"/>
    </font>
    <font>
      <b val="true"/>
      <sz val="10"/>
      <name val="Times New Roman"/>
      <family val="0"/>
      <charset val="1"/>
    </font>
    <font>
      <b val="true"/>
      <sz val="10"/>
      <color rgb="FF000000"/>
      <name val="Times New Roman"/>
      <family val="0"/>
      <charset val="1"/>
    </font>
    <font>
      <b val="true"/>
      <u val="single"/>
      <sz val="10"/>
      <color rgb="FF000000"/>
      <name val="Times New Roman"/>
      <family val="0"/>
      <charset val="1"/>
    </font>
    <font>
      <b val="true"/>
      <sz val="10"/>
      <name val="Arial Cyr"/>
      <family val="0"/>
      <charset val="1"/>
    </font>
    <font>
      <b val="true"/>
      <sz val="9"/>
      <name val="Times New Roman"/>
      <family val="0"/>
      <charset val="1"/>
    </font>
    <font>
      <sz val="10"/>
      <name val="Times New Roman"/>
      <family val="0"/>
      <charset val="1"/>
    </font>
    <font>
      <i val="true"/>
      <sz val="1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i val="true"/>
      <sz val="10"/>
      <color rgb="FFFF0000"/>
      <name val="Times New Roman"/>
      <family val="0"/>
      <charset val="1"/>
    </font>
    <font>
      <sz val="10"/>
      <color rgb="FF000000"/>
      <name val="Times New Roman"/>
      <family val="0"/>
      <charset val="1"/>
    </font>
    <font>
      <i val="true"/>
      <sz val="10"/>
      <color rgb="FFFF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u val="single"/>
      <sz val="10"/>
      <name val="Times New Roman"/>
      <family val="0"/>
      <charset val="1"/>
    </font>
    <font>
      <sz val="11"/>
      <name val="Times New Roman"/>
      <family val="0"/>
      <charset val="1"/>
    </font>
    <font>
      <b val="true"/>
      <sz val="11"/>
      <color rgb="FFFF0000"/>
      <name val="Times New Roman"/>
      <family val="0"/>
      <charset val="1"/>
    </font>
    <font>
      <b val="true"/>
      <sz val="11"/>
      <name val="Times New Roman"/>
      <family val="0"/>
      <charset val="1"/>
    </font>
    <font>
      <sz val="10"/>
      <name val="Arial Cyr"/>
      <family val="0"/>
      <charset val="1"/>
    </font>
    <font>
      <sz val="12"/>
      <name val="Times New Roman"/>
      <family val="0"/>
      <charset val="1"/>
    </font>
    <font>
      <sz val="10"/>
      <color rgb="FF800080"/>
      <name val="Times New Roman"/>
      <family val="0"/>
      <charset val="1"/>
    </font>
    <font>
      <u val="single"/>
      <sz val="10"/>
      <name val="Times New Roman"/>
      <family val="0"/>
      <charset val="1"/>
    </font>
    <font>
      <b val="true"/>
      <sz val="13"/>
      <name val="Times New Roman"/>
      <family val="0"/>
      <charset val="1"/>
    </font>
    <font>
      <b val="true"/>
      <u val="single"/>
      <sz val="13"/>
      <name val="Times New Roman"/>
      <family val="0"/>
      <charset val="1"/>
    </font>
    <font>
      <sz val="9"/>
      <name val="Tahoma"/>
      <family val="0"/>
      <charset val="1"/>
    </font>
    <font>
      <b val="true"/>
      <sz val="14"/>
      <name val="Times New Roman"/>
      <family val="0"/>
      <charset val="1"/>
    </font>
    <font>
      <sz val="10"/>
      <color rgb="FF000000"/>
      <name val="Arial"/>
      <family val="0"/>
      <charset val="1"/>
    </font>
    <font>
      <b val="true"/>
      <sz val="13"/>
      <color rgb="FF000000"/>
      <name val="Times New Roman"/>
      <family val="0"/>
      <charset val="1"/>
    </font>
    <font>
      <b val="true"/>
      <u val="single"/>
      <sz val="13"/>
      <color rgb="FF000000"/>
      <name val="Times New Roman"/>
      <family val="0"/>
      <charset val="1"/>
    </font>
    <font>
      <b val="true"/>
      <vertAlign val="superscript"/>
      <sz val="10"/>
      <name val="Times New Roman"/>
      <family val="0"/>
      <charset val="1"/>
    </font>
    <font>
      <sz val="11"/>
      <color rgb="FF000000"/>
      <name val="Times New Roman"/>
      <family val="0"/>
      <charset val="1"/>
    </font>
    <font>
      <b val="true"/>
      <u val="single"/>
      <sz val="14"/>
      <name val="Times New Roman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medium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5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2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1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1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7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6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6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5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25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2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2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3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2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3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6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9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8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2" borderId="2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2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2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2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3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2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2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3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2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6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6" fillId="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2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6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1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1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21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6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2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21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FFFFFFFF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219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3" activeCellId="0" sqref="G3"/>
    </sheetView>
  </sheetViews>
  <sheetFormatPr defaultColWidth="9.00390625" defaultRowHeight="12.75" zeroHeight="false" outlineLevelRow="0" outlineLevelCol="0"/>
  <cols>
    <col collapsed="false" customWidth="true" hidden="true" outlineLevel="0" max="2" min="1" style="1" width="6.14"/>
    <col collapsed="false" customWidth="true" hidden="false" outlineLevel="0" max="3" min="3" style="2" width="6.71"/>
    <col collapsed="false" customWidth="true" hidden="false" outlineLevel="0" max="4" min="4" style="3" width="51"/>
    <col collapsed="false" customWidth="true" hidden="false" outlineLevel="0" max="5" min="5" style="4" width="18.57"/>
    <col collapsed="false" customWidth="true" hidden="false" outlineLevel="0" max="6" min="6" style="5" width="22"/>
    <col collapsed="false" customWidth="true" hidden="false" outlineLevel="0" max="7" min="7" style="2" width="19.57"/>
    <col collapsed="false" customWidth="true" hidden="false" outlineLevel="0" max="8" min="8" style="2" width="22"/>
    <col collapsed="false" customWidth="true" hidden="false" outlineLevel="0" max="9" min="9" style="2" width="17.15"/>
    <col collapsed="false" customWidth="true" hidden="false" outlineLevel="0" max="10" min="10" style="2" width="16.71"/>
    <col collapsed="false" customWidth="true" hidden="false" outlineLevel="0" max="11" min="11" style="2" width="18.57"/>
    <col collapsed="false" customWidth="false" hidden="false" outlineLevel="0" max="16384" min="12" style="2" width="9"/>
  </cols>
  <sheetData>
    <row r="1" customFormat="false" ht="42" hidden="false" customHeight="true" outlineLevel="0" collapsed="false">
      <c r="C1" s="6" t="s">
        <v>0</v>
      </c>
      <c r="D1" s="6"/>
      <c r="E1" s="6"/>
      <c r="F1" s="6"/>
      <c r="G1" s="6"/>
      <c r="H1" s="6"/>
      <c r="I1" s="6"/>
      <c r="J1" s="6"/>
      <c r="K1" s="6"/>
    </row>
    <row r="2" customFormat="false" ht="57" hidden="false" customHeight="true" outlineLevel="0" collapsed="false">
      <c r="B2" s="7"/>
      <c r="C2" s="8"/>
      <c r="D2" s="9" t="s">
        <v>1</v>
      </c>
      <c r="E2" s="9" t="s">
        <v>2</v>
      </c>
      <c r="F2" s="10" t="s">
        <v>3</v>
      </c>
      <c r="G2" s="11" t="s">
        <v>4</v>
      </c>
      <c r="H2" s="12" t="s">
        <v>5</v>
      </c>
      <c r="I2" s="12" t="s">
        <v>6</v>
      </c>
      <c r="J2" s="12" t="s">
        <v>7</v>
      </c>
      <c r="K2" s="13" t="s">
        <v>8</v>
      </c>
    </row>
    <row r="3" customFormat="false" ht="18" hidden="false" customHeight="true" outlineLevel="0" collapsed="false">
      <c r="B3" s="7"/>
      <c r="C3" s="14"/>
      <c r="D3" s="9"/>
      <c r="E3" s="9"/>
      <c r="F3" s="10"/>
      <c r="G3" s="15" t="s">
        <v>9</v>
      </c>
      <c r="H3" s="15" t="s">
        <v>9</v>
      </c>
      <c r="I3" s="15" t="s">
        <v>9</v>
      </c>
      <c r="J3" s="15" t="s">
        <v>9</v>
      </c>
      <c r="K3" s="13"/>
    </row>
    <row r="4" s="21" customFormat="true" ht="13.5" hidden="false" customHeight="true" outlineLevel="0" collapsed="false">
      <c r="A4" s="16"/>
      <c r="B4" s="17"/>
      <c r="C4" s="18" t="s">
        <v>10</v>
      </c>
      <c r="D4" s="19" t="s">
        <v>11</v>
      </c>
      <c r="E4" s="19" t="s">
        <v>12</v>
      </c>
      <c r="F4" s="19" t="s">
        <v>13</v>
      </c>
      <c r="G4" s="19" t="s">
        <v>14</v>
      </c>
      <c r="H4" s="19" t="s">
        <v>15</v>
      </c>
      <c r="I4" s="19" t="s">
        <v>16</v>
      </c>
      <c r="J4" s="19" t="s">
        <v>17</v>
      </c>
      <c r="K4" s="20" t="s">
        <v>18</v>
      </c>
    </row>
    <row r="5" customFormat="false" ht="25.5" hidden="false" customHeight="false" outlineLevel="0" collapsed="false">
      <c r="C5" s="22" t="s">
        <v>19</v>
      </c>
      <c r="D5" s="23" t="s">
        <v>20</v>
      </c>
      <c r="E5" s="10"/>
      <c r="F5" s="10"/>
      <c r="G5" s="10"/>
      <c r="H5" s="10" t="n">
        <f aca="false">SUM(H6:H8)</f>
        <v>786.37</v>
      </c>
      <c r="I5" s="10"/>
      <c r="J5" s="10"/>
      <c r="K5" s="10"/>
    </row>
    <row r="6" customFormat="false" ht="51" hidden="false" customHeight="false" outlineLevel="0" collapsed="false">
      <c r="C6" s="24" t="s">
        <v>21</v>
      </c>
      <c r="D6" s="25" t="s">
        <v>22</v>
      </c>
      <c r="E6" s="26"/>
      <c r="F6" s="26"/>
      <c r="G6" s="27"/>
      <c r="H6" s="27" t="n">
        <v>643</v>
      </c>
      <c r="I6" s="27"/>
      <c r="J6" s="26"/>
      <c r="K6" s="27"/>
    </row>
    <row r="7" customFormat="false" ht="51" hidden="false" customHeight="false" outlineLevel="0" collapsed="false">
      <c r="C7" s="24"/>
      <c r="D7" s="25" t="s">
        <v>23</v>
      </c>
      <c r="E7" s="26"/>
      <c r="F7" s="26"/>
      <c r="G7" s="27"/>
      <c r="H7" s="28" t="n">
        <v>20</v>
      </c>
      <c r="I7" s="28"/>
      <c r="J7" s="26"/>
      <c r="K7" s="28"/>
    </row>
    <row r="8" customFormat="false" ht="38.25" hidden="false" customHeight="false" outlineLevel="0" collapsed="false">
      <c r="C8" s="24" t="s">
        <v>24</v>
      </c>
      <c r="D8" s="25" t="s">
        <v>25</v>
      </c>
      <c r="E8" s="26"/>
      <c r="F8" s="26"/>
      <c r="G8" s="27"/>
      <c r="H8" s="28" t="n">
        <v>123.37</v>
      </c>
      <c r="I8" s="28"/>
      <c r="J8" s="26"/>
      <c r="K8" s="28"/>
    </row>
    <row r="9" customFormat="false" ht="25.5" hidden="false" customHeight="false" outlineLevel="0" collapsed="false">
      <c r="C9" s="22" t="s">
        <v>26</v>
      </c>
      <c r="D9" s="23" t="s">
        <v>27</v>
      </c>
      <c r="E9" s="10"/>
      <c r="F9" s="10"/>
      <c r="G9" s="10"/>
      <c r="H9" s="10" t="n">
        <f aca="false">SUM(H10:H11)</f>
        <v>84</v>
      </c>
      <c r="I9" s="10"/>
      <c r="J9" s="10"/>
      <c r="K9" s="10"/>
    </row>
    <row r="10" customFormat="false" ht="12.75" hidden="false" customHeight="true" outlineLevel="0" collapsed="false">
      <c r="C10" s="29" t="s">
        <v>28</v>
      </c>
      <c r="D10" s="30" t="s">
        <v>29</v>
      </c>
      <c r="E10" s="26"/>
      <c r="F10" s="27"/>
      <c r="G10" s="27"/>
      <c r="H10" s="27" t="n">
        <v>75</v>
      </c>
      <c r="I10" s="27"/>
      <c r="J10" s="26"/>
      <c r="K10" s="27"/>
    </row>
    <row r="11" customFormat="false" ht="12.75" hidden="false" customHeight="false" outlineLevel="0" collapsed="false">
      <c r="C11" s="29"/>
      <c r="D11" s="30"/>
      <c r="E11" s="28"/>
      <c r="F11" s="28"/>
      <c r="G11" s="28"/>
      <c r="H11" s="28" t="n">
        <v>9</v>
      </c>
      <c r="I11" s="28"/>
      <c r="J11" s="26"/>
      <c r="K11" s="28"/>
    </row>
    <row r="12" customFormat="false" ht="18" hidden="false" customHeight="true" outlineLevel="0" collapsed="false">
      <c r="C12" s="22" t="s">
        <v>30</v>
      </c>
      <c r="D12" s="23" t="s">
        <v>31</v>
      </c>
      <c r="E12" s="10"/>
      <c r="F12" s="10"/>
      <c r="G12" s="10"/>
      <c r="H12" s="10" t="n">
        <f aca="false">SUM(H13:H39)-H16-H21</f>
        <v>3536.06</v>
      </c>
      <c r="I12" s="10"/>
      <c r="J12" s="10"/>
      <c r="K12" s="10"/>
    </row>
    <row r="13" customFormat="false" ht="38.25" hidden="false" customHeight="false" outlineLevel="0" collapsed="false">
      <c r="C13" s="24" t="s">
        <v>32</v>
      </c>
      <c r="D13" s="25" t="s">
        <v>33</v>
      </c>
      <c r="E13" s="26"/>
      <c r="F13" s="26"/>
      <c r="G13" s="27"/>
      <c r="H13" s="27" t="n">
        <v>76.71</v>
      </c>
      <c r="I13" s="27"/>
      <c r="J13" s="26"/>
      <c r="K13" s="27"/>
    </row>
    <row r="14" customFormat="false" ht="51" hidden="false" customHeight="false" outlineLevel="0" collapsed="false">
      <c r="C14" s="24" t="s">
        <v>34</v>
      </c>
      <c r="D14" s="25" t="s">
        <v>35</v>
      </c>
      <c r="E14" s="26"/>
      <c r="F14" s="26"/>
      <c r="G14" s="27"/>
      <c r="H14" s="26" t="n">
        <v>90</v>
      </c>
      <c r="I14" s="26"/>
      <c r="J14" s="26"/>
      <c r="K14" s="26"/>
    </row>
    <row r="15" customFormat="false" ht="51" hidden="false" customHeight="false" outlineLevel="0" collapsed="false">
      <c r="C15" s="24" t="s">
        <v>36</v>
      </c>
      <c r="D15" s="25" t="s">
        <v>37</v>
      </c>
      <c r="E15" s="26"/>
      <c r="F15" s="26"/>
      <c r="G15" s="27"/>
      <c r="H15" s="26" t="n">
        <v>27.79</v>
      </c>
      <c r="I15" s="26"/>
      <c r="J15" s="26"/>
      <c r="K15" s="26"/>
    </row>
    <row r="16" customFormat="false" ht="38.25" hidden="false" customHeight="true" outlineLevel="0" collapsed="false">
      <c r="C16" s="24" t="s">
        <v>38</v>
      </c>
      <c r="D16" s="25" t="s">
        <v>39</v>
      </c>
      <c r="E16" s="26"/>
      <c r="F16" s="26"/>
      <c r="G16" s="27"/>
      <c r="H16" s="26" t="n">
        <f aca="false">H17+H18</f>
        <v>185</v>
      </c>
      <c r="I16" s="26"/>
      <c r="J16" s="26"/>
      <c r="K16" s="26"/>
    </row>
    <row r="17" customFormat="false" ht="13.5" hidden="false" customHeight="false" outlineLevel="0" collapsed="false">
      <c r="C17" s="24"/>
      <c r="D17" s="31" t="s">
        <v>40</v>
      </c>
      <c r="E17" s="32"/>
      <c r="F17" s="26"/>
      <c r="G17" s="26"/>
      <c r="H17" s="26" t="n">
        <v>75</v>
      </c>
      <c r="I17" s="26"/>
      <c r="J17" s="26"/>
      <c r="K17" s="26"/>
    </row>
    <row r="18" customFormat="false" ht="13.5" hidden="false" customHeight="false" outlineLevel="0" collapsed="false">
      <c r="C18" s="24"/>
      <c r="D18" s="31" t="s">
        <v>41</v>
      </c>
      <c r="E18" s="32"/>
      <c r="F18" s="26"/>
      <c r="G18" s="27"/>
      <c r="H18" s="26" t="n">
        <v>110</v>
      </c>
      <c r="I18" s="26"/>
      <c r="J18" s="26"/>
      <c r="K18" s="26"/>
    </row>
    <row r="19" customFormat="false" ht="38.25" hidden="false" customHeight="false" outlineLevel="0" collapsed="false">
      <c r="C19" s="24" t="s">
        <v>42</v>
      </c>
      <c r="D19" s="25" t="s">
        <v>43</v>
      </c>
      <c r="E19" s="26"/>
      <c r="F19" s="26"/>
      <c r="G19" s="27"/>
      <c r="H19" s="26" t="n">
        <v>700</v>
      </c>
      <c r="I19" s="26"/>
      <c r="J19" s="26"/>
      <c r="K19" s="26"/>
    </row>
    <row r="20" customFormat="false" ht="42" hidden="false" customHeight="true" outlineLevel="0" collapsed="false">
      <c r="C20" s="24" t="s">
        <v>44</v>
      </c>
      <c r="D20" s="25" t="s">
        <v>45</v>
      </c>
      <c r="E20" s="26"/>
      <c r="F20" s="28"/>
      <c r="G20" s="26"/>
      <c r="H20" s="26" t="n">
        <v>57.53</v>
      </c>
      <c r="I20" s="26"/>
      <c r="J20" s="26"/>
      <c r="K20" s="26"/>
    </row>
    <row r="21" customFormat="false" ht="38.25" hidden="false" customHeight="true" outlineLevel="0" collapsed="false">
      <c r="C21" s="24" t="s">
        <v>46</v>
      </c>
      <c r="D21" s="25" t="s">
        <v>47</v>
      </c>
      <c r="E21" s="33"/>
      <c r="F21" s="28"/>
      <c r="G21" s="26"/>
      <c r="H21" s="26" t="n">
        <f aca="false">H22+H23</f>
        <v>136.98</v>
      </c>
      <c r="I21" s="26"/>
      <c r="J21" s="26"/>
      <c r="K21" s="26"/>
    </row>
    <row r="22" customFormat="false" ht="13.5" hidden="false" customHeight="false" outlineLevel="0" collapsed="false">
      <c r="C22" s="24"/>
      <c r="D22" s="31" t="s">
        <v>48</v>
      </c>
      <c r="E22" s="32"/>
      <c r="F22" s="26"/>
      <c r="G22" s="26"/>
      <c r="H22" s="26" t="n">
        <v>40</v>
      </c>
      <c r="I22" s="26"/>
      <c r="J22" s="26"/>
      <c r="K22" s="26"/>
    </row>
    <row r="23" customFormat="false" ht="13.5" hidden="false" customHeight="false" outlineLevel="0" collapsed="false">
      <c r="C23" s="24"/>
      <c r="D23" s="31" t="s">
        <v>49</v>
      </c>
      <c r="E23" s="32"/>
      <c r="F23" s="26"/>
      <c r="G23" s="26"/>
      <c r="H23" s="26" t="n">
        <v>96.98</v>
      </c>
      <c r="I23" s="26"/>
      <c r="J23" s="26"/>
      <c r="K23" s="26"/>
    </row>
    <row r="24" customFormat="false" ht="38.25" hidden="false" customHeight="false" outlineLevel="0" collapsed="false">
      <c r="C24" s="24" t="s">
        <v>50</v>
      </c>
      <c r="D24" s="25" t="s">
        <v>51</v>
      </c>
      <c r="E24" s="26"/>
      <c r="F24" s="26"/>
      <c r="G24" s="26"/>
      <c r="H24" s="26" t="n">
        <v>400</v>
      </c>
      <c r="I24" s="26"/>
      <c r="J24" s="26"/>
      <c r="K24" s="26"/>
    </row>
    <row r="25" customFormat="false" ht="38.25" hidden="false" customHeight="true" outlineLevel="0" collapsed="false">
      <c r="C25" s="24" t="s">
        <v>52</v>
      </c>
      <c r="D25" s="25" t="s">
        <v>53</v>
      </c>
      <c r="E25" s="26"/>
      <c r="F25" s="26"/>
      <c r="G25" s="26"/>
      <c r="H25" s="26" t="n">
        <v>205</v>
      </c>
      <c r="I25" s="26"/>
      <c r="J25" s="26"/>
      <c r="K25" s="26"/>
    </row>
    <row r="26" customFormat="false" ht="38.25" hidden="false" customHeight="false" outlineLevel="0" collapsed="false">
      <c r="C26" s="24"/>
      <c r="D26" s="25" t="s">
        <v>54</v>
      </c>
      <c r="E26" s="26"/>
      <c r="F26" s="26"/>
      <c r="G26" s="26"/>
      <c r="H26" s="26" t="n">
        <v>75</v>
      </c>
      <c r="I26" s="26"/>
      <c r="J26" s="26"/>
      <c r="K26" s="26"/>
    </row>
    <row r="27" customFormat="false" ht="38.25" hidden="false" customHeight="false" outlineLevel="0" collapsed="false">
      <c r="C27" s="24" t="s">
        <v>55</v>
      </c>
      <c r="D27" s="25" t="s">
        <v>56</v>
      </c>
      <c r="E27" s="26"/>
      <c r="F27" s="26"/>
      <c r="G27" s="26"/>
      <c r="H27" s="26" t="n">
        <v>98.81</v>
      </c>
      <c r="I27" s="26"/>
      <c r="J27" s="26"/>
      <c r="K27" s="26"/>
    </row>
    <row r="28" customFormat="false" ht="38.25" hidden="false" customHeight="false" outlineLevel="0" collapsed="false">
      <c r="C28" s="24" t="s">
        <v>57</v>
      </c>
      <c r="D28" s="25" t="s">
        <v>58</v>
      </c>
      <c r="E28" s="26"/>
      <c r="F28" s="26"/>
      <c r="G28" s="26"/>
      <c r="H28" s="26" t="n">
        <v>140</v>
      </c>
      <c r="I28" s="26"/>
      <c r="J28" s="26"/>
      <c r="K28" s="26"/>
    </row>
    <row r="29" customFormat="false" ht="38.25" hidden="false" customHeight="false" outlineLevel="0" collapsed="false">
      <c r="C29" s="24" t="s">
        <v>59</v>
      </c>
      <c r="D29" s="25" t="s">
        <v>60</v>
      </c>
      <c r="E29" s="26"/>
      <c r="F29" s="26"/>
      <c r="G29" s="26"/>
      <c r="H29" s="26" t="n">
        <v>64.6</v>
      </c>
      <c r="I29" s="26"/>
      <c r="J29" s="26"/>
      <c r="K29" s="26"/>
    </row>
    <row r="30" customFormat="false" ht="38.25" hidden="false" customHeight="false" outlineLevel="0" collapsed="false">
      <c r="C30" s="24" t="s">
        <v>61</v>
      </c>
      <c r="D30" s="25" t="s">
        <v>62</v>
      </c>
      <c r="E30" s="26"/>
      <c r="F30" s="26"/>
      <c r="G30" s="26"/>
      <c r="H30" s="26" t="n">
        <v>189.08</v>
      </c>
      <c r="I30" s="26"/>
      <c r="J30" s="26"/>
      <c r="K30" s="26"/>
    </row>
    <row r="31" customFormat="false" ht="38.25" hidden="false" customHeight="false" outlineLevel="0" collapsed="false">
      <c r="C31" s="24" t="s">
        <v>63</v>
      </c>
      <c r="D31" s="25" t="s">
        <v>64</v>
      </c>
      <c r="E31" s="26"/>
      <c r="F31" s="26"/>
      <c r="G31" s="26"/>
      <c r="H31" s="26" t="n">
        <v>400</v>
      </c>
      <c r="I31" s="26"/>
      <c r="J31" s="26"/>
      <c r="K31" s="26"/>
    </row>
    <row r="32" customFormat="false" ht="51" hidden="false" customHeight="false" outlineLevel="0" collapsed="false">
      <c r="C32" s="24" t="s">
        <v>65</v>
      </c>
      <c r="D32" s="25" t="s">
        <v>66</v>
      </c>
      <c r="E32" s="26"/>
      <c r="F32" s="26"/>
      <c r="G32" s="26"/>
      <c r="H32" s="26" t="n">
        <v>171.39</v>
      </c>
      <c r="I32" s="26"/>
      <c r="J32" s="26"/>
      <c r="K32" s="26"/>
    </row>
    <row r="33" customFormat="false" ht="38.25" hidden="false" customHeight="false" outlineLevel="0" collapsed="false">
      <c r="C33" s="24" t="s">
        <v>67</v>
      </c>
      <c r="D33" s="25" t="s">
        <v>68</v>
      </c>
      <c r="E33" s="26"/>
      <c r="F33" s="26"/>
      <c r="G33" s="26"/>
      <c r="H33" s="26" t="n">
        <v>32</v>
      </c>
      <c r="I33" s="26"/>
      <c r="J33" s="26"/>
      <c r="K33" s="26"/>
    </row>
    <row r="34" customFormat="false" ht="25.5" hidden="false" customHeight="false" outlineLevel="0" collapsed="false">
      <c r="C34" s="24" t="s">
        <v>69</v>
      </c>
      <c r="D34" s="25" t="s">
        <v>70</v>
      </c>
      <c r="E34" s="26"/>
      <c r="F34" s="26"/>
      <c r="G34" s="26"/>
      <c r="H34" s="26" t="n">
        <v>140.83</v>
      </c>
      <c r="I34" s="26"/>
      <c r="J34" s="26"/>
      <c r="K34" s="26"/>
    </row>
    <row r="35" customFormat="false" ht="28.5" hidden="false" customHeight="true" outlineLevel="0" collapsed="false">
      <c r="C35" s="24" t="s">
        <v>71</v>
      </c>
      <c r="D35" s="25" t="s">
        <v>72</v>
      </c>
      <c r="E35" s="26"/>
      <c r="F35" s="26"/>
      <c r="G35" s="26"/>
      <c r="H35" s="26" t="n">
        <v>110.9</v>
      </c>
      <c r="I35" s="26"/>
      <c r="J35" s="26"/>
      <c r="K35" s="26"/>
    </row>
    <row r="36" customFormat="false" ht="29.25" hidden="false" customHeight="true" outlineLevel="0" collapsed="false">
      <c r="C36" s="24" t="s">
        <v>73</v>
      </c>
      <c r="D36" s="25" t="s">
        <v>74</v>
      </c>
      <c r="E36" s="26"/>
      <c r="F36" s="26"/>
      <c r="G36" s="26"/>
      <c r="H36" s="26" t="n">
        <v>35</v>
      </c>
      <c r="I36" s="26"/>
      <c r="J36" s="26"/>
      <c r="K36" s="26"/>
    </row>
    <row r="37" customFormat="false" ht="38.25" hidden="false" customHeight="false" outlineLevel="0" collapsed="false">
      <c r="C37" s="24" t="s">
        <v>75</v>
      </c>
      <c r="D37" s="25" t="s">
        <v>76</v>
      </c>
      <c r="E37" s="26"/>
      <c r="F37" s="26"/>
      <c r="G37" s="26"/>
      <c r="H37" s="26" t="n">
        <v>57.7</v>
      </c>
      <c r="I37" s="26"/>
      <c r="J37" s="26"/>
      <c r="K37" s="26"/>
    </row>
    <row r="38" customFormat="false" ht="30.75" hidden="false" customHeight="true" outlineLevel="0" collapsed="false">
      <c r="C38" s="24" t="s">
        <v>77</v>
      </c>
      <c r="D38" s="25" t="s">
        <v>78</v>
      </c>
      <c r="E38" s="26"/>
      <c r="F38" s="26"/>
      <c r="G38" s="26"/>
      <c r="H38" s="26" t="n">
        <v>127.24</v>
      </c>
      <c r="I38" s="26"/>
      <c r="J38" s="26"/>
      <c r="K38" s="26"/>
    </row>
    <row r="39" customFormat="false" ht="44.25" hidden="false" customHeight="true" outlineLevel="0" collapsed="false">
      <c r="C39" s="24" t="s">
        <v>79</v>
      </c>
      <c r="D39" s="25" t="s">
        <v>80</v>
      </c>
      <c r="E39" s="26"/>
      <c r="F39" s="26"/>
      <c r="G39" s="26"/>
      <c r="H39" s="28" t="n">
        <v>14.5</v>
      </c>
      <c r="I39" s="28"/>
      <c r="J39" s="26"/>
      <c r="K39" s="28"/>
    </row>
    <row r="40" customFormat="false" ht="25.5" hidden="false" customHeight="false" outlineLevel="0" collapsed="false">
      <c r="C40" s="34" t="s">
        <v>81</v>
      </c>
      <c r="D40" s="35" t="s">
        <v>82</v>
      </c>
      <c r="E40" s="36"/>
      <c r="F40" s="36"/>
      <c r="G40" s="35"/>
      <c r="H40" s="36" t="n">
        <f aca="false">H41+H42</f>
        <v>15865.2603</v>
      </c>
      <c r="I40" s="36"/>
      <c r="J40" s="35"/>
      <c r="K40" s="36"/>
    </row>
    <row r="41" customFormat="false" ht="12.75" hidden="false" customHeight="false" outlineLevel="0" collapsed="false">
      <c r="C41" s="34"/>
      <c r="D41" s="37" t="s">
        <v>83</v>
      </c>
      <c r="E41" s="36"/>
      <c r="F41" s="36"/>
      <c r="G41" s="36"/>
      <c r="H41" s="36" t="n">
        <f aca="false">H43+H66+H45+H47+H48+H52+H53+H54+H56+H58+H60+H62+H63+H64+H68+H69+H70+H71+H73+H75+H77+H79+H82+H87+H89+H93+H95+H97+H99+H107+H115+H130+H132+H134+H136+H138+H140+H149+H151+H153+H160+H161</f>
        <v>3494.0817</v>
      </c>
      <c r="I41" s="36"/>
      <c r="J41" s="36"/>
      <c r="K41" s="36"/>
    </row>
    <row r="42" customFormat="false" ht="12.75" hidden="false" customHeight="false" outlineLevel="0" collapsed="false">
      <c r="C42" s="34"/>
      <c r="D42" s="38" t="s">
        <v>84</v>
      </c>
      <c r="E42" s="36"/>
      <c r="F42" s="36"/>
      <c r="G42" s="36"/>
      <c r="H42" s="36" t="n">
        <f aca="false">H44+H67+H46+H55+H57+H59+H61+H65+H72+H74+H76+H78+H80+H81+H83+H84+H85+H86+H88+H90+H91+H92+H94+H96+H98+H103+H110+H123+H131+H133+H135+H137+H139+H144+H150+H152+H156+H159+H162+H163</f>
        <v>12371.1786</v>
      </c>
      <c r="I42" s="36"/>
      <c r="J42" s="36"/>
      <c r="K42" s="36"/>
    </row>
    <row r="43" customFormat="false" ht="38.25" hidden="false" customHeight="true" outlineLevel="0" collapsed="false">
      <c r="C43" s="39" t="s">
        <v>85</v>
      </c>
      <c r="D43" s="25" t="s">
        <v>86</v>
      </c>
      <c r="E43" s="26"/>
      <c r="F43" s="26"/>
      <c r="G43" s="27"/>
      <c r="H43" s="27" t="n">
        <v>27</v>
      </c>
      <c r="I43" s="27"/>
      <c r="J43" s="26"/>
      <c r="K43" s="27"/>
    </row>
    <row r="44" customFormat="false" ht="38.25" hidden="false" customHeight="false" outlineLevel="0" collapsed="false">
      <c r="C44" s="39"/>
      <c r="D44" s="25" t="s">
        <v>87</v>
      </c>
      <c r="E44" s="26"/>
      <c r="F44" s="26"/>
      <c r="G44" s="27"/>
      <c r="H44" s="26" t="n">
        <v>100</v>
      </c>
      <c r="I44" s="26"/>
      <c r="J44" s="26"/>
      <c r="K44" s="26"/>
    </row>
    <row r="45" customFormat="false" ht="51" hidden="false" customHeight="true" outlineLevel="0" collapsed="false">
      <c r="C45" s="39" t="s">
        <v>88</v>
      </c>
      <c r="D45" s="25" t="s">
        <v>89</v>
      </c>
      <c r="E45" s="26"/>
      <c r="F45" s="26"/>
      <c r="G45" s="27"/>
      <c r="H45" s="26" t="n">
        <v>8.21</v>
      </c>
      <c r="I45" s="26"/>
      <c r="J45" s="26"/>
      <c r="K45" s="26"/>
    </row>
    <row r="46" customFormat="false" ht="51" hidden="false" customHeight="false" outlineLevel="0" collapsed="false">
      <c r="C46" s="39"/>
      <c r="D46" s="25" t="s">
        <v>90</v>
      </c>
      <c r="E46" s="26"/>
      <c r="F46" s="26"/>
      <c r="G46" s="27"/>
      <c r="H46" s="26" t="n">
        <v>261.79</v>
      </c>
      <c r="I46" s="26"/>
      <c r="J46" s="26"/>
      <c r="K46" s="26"/>
    </row>
    <row r="47" customFormat="false" ht="38.25" hidden="false" customHeight="false" outlineLevel="0" collapsed="false">
      <c r="C47" s="39" t="s">
        <v>91</v>
      </c>
      <c r="D47" s="25" t="s">
        <v>92</v>
      </c>
      <c r="E47" s="26"/>
      <c r="F47" s="26"/>
      <c r="G47" s="27"/>
      <c r="H47" s="26" t="n">
        <v>130</v>
      </c>
      <c r="I47" s="26"/>
      <c r="J47" s="26"/>
      <c r="K47" s="26"/>
    </row>
    <row r="48" customFormat="false" ht="38.25" hidden="false" customHeight="true" outlineLevel="0" collapsed="false">
      <c r="C48" s="39" t="s">
        <v>93</v>
      </c>
      <c r="D48" s="38" t="s">
        <v>94</v>
      </c>
      <c r="E48" s="36"/>
      <c r="F48" s="26"/>
      <c r="G48" s="26"/>
      <c r="H48" s="36" t="n">
        <f aca="false">SUM(H49:H51)</f>
        <v>136</v>
      </c>
      <c r="I48" s="36"/>
      <c r="J48" s="26"/>
      <c r="K48" s="36"/>
    </row>
    <row r="49" customFormat="false" ht="12.75" hidden="false" customHeight="false" outlineLevel="0" collapsed="false">
      <c r="C49" s="39"/>
      <c r="D49" s="25" t="s">
        <v>95</v>
      </c>
      <c r="E49" s="26"/>
      <c r="F49" s="26"/>
      <c r="G49" s="27"/>
      <c r="H49" s="26" t="n">
        <v>65</v>
      </c>
      <c r="I49" s="26"/>
      <c r="J49" s="26"/>
      <c r="K49" s="26"/>
    </row>
    <row r="50" customFormat="false" ht="12.75" hidden="false" customHeight="false" outlineLevel="0" collapsed="false">
      <c r="C50" s="39"/>
      <c r="D50" s="25" t="s">
        <v>96</v>
      </c>
      <c r="E50" s="26"/>
      <c r="F50" s="26"/>
      <c r="G50" s="27"/>
      <c r="H50" s="26" t="n">
        <v>40</v>
      </c>
      <c r="I50" s="26"/>
      <c r="J50" s="26"/>
      <c r="K50" s="26"/>
    </row>
    <row r="51" customFormat="false" ht="12.75" hidden="false" customHeight="false" outlineLevel="0" collapsed="false">
      <c r="C51" s="39"/>
      <c r="D51" s="25" t="s">
        <v>97</v>
      </c>
      <c r="E51" s="33"/>
      <c r="F51" s="28"/>
      <c r="G51" s="26"/>
      <c r="H51" s="26" t="n">
        <v>31</v>
      </c>
      <c r="I51" s="26"/>
      <c r="J51" s="26"/>
      <c r="K51" s="26"/>
    </row>
    <row r="52" customFormat="false" ht="38.25" hidden="false" customHeight="false" outlineLevel="0" collapsed="false">
      <c r="C52" s="39" t="s">
        <v>98</v>
      </c>
      <c r="D52" s="25" t="s">
        <v>99</v>
      </c>
      <c r="E52" s="26"/>
      <c r="F52" s="26"/>
      <c r="G52" s="27"/>
      <c r="H52" s="26" t="n">
        <v>410</v>
      </c>
      <c r="I52" s="26"/>
      <c r="J52" s="26"/>
      <c r="K52" s="26"/>
    </row>
    <row r="53" customFormat="false" ht="38.25" hidden="false" customHeight="false" outlineLevel="0" collapsed="false">
      <c r="C53" s="39" t="s">
        <v>100</v>
      </c>
      <c r="D53" s="25" t="s">
        <v>101</v>
      </c>
      <c r="E53" s="26"/>
      <c r="F53" s="26"/>
      <c r="G53" s="27"/>
      <c r="H53" s="26" t="n">
        <v>290</v>
      </c>
      <c r="I53" s="26"/>
      <c r="J53" s="26"/>
      <c r="K53" s="26"/>
    </row>
    <row r="54" customFormat="false" ht="38.25" hidden="false" customHeight="true" outlineLevel="0" collapsed="false">
      <c r="C54" s="39" t="s">
        <v>102</v>
      </c>
      <c r="D54" s="25" t="s">
        <v>103</v>
      </c>
      <c r="E54" s="26"/>
      <c r="F54" s="26"/>
      <c r="G54" s="27"/>
      <c r="H54" s="26" t="n">
        <v>2.2</v>
      </c>
      <c r="I54" s="26"/>
      <c r="J54" s="26"/>
      <c r="K54" s="26"/>
    </row>
    <row r="55" customFormat="false" ht="38.25" hidden="false" customHeight="false" outlineLevel="0" collapsed="false">
      <c r="C55" s="39"/>
      <c r="D55" s="25" t="s">
        <v>104</v>
      </c>
      <c r="E55" s="26"/>
      <c r="F55" s="26"/>
      <c r="G55" s="27"/>
      <c r="H55" s="26" t="n">
        <v>800</v>
      </c>
      <c r="I55" s="26"/>
      <c r="J55" s="26"/>
      <c r="K55" s="26"/>
    </row>
    <row r="56" customFormat="false" ht="25.5" hidden="false" customHeight="true" outlineLevel="0" collapsed="false">
      <c r="C56" s="39" t="s">
        <v>105</v>
      </c>
      <c r="D56" s="25" t="s">
        <v>106</v>
      </c>
      <c r="E56" s="26"/>
      <c r="F56" s="26"/>
      <c r="G56" s="27"/>
      <c r="H56" s="26" t="n">
        <v>32</v>
      </c>
      <c r="I56" s="26"/>
      <c r="J56" s="26"/>
      <c r="K56" s="26"/>
    </row>
    <row r="57" customFormat="false" ht="38.25" hidden="false" customHeight="false" outlineLevel="0" collapsed="false">
      <c r="C57" s="39"/>
      <c r="D57" s="25" t="s">
        <v>107</v>
      </c>
      <c r="E57" s="26"/>
      <c r="F57" s="26"/>
      <c r="G57" s="27"/>
      <c r="H57" s="26" t="n">
        <v>500</v>
      </c>
      <c r="I57" s="26"/>
      <c r="J57" s="26"/>
      <c r="K57" s="26"/>
    </row>
    <row r="58" customFormat="false" ht="38.25" hidden="false" customHeight="true" outlineLevel="0" collapsed="false">
      <c r="C58" s="39" t="s">
        <v>108</v>
      </c>
      <c r="D58" s="25" t="s">
        <v>109</v>
      </c>
      <c r="E58" s="26"/>
      <c r="F58" s="26"/>
      <c r="G58" s="27"/>
      <c r="H58" s="26" t="n">
        <v>55.06</v>
      </c>
      <c r="I58" s="26"/>
      <c r="J58" s="26"/>
      <c r="K58" s="26"/>
    </row>
    <row r="59" customFormat="false" ht="38.25" hidden="false" customHeight="false" outlineLevel="0" collapsed="false">
      <c r="C59" s="39"/>
      <c r="D59" s="25" t="s">
        <v>110</v>
      </c>
      <c r="E59" s="26"/>
      <c r="F59" s="26"/>
      <c r="G59" s="27"/>
      <c r="H59" s="26" t="n">
        <v>1700</v>
      </c>
      <c r="I59" s="26"/>
      <c r="J59" s="26"/>
      <c r="K59" s="26"/>
    </row>
    <row r="60" customFormat="false" ht="38.25" hidden="false" customHeight="true" outlineLevel="0" collapsed="false">
      <c r="C60" s="39" t="s">
        <v>111</v>
      </c>
      <c r="D60" s="25" t="s">
        <v>112</v>
      </c>
      <c r="E60" s="26"/>
      <c r="F60" s="26"/>
      <c r="G60" s="27"/>
      <c r="H60" s="26" t="n">
        <v>45</v>
      </c>
      <c r="I60" s="26"/>
      <c r="J60" s="26"/>
      <c r="K60" s="26"/>
    </row>
    <row r="61" customFormat="false" ht="38.25" hidden="false" customHeight="false" outlineLevel="0" collapsed="false">
      <c r="C61" s="39"/>
      <c r="D61" s="25" t="s">
        <v>113</v>
      </c>
      <c r="E61" s="26"/>
      <c r="F61" s="26"/>
      <c r="G61" s="27"/>
      <c r="H61" s="26" t="n">
        <v>50</v>
      </c>
      <c r="I61" s="26"/>
      <c r="J61" s="26"/>
      <c r="K61" s="26"/>
    </row>
    <row r="62" customFormat="false" ht="38.25" hidden="false" customHeight="true" outlineLevel="0" collapsed="false">
      <c r="C62" s="39" t="s">
        <v>114</v>
      </c>
      <c r="D62" s="25" t="s">
        <v>115</v>
      </c>
      <c r="E62" s="26"/>
      <c r="F62" s="26"/>
      <c r="G62" s="27"/>
      <c r="H62" s="26" t="n">
        <v>80.77</v>
      </c>
      <c r="I62" s="26"/>
      <c r="J62" s="26"/>
      <c r="K62" s="26"/>
    </row>
    <row r="63" customFormat="false" ht="38.25" hidden="false" customHeight="false" outlineLevel="0" collapsed="false">
      <c r="C63" s="39"/>
      <c r="D63" s="25" t="s">
        <v>116</v>
      </c>
      <c r="E63" s="26"/>
      <c r="F63" s="26"/>
      <c r="G63" s="27"/>
      <c r="H63" s="26" t="n">
        <v>31</v>
      </c>
      <c r="I63" s="26"/>
      <c r="J63" s="26"/>
      <c r="K63" s="26"/>
    </row>
    <row r="64" customFormat="false" ht="25.5" hidden="false" customHeight="true" outlineLevel="0" collapsed="false">
      <c r="C64" s="39" t="s">
        <v>117</v>
      </c>
      <c r="D64" s="25" t="s">
        <v>118</v>
      </c>
      <c r="E64" s="33"/>
      <c r="F64" s="26"/>
      <c r="G64" s="26"/>
      <c r="H64" s="26" t="n">
        <v>27.25</v>
      </c>
      <c r="I64" s="26"/>
      <c r="J64" s="26"/>
      <c r="K64" s="26"/>
    </row>
    <row r="65" customFormat="false" ht="25.5" hidden="false" customHeight="false" outlineLevel="0" collapsed="false">
      <c r="C65" s="39"/>
      <c r="D65" s="25" t="s">
        <v>119</v>
      </c>
      <c r="E65" s="33"/>
      <c r="F65" s="26"/>
      <c r="G65" s="26"/>
      <c r="H65" s="26" t="n">
        <v>300</v>
      </c>
      <c r="I65" s="26"/>
      <c r="J65" s="26"/>
      <c r="K65" s="26"/>
    </row>
    <row r="66" customFormat="false" ht="38.25" hidden="false" customHeight="false" outlineLevel="0" collapsed="false">
      <c r="C66" s="39" t="s">
        <v>120</v>
      </c>
      <c r="D66" s="25" t="s">
        <v>121</v>
      </c>
      <c r="E66" s="26"/>
      <c r="F66" s="26"/>
      <c r="G66" s="27"/>
      <c r="H66" s="26" t="n">
        <v>418</v>
      </c>
      <c r="I66" s="26"/>
      <c r="J66" s="26"/>
      <c r="K66" s="26"/>
    </row>
    <row r="67" customFormat="false" ht="38.25" hidden="false" customHeight="false" outlineLevel="0" collapsed="false">
      <c r="C67" s="39" t="s">
        <v>122</v>
      </c>
      <c r="D67" s="25" t="s">
        <v>123</v>
      </c>
      <c r="E67" s="26"/>
      <c r="F67" s="26"/>
      <c r="G67" s="27"/>
      <c r="H67" s="26" t="n">
        <v>18.71</v>
      </c>
      <c r="I67" s="26"/>
      <c r="J67" s="26"/>
      <c r="K67" s="26"/>
    </row>
    <row r="68" customFormat="false" ht="51" hidden="false" customHeight="false" outlineLevel="0" collapsed="false">
      <c r="C68" s="39" t="s">
        <v>124</v>
      </c>
      <c r="D68" s="40" t="s">
        <v>125</v>
      </c>
      <c r="E68" s="33"/>
      <c r="F68" s="28"/>
      <c r="G68" s="26"/>
      <c r="H68" s="26" t="n">
        <v>300</v>
      </c>
      <c r="I68" s="26"/>
      <c r="J68" s="26"/>
      <c r="K68" s="26"/>
    </row>
    <row r="69" customFormat="false" ht="51" hidden="false" customHeight="false" outlineLevel="0" collapsed="false">
      <c r="C69" s="39" t="s">
        <v>126</v>
      </c>
      <c r="D69" s="40" t="s">
        <v>127</v>
      </c>
      <c r="E69" s="26"/>
      <c r="F69" s="28"/>
      <c r="G69" s="26"/>
      <c r="H69" s="26" t="n">
        <v>32</v>
      </c>
      <c r="I69" s="26"/>
      <c r="J69" s="26"/>
      <c r="K69" s="26"/>
    </row>
    <row r="70" customFormat="false" ht="51" hidden="false" customHeight="false" outlineLevel="0" collapsed="false">
      <c r="C70" s="39" t="s">
        <v>128</v>
      </c>
      <c r="D70" s="40" t="s">
        <v>129</v>
      </c>
      <c r="E70" s="26"/>
      <c r="F70" s="28"/>
      <c r="G70" s="26"/>
      <c r="H70" s="26" t="n">
        <v>55</v>
      </c>
      <c r="I70" s="26"/>
      <c r="J70" s="26"/>
      <c r="K70" s="26"/>
    </row>
    <row r="71" customFormat="false" ht="25.5" hidden="false" customHeight="true" outlineLevel="0" collapsed="false">
      <c r="C71" s="39" t="s">
        <v>130</v>
      </c>
      <c r="D71" s="25" t="s">
        <v>131</v>
      </c>
      <c r="E71" s="26"/>
      <c r="F71" s="26"/>
      <c r="G71" s="26"/>
      <c r="H71" s="26" t="n">
        <v>12.1</v>
      </c>
      <c r="I71" s="26"/>
      <c r="J71" s="26"/>
      <c r="K71" s="26"/>
    </row>
    <row r="72" customFormat="false" ht="25.5" hidden="false" customHeight="false" outlineLevel="0" collapsed="false">
      <c r="C72" s="39"/>
      <c r="D72" s="25" t="s">
        <v>132</v>
      </c>
      <c r="E72" s="26"/>
      <c r="F72" s="26"/>
      <c r="G72" s="26"/>
      <c r="H72" s="26" t="n">
        <v>80</v>
      </c>
      <c r="I72" s="26"/>
      <c r="J72" s="26"/>
      <c r="K72" s="26"/>
    </row>
    <row r="73" customFormat="false" ht="25.5" hidden="false" customHeight="true" outlineLevel="0" collapsed="false">
      <c r="C73" s="39" t="s">
        <v>133</v>
      </c>
      <c r="D73" s="25" t="s">
        <v>134</v>
      </c>
      <c r="E73" s="26"/>
      <c r="F73" s="26"/>
      <c r="G73" s="26"/>
      <c r="H73" s="26" t="n">
        <v>30</v>
      </c>
      <c r="I73" s="26"/>
      <c r="J73" s="26"/>
      <c r="K73" s="26"/>
    </row>
    <row r="74" customFormat="false" ht="25.5" hidden="false" customHeight="false" outlineLevel="0" collapsed="false">
      <c r="C74" s="39"/>
      <c r="D74" s="25" t="s">
        <v>135</v>
      </c>
      <c r="E74" s="26"/>
      <c r="F74" s="26"/>
      <c r="G74" s="26"/>
      <c r="H74" s="26" t="n">
        <v>150</v>
      </c>
      <c r="I74" s="26"/>
      <c r="J74" s="26"/>
      <c r="K74" s="26"/>
    </row>
    <row r="75" customFormat="false" ht="25.5" hidden="false" customHeight="true" outlineLevel="0" collapsed="false">
      <c r="C75" s="39" t="s">
        <v>136</v>
      </c>
      <c r="D75" s="40" t="s">
        <v>137</v>
      </c>
      <c r="E75" s="26"/>
      <c r="F75" s="26"/>
      <c r="G75" s="26"/>
      <c r="H75" s="26" t="n">
        <v>8</v>
      </c>
      <c r="I75" s="26"/>
      <c r="J75" s="26"/>
      <c r="K75" s="26"/>
    </row>
    <row r="76" customFormat="false" ht="25.5" hidden="false" customHeight="false" outlineLevel="0" collapsed="false">
      <c r="C76" s="39"/>
      <c r="D76" s="40" t="s">
        <v>138</v>
      </c>
      <c r="E76" s="26"/>
      <c r="F76" s="26"/>
      <c r="G76" s="26"/>
      <c r="H76" s="26" t="n">
        <v>16</v>
      </c>
      <c r="I76" s="26"/>
      <c r="J76" s="26"/>
      <c r="K76" s="26"/>
    </row>
    <row r="77" customFormat="false" ht="38.25" hidden="false" customHeight="true" outlineLevel="0" collapsed="false">
      <c r="C77" s="39" t="s">
        <v>139</v>
      </c>
      <c r="D77" s="25" t="s">
        <v>140</v>
      </c>
      <c r="E77" s="26"/>
      <c r="F77" s="26"/>
      <c r="G77" s="27"/>
      <c r="H77" s="26" t="n">
        <v>238.4</v>
      </c>
      <c r="I77" s="26"/>
      <c r="J77" s="26"/>
      <c r="K77" s="26"/>
    </row>
    <row r="78" customFormat="false" ht="38.25" hidden="false" customHeight="false" outlineLevel="0" collapsed="false">
      <c r="C78" s="39"/>
      <c r="D78" s="25" t="s">
        <v>141</v>
      </c>
      <c r="E78" s="26"/>
      <c r="F78" s="26"/>
      <c r="G78" s="27"/>
      <c r="H78" s="26" t="n">
        <v>115.78</v>
      </c>
      <c r="I78" s="26"/>
      <c r="J78" s="26"/>
      <c r="K78" s="26"/>
    </row>
    <row r="79" customFormat="false" ht="38.25" hidden="false" customHeight="true" outlineLevel="0" collapsed="false">
      <c r="C79" s="39" t="s">
        <v>142</v>
      </c>
      <c r="D79" s="25" t="s">
        <v>143</v>
      </c>
      <c r="E79" s="26"/>
      <c r="F79" s="26"/>
      <c r="G79" s="27"/>
      <c r="H79" s="26" t="n">
        <v>2.86</v>
      </c>
      <c r="I79" s="26"/>
      <c r="J79" s="26"/>
      <c r="K79" s="26"/>
    </row>
    <row r="80" customFormat="false" ht="38.25" hidden="false" customHeight="false" outlineLevel="0" collapsed="false">
      <c r="C80" s="39"/>
      <c r="D80" s="25" t="s">
        <v>144</v>
      </c>
      <c r="E80" s="26"/>
      <c r="F80" s="26"/>
      <c r="G80" s="27"/>
      <c r="H80" s="26" t="n">
        <v>140.83</v>
      </c>
      <c r="I80" s="26"/>
      <c r="J80" s="26"/>
      <c r="K80" s="26"/>
    </row>
    <row r="81" customFormat="false" ht="38.25" hidden="false" customHeight="false" outlineLevel="0" collapsed="false">
      <c r="C81" s="39" t="s">
        <v>145</v>
      </c>
      <c r="D81" s="25" t="s">
        <v>146</v>
      </c>
      <c r="E81" s="26"/>
      <c r="F81" s="26"/>
      <c r="G81" s="27"/>
      <c r="H81" s="26" t="n">
        <v>700</v>
      </c>
      <c r="I81" s="26"/>
      <c r="J81" s="26"/>
      <c r="K81" s="26"/>
    </row>
    <row r="82" customFormat="false" ht="38.25" hidden="false" customHeight="true" outlineLevel="0" collapsed="false">
      <c r="C82" s="39" t="s">
        <v>147</v>
      </c>
      <c r="D82" s="25" t="s">
        <v>148</v>
      </c>
      <c r="E82" s="26"/>
      <c r="F82" s="26"/>
      <c r="G82" s="27"/>
      <c r="H82" s="26" t="n">
        <v>12</v>
      </c>
      <c r="I82" s="26"/>
      <c r="J82" s="26"/>
      <c r="K82" s="26"/>
    </row>
    <row r="83" customFormat="false" ht="38.25" hidden="false" customHeight="false" outlineLevel="0" collapsed="false">
      <c r="C83" s="39"/>
      <c r="D83" s="25" t="s">
        <v>149</v>
      </c>
      <c r="E83" s="26"/>
      <c r="F83" s="26"/>
      <c r="G83" s="27"/>
      <c r="H83" s="26" t="n">
        <v>700</v>
      </c>
      <c r="I83" s="26"/>
      <c r="J83" s="26"/>
      <c r="K83" s="26"/>
    </row>
    <row r="84" customFormat="false" ht="38.25" hidden="false" customHeight="false" outlineLevel="0" collapsed="false">
      <c r="C84" s="39"/>
      <c r="D84" s="25" t="s">
        <v>150</v>
      </c>
      <c r="E84" s="26"/>
      <c r="F84" s="26"/>
      <c r="G84" s="27"/>
      <c r="H84" s="26" t="n">
        <v>361.136</v>
      </c>
      <c r="I84" s="26"/>
      <c r="J84" s="26"/>
      <c r="K84" s="26"/>
    </row>
    <row r="85" customFormat="false" ht="38.25" hidden="false" customHeight="false" outlineLevel="0" collapsed="false">
      <c r="C85" s="39" t="s">
        <v>151</v>
      </c>
      <c r="D85" s="25" t="s">
        <v>152</v>
      </c>
      <c r="E85" s="26"/>
      <c r="F85" s="26"/>
      <c r="G85" s="27"/>
      <c r="H85" s="26" t="n">
        <v>337.36</v>
      </c>
      <c r="I85" s="26"/>
      <c r="J85" s="26"/>
      <c r="K85" s="26"/>
    </row>
    <row r="86" customFormat="false" ht="38.25" hidden="false" customHeight="false" outlineLevel="0" collapsed="false">
      <c r="C86" s="39" t="s">
        <v>153</v>
      </c>
      <c r="D86" s="25" t="s">
        <v>154</v>
      </c>
      <c r="E86" s="26"/>
      <c r="F86" s="26"/>
      <c r="G86" s="27"/>
      <c r="H86" s="26" t="n">
        <v>150</v>
      </c>
      <c r="I86" s="26"/>
      <c r="J86" s="26"/>
      <c r="K86" s="26"/>
    </row>
    <row r="87" customFormat="false" ht="59.25" hidden="false" customHeight="true" outlineLevel="0" collapsed="false">
      <c r="C87" s="39" t="s">
        <v>155</v>
      </c>
      <c r="D87" s="41" t="s">
        <v>156</v>
      </c>
      <c r="E87" s="26"/>
      <c r="F87" s="26"/>
      <c r="G87" s="27"/>
      <c r="H87" s="26" t="n">
        <v>109.7217</v>
      </c>
      <c r="I87" s="26"/>
      <c r="J87" s="26"/>
      <c r="K87" s="26"/>
    </row>
    <row r="88" customFormat="false" ht="38.25" hidden="false" customHeight="false" outlineLevel="0" collapsed="false">
      <c r="C88" s="39"/>
      <c r="D88" s="25" t="s">
        <v>157</v>
      </c>
      <c r="E88" s="26"/>
      <c r="F88" s="26"/>
      <c r="G88" s="27"/>
      <c r="H88" s="26" t="n">
        <v>200.7126</v>
      </c>
      <c r="I88" s="26"/>
      <c r="J88" s="26"/>
      <c r="K88" s="26"/>
    </row>
    <row r="89" customFormat="false" ht="38.25" hidden="false" customHeight="true" outlineLevel="0" collapsed="false">
      <c r="C89" s="39" t="s">
        <v>158</v>
      </c>
      <c r="D89" s="25" t="s">
        <v>159</v>
      </c>
      <c r="E89" s="26"/>
      <c r="F89" s="26"/>
      <c r="G89" s="27"/>
      <c r="H89" s="26" t="n">
        <v>4.3</v>
      </c>
      <c r="I89" s="26"/>
      <c r="J89" s="26"/>
      <c r="K89" s="26"/>
    </row>
    <row r="90" customFormat="false" ht="38.25" hidden="false" customHeight="false" outlineLevel="0" collapsed="false">
      <c r="C90" s="39"/>
      <c r="D90" s="25" t="s">
        <v>160</v>
      </c>
      <c r="E90" s="26"/>
      <c r="F90" s="26"/>
      <c r="G90" s="27"/>
      <c r="H90" s="26" t="n">
        <v>60</v>
      </c>
      <c r="I90" s="26"/>
      <c r="J90" s="26"/>
      <c r="K90" s="26"/>
    </row>
    <row r="91" customFormat="false" ht="38.25" hidden="false" customHeight="false" outlineLevel="0" collapsed="false">
      <c r="C91" s="39" t="s">
        <v>161</v>
      </c>
      <c r="D91" s="25" t="s">
        <v>162</v>
      </c>
      <c r="E91" s="26"/>
      <c r="F91" s="26"/>
      <c r="G91" s="27"/>
      <c r="H91" s="26" t="n">
        <v>45</v>
      </c>
      <c r="I91" s="26"/>
      <c r="J91" s="26"/>
      <c r="K91" s="26"/>
    </row>
    <row r="92" customFormat="false" ht="40.5" hidden="false" customHeight="true" outlineLevel="0" collapsed="false">
      <c r="C92" s="39" t="s">
        <v>163</v>
      </c>
      <c r="D92" s="25" t="s">
        <v>164</v>
      </c>
      <c r="E92" s="26"/>
      <c r="F92" s="26"/>
      <c r="G92" s="27"/>
      <c r="H92" s="26" t="n">
        <v>141.9</v>
      </c>
      <c r="I92" s="26"/>
      <c r="J92" s="26"/>
      <c r="K92" s="26"/>
    </row>
    <row r="93" customFormat="false" ht="38.25" hidden="false" customHeight="true" outlineLevel="0" collapsed="false">
      <c r="C93" s="39" t="s">
        <v>165</v>
      </c>
      <c r="D93" s="25" t="s">
        <v>166</v>
      </c>
      <c r="E93" s="26"/>
      <c r="F93" s="26"/>
      <c r="G93" s="27"/>
      <c r="H93" s="26" t="n">
        <v>13.38</v>
      </c>
      <c r="I93" s="26"/>
      <c r="J93" s="26"/>
      <c r="K93" s="26"/>
    </row>
    <row r="94" customFormat="false" ht="38.25" hidden="false" customHeight="false" outlineLevel="0" collapsed="false">
      <c r="C94" s="39"/>
      <c r="D94" s="25" t="s">
        <v>167</v>
      </c>
      <c r="E94" s="26"/>
      <c r="F94" s="26"/>
      <c r="G94" s="27"/>
      <c r="H94" s="26" t="n">
        <v>43.7</v>
      </c>
      <c r="I94" s="26"/>
      <c r="J94" s="26"/>
      <c r="K94" s="26"/>
    </row>
    <row r="95" customFormat="false" ht="38.25" hidden="false" customHeight="true" outlineLevel="0" collapsed="false">
      <c r="C95" s="39" t="s">
        <v>168</v>
      </c>
      <c r="D95" s="25" t="s">
        <v>169</v>
      </c>
      <c r="E95" s="26"/>
      <c r="F95" s="26"/>
      <c r="G95" s="27"/>
      <c r="H95" s="26" t="n">
        <v>13</v>
      </c>
      <c r="I95" s="26"/>
      <c r="J95" s="26"/>
      <c r="K95" s="26"/>
    </row>
    <row r="96" customFormat="false" ht="38.25" hidden="false" customHeight="false" outlineLevel="0" collapsed="false">
      <c r="C96" s="39"/>
      <c r="D96" s="25" t="s">
        <v>170</v>
      </c>
      <c r="E96" s="26"/>
      <c r="F96" s="26"/>
      <c r="G96" s="27"/>
      <c r="H96" s="26" t="n">
        <v>380</v>
      </c>
      <c r="I96" s="26"/>
      <c r="J96" s="26"/>
      <c r="K96" s="26"/>
    </row>
    <row r="97" customFormat="false" ht="25.5" hidden="false" customHeight="true" outlineLevel="0" collapsed="false">
      <c r="C97" s="39" t="s">
        <v>171</v>
      </c>
      <c r="D97" s="25" t="s">
        <v>172</v>
      </c>
      <c r="E97" s="26"/>
      <c r="F97" s="26"/>
      <c r="G97" s="26"/>
      <c r="H97" s="26" t="n">
        <v>122.67</v>
      </c>
      <c r="I97" s="26"/>
      <c r="J97" s="26"/>
      <c r="K97" s="26"/>
    </row>
    <row r="98" customFormat="false" ht="25.5" hidden="false" customHeight="false" outlineLevel="0" collapsed="false">
      <c r="C98" s="39"/>
      <c r="D98" s="25" t="s">
        <v>173</v>
      </c>
      <c r="E98" s="26"/>
      <c r="F98" s="26"/>
      <c r="G98" s="26"/>
      <c r="H98" s="26" t="n">
        <v>122.3</v>
      </c>
      <c r="I98" s="26"/>
      <c r="J98" s="26"/>
      <c r="K98" s="26"/>
    </row>
    <row r="99" customFormat="false" ht="38.25" hidden="false" customHeight="true" outlineLevel="0" collapsed="false">
      <c r="C99" s="39" t="s">
        <v>174</v>
      </c>
      <c r="D99" s="38" t="s">
        <v>175</v>
      </c>
      <c r="E99" s="36"/>
      <c r="F99" s="36"/>
      <c r="G99" s="38"/>
      <c r="H99" s="36" t="n">
        <f aca="false">SUM(H100:H102)</f>
        <v>84.1</v>
      </c>
      <c r="I99" s="36"/>
      <c r="J99" s="38"/>
      <c r="K99" s="36"/>
    </row>
    <row r="100" customFormat="false" ht="25.5" hidden="false" customHeight="false" outlineLevel="0" collapsed="false">
      <c r="C100" s="39"/>
      <c r="D100" s="25" t="s">
        <v>176</v>
      </c>
      <c r="E100" s="26"/>
      <c r="F100" s="42"/>
      <c r="G100" s="26"/>
      <c r="H100" s="26" t="n">
        <v>43</v>
      </c>
      <c r="I100" s="26"/>
      <c r="J100" s="26"/>
      <c r="K100" s="26"/>
    </row>
    <row r="101" customFormat="false" ht="38.25" hidden="false" customHeight="false" outlineLevel="0" collapsed="false">
      <c r="C101" s="39"/>
      <c r="D101" s="25" t="s">
        <v>177</v>
      </c>
      <c r="E101" s="26"/>
      <c r="F101" s="42"/>
      <c r="G101" s="26"/>
      <c r="H101" s="26" t="n">
        <v>40</v>
      </c>
      <c r="I101" s="26"/>
      <c r="J101" s="26"/>
      <c r="K101" s="26"/>
    </row>
    <row r="102" customFormat="false" ht="38.25" hidden="false" customHeight="false" outlineLevel="0" collapsed="false">
      <c r="C102" s="39"/>
      <c r="D102" s="25" t="s">
        <v>178</v>
      </c>
      <c r="E102" s="26"/>
      <c r="F102" s="42"/>
      <c r="G102" s="26"/>
      <c r="H102" s="26" t="n">
        <v>1.1</v>
      </c>
      <c r="I102" s="26"/>
      <c r="J102" s="26"/>
      <c r="K102" s="26"/>
    </row>
    <row r="103" customFormat="false" ht="38.25" hidden="false" customHeight="false" outlineLevel="0" collapsed="false">
      <c r="C103" s="39"/>
      <c r="D103" s="38" t="s">
        <v>179</v>
      </c>
      <c r="E103" s="36"/>
      <c r="F103" s="36"/>
      <c r="G103" s="38"/>
      <c r="H103" s="36" t="n">
        <f aca="false">SUM(H104:H106)</f>
        <v>164.5</v>
      </c>
      <c r="I103" s="36"/>
      <c r="J103" s="38"/>
      <c r="K103" s="36"/>
    </row>
    <row r="104" customFormat="false" ht="25.5" hidden="false" customHeight="false" outlineLevel="0" collapsed="false">
      <c r="C104" s="39"/>
      <c r="D104" s="25" t="s">
        <v>180</v>
      </c>
      <c r="E104" s="26"/>
      <c r="F104" s="42"/>
      <c r="G104" s="26"/>
      <c r="H104" s="26" t="n">
        <v>111</v>
      </c>
      <c r="I104" s="26"/>
      <c r="J104" s="26"/>
      <c r="K104" s="26"/>
    </row>
    <row r="105" customFormat="false" ht="38.25" hidden="false" customHeight="false" outlineLevel="0" collapsed="false">
      <c r="C105" s="39"/>
      <c r="D105" s="25" t="s">
        <v>181</v>
      </c>
      <c r="E105" s="26"/>
      <c r="F105" s="42"/>
      <c r="G105" s="26"/>
      <c r="H105" s="26" t="n">
        <v>51.3</v>
      </c>
      <c r="I105" s="26"/>
      <c r="J105" s="26"/>
      <c r="K105" s="26"/>
    </row>
    <row r="106" customFormat="false" ht="38.25" hidden="false" customHeight="false" outlineLevel="0" collapsed="false">
      <c r="C106" s="39"/>
      <c r="D106" s="25" t="s">
        <v>182</v>
      </c>
      <c r="E106" s="26"/>
      <c r="F106" s="42"/>
      <c r="G106" s="26"/>
      <c r="H106" s="26" t="n">
        <v>2.2</v>
      </c>
      <c r="I106" s="26"/>
      <c r="J106" s="26"/>
      <c r="K106" s="26"/>
    </row>
    <row r="107" customFormat="false" ht="38.25" hidden="false" customHeight="true" outlineLevel="0" collapsed="false">
      <c r="C107" s="39" t="s">
        <v>183</v>
      </c>
      <c r="D107" s="38" t="s">
        <v>184</v>
      </c>
      <c r="E107" s="36"/>
      <c r="F107" s="36"/>
      <c r="G107" s="38"/>
      <c r="H107" s="36" t="n">
        <f aca="false">H108+H109</f>
        <v>48</v>
      </c>
      <c r="I107" s="36"/>
      <c r="J107" s="38"/>
      <c r="K107" s="36"/>
    </row>
    <row r="108" customFormat="false" ht="25.5" hidden="false" customHeight="false" outlineLevel="0" collapsed="false">
      <c r="C108" s="39"/>
      <c r="D108" s="25" t="s">
        <v>185</v>
      </c>
      <c r="E108" s="26"/>
      <c r="F108" s="26"/>
      <c r="G108" s="26"/>
      <c r="H108" s="26" t="n">
        <v>44</v>
      </c>
      <c r="I108" s="26"/>
      <c r="J108" s="26"/>
      <c r="K108" s="26"/>
    </row>
    <row r="109" customFormat="false" ht="38.25" hidden="false" customHeight="false" outlineLevel="0" collapsed="false">
      <c r="C109" s="39"/>
      <c r="D109" s="38" t="s">
        <v>186</v>
      </c>
      <c r="E109" s="26"/>
      <c r="F109" s="26"/>
      <c r="G109" s="26"/>
      <c r="H109" s="26" t="n">
        <v>4</v>
      </c>
      <c r="I109" s="26"/>
      <c r="J109" s="26"/>
      <c r="K109" s="26"/>
    </row>
    <row r="110" customFormat="false" ht="38.25" hidden="false" customHeight="false" outlineLevel="0" collapsed="false">
      <c r="C110" s="39"/>
      <c r="D110" s="38" t="s">
        <v>187</v>
      </c>
      <c r="E110" s="36"/>
      <c r="F110" s="36"/>
      <c r="G110" s="36"/>
      <c r="H110" s="36" t="n">
        <f aca="false">H111+H112+H113+H114</f>
        <v>199.5</v>
      </c>
      <c r="I110" s="36"/>
      <c r="J110" s="36"/>
      <c r="K110" s="36"/>
    </row>
    <row r="111" customFormat="false" ht="25.5" hidden="false" customHeight="false" outlineLevel="0" collapsed="false">
      <c r="C111" s="39"/>
      <c r="D111" s="25" t="s">
        <v>185</v>
      </c>
      <c r="E111" s="26"/>
      <c r="F111" s="26"/>
      <c r="G111" s="26"/>
      <c r="H111" s="26" t="n">
        <v>180</v>
      </c>
      <c r="I111" s="26"/>
      <c r="J111" s="26"/>
      <c r="K111" s="26"/>
    </row>
    <row r="112" customFormat="false" ht="12.75" hidden="false" customHeight="false" outlineLevel="0" collapsed="false">
      <c r="C112" s="39"/>
      <c r="D112" s="25" t="s">
        <v>188</v>
      </c>
      <c r="E112" s="26"/>
      <c r="F112" s="26"/>
      <c r="G112" s="26"/>
      <c r="H112" s="26" t="n">
        <v>13</v>
      </c>
      <c r="I112" s="26"/>
      <c r="J112" s="26"/>
      <c r="K112" s="26"/>
    </row>
    <row r="113" customFormat="false" ht="12.75" hidden="false" customHeight="false" outlineLevel="0" collapsed="false">
      <c r="C113" s="39"/>
      <c r="D113" s="25" t="s">
        <v>189</v>
      </c>
      <c r="E113" s="26"/>
      <c r="F113" s="26"/>
      <c r="G113" s="26"/>
      <c r="H113" s="26" t="n">
        <v>3</v>
      </c>
      <c r="I113" s="26"/>
      <c r="J113" s="26"/>
      <c r="K113" s="26"/>
    </row>
    <row r="114" customFormat="false" ht="12.75" hidden="false" customHeight="false" outlineLevel="0" collapsed="false">
      <c r="C114" s="39"/>
      <c r="D114" s="25" t="s">
        <v>190</v>
      </c>
      <c r="E114" s="26"/>
      <c r="F114" s="26"/>
      <c r="G114" s="26"/>
      <c r="H114" s="26" t="n">
        <v>3.5</v>
      </c>
      <c r="I114" s="26"/>
      <c r="J114" s="26"/>
      <c r="K114" s="26"/>
    </row>
    <row r="115" customFormat="false" ht="38.25" hidden="false" customHeight="true" outlineLevel="0" collapsed="false">
      <c r="C115" s="39" t="s">
        <v>191</v>
      </c>
      <c r="D115" s="38" t="s">
        <v>192</v>
      </c>
      <c r="E115" s="36"/>
      <c r="F115" s="36"/>
      <c r="G115" s="36"/>
      <c r="H115" s="36" t="n">
        <f aca="false">H116+H117+H118+H119+H120+H121+H122</f>
        <v>254.88</v>
      </c>
      <c r="I115" s="36"/>
      <c r="J115" s="36"/>
      <c r="K115" s="36"/>
    </row>
    <row r="116" customFormat="false" ht="25.5" hidden="false" customHeight="false" outlineLevel="0" collapsed="false">
      <c r="C116" s="39"/>
      <c r="D116" s="25" t="s">
        <v>193</v>
      </c>
      <c r="E116" s="26"/>
      <c r="F116" s="26"/>
      <c r="G116" s="26"/>
      <c r="H116" s="26" t="n">
        <v>171.5</v>
      </c>
      <c r="I116" s="26"/>
      <c r="J116" s="26"/>
      <c r="K116" s="26"/>
    </row>
    <row r="117" customFormat="false" ht="25.5" hidden="false" customHeight="false" outlineLevel="0" collapsed="false">
      <c r="C117" s="39"/>
      <c r="D117" s="38" t="s">
        <v>194</v>
      </c>
      <c r="E117" s="26"/>
      <c r="F117" s="26"/>
      <c r="G117" s="26"/>
      <c r="H117" s="26" t="n">
        <v>0.68</v>
      </c>
      <c r="I117" s="26"/>
      <c r="J117" s="26"/>
      <c r="K117" s="26"/>
    </row>
    <row r="118" customFormat="false" ht="25.5" hidden="false" customHeight="false" outlineLevel="0" collapsed="false">
      <c r="C118" s="39"/>
      <c r="D118" s="38" t="s">
        <v>195</v>
      </c>
      <c r="E118" s="26"/>
      <c r="F118" s="26"/>
      <c r="G118" s="26"/>
      <c r="H118" s="26" t="n">
        <v>0.7</v>
      </c>
      <c r="I118" s="26"/>
      <c r="J118" s="26"/>
      <c r="K118" s="26"/>
    </row>
    <row r="119" customFormat="false" ht="12.75" hidden="false" customHeight="false" outlineLevel="0" collapsed="false">
      <c r="C119" s="39"/>
      <c r="D119" s="38" t="s">
        <v>196</v>
      </c>
      <c r="E119" s="26"/>
      <c r="F119" s="26"/>
      <c r="G119" s="26"/>
      <c r="H119" s="26" t="n">
        <v>1.6</v>
      </c>
      <c r="I119" s="26"/>
      <c r="J119" s="26"/>
      <c r="K119" s="26"/>
    </row>
    <row r="120" customFormat="false" ht="25.5" hidden="false" customHeight="false" outlineLevel="0" collapsed="false">
      <c r="C120" s="39"/>
      <c r="D120" s="38" t="s">
        <v>197</v>
      </c>
      <c r="E120" s="26"/>
      <c r="F120" s="26"/>
      <c r="G120" s="26"/>
      <c r="H120" s="26" t="n">
        <v>0.8</v>
      </c>
      <c r="I120" s="26"/>
      <c r="J120" s="26"/>
      <c r="K120" s="26"/>
    </row>
    <row r="121" customFormat="false" ht="25.5" hidden="false" customHeight="false" outlineLevel="0" collapsed="false">
      <c r="C121" s="39"/>
      <c r="D121" s="38" t="s">
        <v>198</v>
      </c>
      <c r="E121" s="26"/>
      <c r="F121" s="26"/>
      <c r="G121" s="26"/>
      <c r="H121" s="26" t="n">
        <v>14.8</v>
      </c>
      <c r="I121" s="26"/>
      <c r="J121" s="26"/>
      <c r="K121" s="26"/>
    </row>
    <row r="122" customFormat="false" ht="25.5" hidden="false" customHeight="false" outlineLevel="0" collapsed="false">
      <c r="C122" s="39"/>
      <c r="D122" s="38" t="s">
        <v>199</v>
      </c>
      <c r="E122" s="26"/>
      <c r="F122" s="26"/>
      <c r="G122" s="26"/>
      <c r="H122" s="26" t="n">
        <v>64.8</v>
      </c>
      <c r="I122" s="26"/>
      <c r="J122" s="26"/>
      <c r="K122" s="26"/>
    </row>
    <row r="123" customFormat="false" ht="38.25" hidden="false" customHeight="false" outlineLevel="0" collapsed="false">
      <c r="C123" s="39"/>
      <c r="D123" s="38" t="s">
        <v>200</v>
      </c>
      <c r="E123" s="36"/>
      <c r="F123" s="26"/>
      <c r="G123" s="26"/>
      <c r="H123" s="36" t="n">
        <f aca="false">H124+H125+H126+H127+H128+H129</f>
        <v>711.9</v>
      </c>
      <c r="I123" s="36"/>
      <c r="J123" s="26"/>
      <c r="K123" s="36"/>
    </row>
    <row r="124" customFormat="false" ht="25.5" hidden="false" customHeight="false" outlineLevel="0" collapsed="false">
      <c r="C124" s="39"/>
      <c r="D124" s="25" t="s">
        <v>201</v>
      </c>
      <c r="E124" s="26"/>
      <c r="F124" s="26"/>
      <c r="G124" s="26"/>
      <c r="H124" s="26" t="n">
        <v>650.37</v>
      </c>
      <c r="I124" s="26"/>
      <c r="J124" s="26"/>
      <c r="K124" s="26"/>
    </row>
    <row r="125" customFormat="false" ht="25.5" hidden="false" customHeight="false" outlineLevel="0" collapsed="false">
      <c r="C125" s="39"/>
      <c r="D125" s="38" t="s">
        <v>194</v>
      </c>
      <c r="E125" s="26"/>
      <c r="F125" s="26"/>
      <c r="G125" s="26"/>
      <c r="H125" s="26" t="n">
        <v>6</v>
      </c>
      <c r="I125" s="26"/>
      <c r="J125" s="26"/>
      <c r="K125" s="26"/>
    </row>
    <row r="126" customFormat="false" ht="25.5" hidden="false" customHeight="false" outlineLevel="0" collapsed="false">
      <c r="C126" s="39"/>
      <c r="D126" s="38" t="s">
        <v>195</v>
      </c>
      <c r="E126" s="26"/>
      <c r="F126" s="26"/>
      <c r="G126" s="26"/>
      <c r="H126" s="26" t="n">
        <v>5.95</v>
      </c>
      <c r="I126" s="26"/>
      <c r="J126" s="26"/>
      <c r="K126" s="26"/>
    </row>
    <row r="127" customFormat="false" ht="12.75" hidden="false" customHeight="false" outlineLevel="0" collapsed="false">
      <c r="C127" s="39"/>
      <c r="D127" s="38" t="s">
        <v>196</v>
      </c>
      <c r="E127" s="26"/>
      <c r="F127" s="26"/>
      <c r="G127" s="26"/>
      <c r="H127" s="26" t="n">
        <v>3.6</v>
      </c>
      <c r="I127" s="26"/>
      <c r="J127" s="26"/>
      <c r="K127" s="26"/>
    </row>
    <row r="128" customFormat="false" ht="25.5" hidden="false" customHeight="false" outlineLevel="0" collapsed="false">
      <c r="C128" s="39"/>
      <c r="D128" s="38" t="s">
        <v>197</v>
      </c>
      <c r="E128" s="26"/>
      <c r="F128" s="26"/>
      <c r="G128" s="26"/>
      <c r="H128" s="26" t="n">
        <v>5.7</v>
      </c>
      <c r="I128" s="26"/>
      <c r="J128" s="26"/>
      <c r="K128" s="26"/>
    </row>
    <row r="129" customFormat="false" ht="25.5" hidden="false" customHeight="false" outlineLevel="0" collapsed="false">
      <c r="C129" s="39"/>
      <c r="D129" s="38" t="s">
        <v>202</v>
      </c>
      <c r="E129" s="26"/>
      <c r="F129" s="26"/>
      <c r="G129" s="26"/>
      <c r="H129" s="26" t="n">
        <v>40.28</v>
      </c>
      <c r="I129" s="26"/>
      <c r="J129" s="26"/>
      <c r="K129" s="26"/>
    </row>
    <row r="130" customFormat="false" ht="25.5" hidden="false" customHeight="true" outlineLevel="0" collapsed="false">
      <c r="C130" s="39" t="s">
        <v>203</v>
      </c>
      <c r="D130" s="25" t="s">
        <v>204</v>
      </c>
      <c r="E130" s="26"/>
      <c r="F130" s="26"/>
      <c r="G130" s="26"/>
      <c r="H130" s="26" t="n">
        <v>81.74</v>
      </c>
      <c r="I130" s="26"/>
      <c r="J130" s="26"/>
      <c r="K130" s="26"/>
    </row>
    <row r="131" customFormat="false" ht="25.5" hidden="false" customHeight="false" outlineLevel="0" collapsed="false">
      <c r="C131" s="39"/>
      <c r="D131" s="25" t="s">
        <v>205</v>
      </c>
      <c r="E131" s="26"/>
      <c r="F131" s="26"/>
      <c r="G131" s="26"/>
      <c r="H131" s="26" t="n">
        <v>566.97</v>
      </c>
      <c r="I131" s="26"/>
      <c r="J131" s="26"/>
      <c r="K131" s="26"/>
    </row>
    <row r="132" customFormat="false" ht="38.25" hidden="false" customHeight="true" outlineLevel="0" collapsed="false">
      <c r="C132" s="39" t="s">
        <v>206</v>
      </c>
      <c r="D132" s="25" t="s">
        <v>207</v>
      </c>
      <c r="E132" s="26"/>
      <c r="F132" s="26"/>
      <c r="G132" s="26"/>
      <c r="H132" s="26" t="n">
        <v>82</v>
      </c>
      <c r="I132" s="26"/>
      <c r="J132" s="26"/>
      <c r="K132" s="26"/>
    </row>
    <row r="133" customFormat="false" ht="38.25" hidden="false" customHeight="false" outlineLevel="0" collapsed="false">
      <c r="C133" s="39"/>
      <c r="D133" s="25" t="s">
        <v>208</v>
      </c>
      <c r="E133" s="26"/>
      <c r="F133" s="26"/>
      <c r="G133" s="26"/>
      <c r="H133" s="26" t="n">
        <v>145</v>
      </c>
      <c r="I133" s="26"/>
      <c r="J133" s="26"/>
      <c r="K133" s="26"/>
    </row>
    <row r="134" customFormat="false" ht="51" hidden="false" customHeight="true" outlineLevel="0" collapsed="false">
      <c r="C134" s="39" t="s">
        <v>209</v>
      </c>
      <c r="D134" s="25" t="s">
        <v>210</v>
      </c>
      <c r="E134" s="26"/>
      <c r="F134" s="26"/>
      <c r="G134" s="26"/>
      <c r="H134" s="26" t="n">
        <v>9.81</v>
      </c>
      <c r="I134" s="26"/>
      <c r="J134" s="26"/>
      <c r="K134" s="26"/>
    </row>
    <row r="135" customFormat="false" ht="51" hidden="false" customHeight="false" outlineLevel="0" collapsed="false">
      <c r="C135" s="39"/>
      <c r="D135" s="25" t="s">
        <v>211</v>
      </c>
      <c r="E135" s="26"/>
      <c r="F135" s="26"/>
      <c r="G135" s="26"/>
      <c r="H135" s="26" t="n">
        <v>455</v>
      </c>
      <c r="I135" s="26"/>
      <c r="J135" s="26"/>
      <c r="K135" s="26"/>
    </row>
    <row r="136" customFormat="false" ht="25.5" hidden="false" customHeight="true" outlineLevel="0" collapsed="false">
      <c r="C136" s="39" t="s">
        <v>212</v>
      </c>
      <c r="D136" s="25" t="s">
        <v>213</v>
      </c>
      <c r="E136" s="26"/>
      <c r="F136" s="26"/>
      <c r="G136" s="26"/>
      <c r="H136" s="26" t="n">
        <v>30</v>
      </c>
      <c r="I136" s="26"/>
      <c r="J136" s="26"/>
      <c r="K136" s="26"/>
    </row>
    <row r="137" customFormat="false" ht="25.5" hidden="false" customHeight="false" outlineLevel="0" collapsed="false">
      <c r="C137" s="39"/>
      <c r="D137" s="25" t="s">
        <v>214</v>
      </c>
      <c r="E137" s="26"/>
      <c r="F137" s="26"/>
      <c r="G137" s="26"/>
      <c r="H137" s="26" t="n">
        <v>280</v>
      </c>
      <c r="I137" s="26"/>
      <c r="J137" s="26"/>
      <c r="K137" s="26"/>
    </row>
    <row r="138" customFormat="false" ht="25.5" hidden="false" customHeight="true" outlineLevel="0" collapsed="false">
      <c r="C138" s="39" t="s">
        <v>215</v>
      </c>
      <c r="D138" s="25" t="s">
        <v>216</v>
      </c>
      <c r="E138" s="26"/>
      <c r="F138" s="26"/>
      <c r="G138" s="26"/>
      <c r="H138" s="26" t="n">
        <v>32.84</v>
      </c>
      <c r="I138" s="26"/>
      <c r="J138" s="26"/>
      <c r="K138" s="26"/>
    </row>
    <row r="139" customFormat="false" ht="25.5" hidden="false" customHeight="false" outlineLevel="0" collapsed="false">
      <c r="C139" s="39"/>
      <c r="D139" s="25" t="s">
        <v>217</v>
      </c>
      <c r="E139" s="26"/>
      <c r="F139" s="26"/>
      <c r="G139" s="26"/>
      <c r="H139" s="26" t="n">
        <v>23.63</v>
      </c>
      <c r="I139" s="26"/>
      <c r="J139" s="26"/>
      <c r="K139" s="26"/>
    </row>
    <row r="140" customFormat="false" ht="38.25" hidden="false" customHeight="true" outlineLevel="0" collapsed="false">
      <c r="C140" s="39" t="s">
        <v>218</v>
      </c>
      <c r="D140" s="38" t="s">
        <v>219</v>
      </c>
      <c r="E140" s="36"/>
      <c r="F140" s="36"/>
      <c r="G140" s="38"/>
      <c r="H140" s="36" t="n">
        <f aca="false">SUM(H141:H143)</f>
        <v>72.83</v>
      </c>
      <c r="I140" s="36"/>
      <c r="J140" s="38"/>
      <c r="K140" s="36"/>
    </row>
    <row r="141" customFormat="false" ht="12.75" hidden="false" customHeight="false" outlineLevel="0" collapsed="false">
      <c r="C141" s="39"/>
      <c r="D141" s="38" t="s">
        <v>220</v>
      </c>
      <c r="E141" s="26"/>
      <c r="F141" s="26"/>
      <c r="G141" s="26"/>
      <c r="H141" s="26" t="n">
        <v>40.65</v>
      </c>
      <c r="I141" s="26"/>
      <c r="J141" s="26"/>
      <c r="K141" s="26"/>
    </row>
    <row r="142" customFormat="false" ht="25.5" hidden="false" customHeight="false" outlineLevel="0" collapsed="false">
      <c r="C142" s="39"/>
      <c r="D142" s="25" t="s">
        <v>221</v>
      </c>
      <c r="E142" s="26"/>
      <c r="F142" s="26"/>
      <c r="G142" s="26"/>
      <c r="H142" s="26" t="n">
        <v>3.08</v>
      </c>
      <c r="I142" s="26"/>
      <c r="J142" s="26"/>
      <c r="K142" s="26"/>
    </row>
    <row r="143" customFormat="false" ht="25.5" hidden="false" customHeight="false" outlineLevel="0" collapsed="false">
      <c r="C143" s="39"/>
      <c r="D143" s="25" t="s">
        <v>222</v>
      </c>
      <c r="E143" s="26"/>
      <c r="F143" s="26"/>
      <c r="G143" s="26"/>
      <c r="H143" s="26" t="n">
        <v>29.1</v>
      </c>
      <c r="I143" s="26"/>
      <c r="J143" s="26"/>
      <c r="K143" s="26"/>
    </row>
    <row r="144" customFormat="false" ht="38.25" hidden="false" customHeight="false" outlineLevel="0" collapsed="false">
      <c r="C144" s="39"/>
      <c r="D144" s="38" t="s">
        <v>223</v>
      </c>
      <c r="E144" s="36"/>
      <c r="F144" s="36"/>
      <c r="G144" s="36"/>
      <c r="H144" s="36" t="n">
        <f aca="false">SUM(H145:H148)</f>
        <v>171.04</v>
      </c>
      <c r="I144" s="36"/>
      <c r="J144" s="36"/>
      <c r="K144" s="36"/>
    </row>
    <row r="145" customFormat="false" ht="12.75" hidden="false" customHeight="false" outlineLevel="0" collapsed="false">
      <c r="C145" s="39"/>
      <c r="D145" s="25" t="s">
        <v>224</v>
      </c>
      <c r="E145" s="26"/>
      <c r="F145" s="26"/>
      <c r="G145" s="26"/>
      <c r="H145" s="26" t="n">
        <v>165</v>
      </c>
      <c r="I145" s="26"/>
      <c r="J145" s="26"/>
      <c r="K145" s="26"/>
    </row>
    <row r="146" customFormat="false" ht="12.75" hidden="false" customHeight="false" outlineLevel="0" collapsed="false">
      <c r="C146" s="39"/>
      <c r="D146" s="25" t="s">
        <v>225</v>
      </c>
      <c r="E146" s="26"/>
      <c r="F146" s="26"/>
      <c r="G146" s="26"/>
      <c r="H146" s="26" t="n">
        <v>1.2</v>
      </c>
      <c r="I146" s="26"/>
      <c r="J146" s="26"/>
      <c r="K146" s="26"/>
    </row>
    <row r="147" customFormat="false" ht="25.5" hidden="false" customHeight="false" outlineLevel="0" collapsed="false">
      <c r="C147" s="39"/>
      <c r="D147" s="25" t="s">
        <v>226</v>
      </c>
      <c r="E147" s="26"/>
      <c r="F147" s="26"/>
      <c r="G147" s="26"/>
      <c r="H147" s="26" t="n">
        <v>2.2</v>
      </c>
      <c r="I147" s="26"/>
      <c r="J147" s="26"/>
      <c r="K147" s="26"/>
    </row>
    <row r="148" customFormat="false" ht="15" hidden="false" customHeight="false" outlineLevel="0" collapsed="false">
      <c r="C148" s="39"/>
      <c r="D148" s="41" t="s">
        <v>227</v>
      </c>
      <c r="E148" s="26"/>
      <c r="F148" s="26"/>
      <c r="G148" s="26"/>
      <c r="H148" s="26" t="n">
        <v>2.64</v>
      </c>
      <c r="I148" s="26"/>
      <c r="J148" s="26"/>
      <c r="K148" s="26"/>
    </row>
    <row r="149" customFormat="false" ht="25.5" hidden="false" customHeight="true" outlineLevel="0" collapsed="false">
      <c r="C149" s="39" t="s">
        <v>228</v>
      </c>
      <c r="D149" s="25" t="s">
        <v>229</v>
      </c>
      <c r="E149" s="26"/>
      <c r="F149" s="28"/>
      <c r="G149" s="26"/>
      <c r="H149" s="26" t="n">
        <v>12</v>
      </c>
      <c r="I149" s="26"/>
      <c r="J149" s="26"/>
      <c r="K149" s="26"/>
    </row>
    <row r="150" customFormat="false" ht="38.25" hidden="false" customHeight="false" outlineLevel="0" collapsed="false">
      <c r="C150" s="39"/>
      <c r="D150" s="25" t="s">
        <v>230</v>
      </c>
      <c r="E150" s="26"/>
      <c r="F150" s="28"/>
      <c r="G150" s="26"/>
      <c r="H150" s="26" t="n">
        <v>130</v>
      </c>
      <c r="I150" s="26"/>
      <c r="J150" s="26"/>
      <c r="K150" s="26"/>
    </row>
    <row r="151" customFormat="false" ht="38.25" hidden="false" customHeight="true" outlineLevel="0" collapsed="false">
      <c r="C151" s="39" t="s">
        <v>231</v>
      </c>
      <c r="D151" s="25" t="s">
        <v>232</v>
      </c>
      <c r="E151" s="26"/>
      <c r="F151" s="26"/>
      <c r="G151" s="26"/>
      <c r="H151" s="26" t="n">
        <v>14</v>
      </c>
      <c r="I151" s="26"/>
      <c r="J151" s="26"/>
      <c r="K151" s="26"/>
    </row>
    <row r="152" customFormat="false" ht="25.5" hidden="false" customHeight="false" outlineLevel="0" collapsed="false">
      <c r="C152" s="39"/>
      <c r="D152" s="25" t="s">
        <v>233</v>
      </c>
      <c r="E152" s="26"/>
      <c r="F152" s="28"/>
      <c r="G152" s="26"/>
      <c r="H152" s="26" t="n">
        <v>170</v>
      </c>
      <c r="I152" s="26"/>
      <c r="J152" s="26"/>
      <c r="K152" s="26"/>
    </row>
    <row r="153" customFormat="false" ht="38.25" hidden="false" customHeight="true" outlineLevel="0" collapsed="false">
      <c r="C153" s="39" t="s">
        <v>234</v>
      </c>
      <c r="D153" s="35" t="s">
        <v>235</v>
      </c>
      <c r="E153" s="43"/>
      <c r="F153" s="36"/>
      <c r="G153" s="36"/>
      <c r="H153" s="44" t="n">
        <f aca="false">H154+H155</f>
        <v>52.76</v>
      </c>
      <c r="I153" s="44"/>
      <c r="J153" s="36"/>
      <c r="K153" s="44"/>
    </row>
    <row r="154" customFormat="false" ht="25.5" hidden="false" customHeight="false" outlineLevel="0" collapsed="false">
      <c r="C154" s="39"/>
      <c r="D154" s="25" t="s">
        <v>236</v>
      </c>
      <c r="E154" s="26"/>
      <c r="F154" s="26"/>
      <c r="G154" s="26"/>
      <c r="H154" s="26" t="n">
        <v>50.38</v>
      </c>
      <c r="I154" s="26"/>
      <c r="J154" s="26"/>
      <c r="K154" s="26"/>
    </row>
    <row r="155" customFormat="false" ht="12.75" hidden="false" customHeight="false" outlineLevel="0" collapsed="false">
      <c r="C155" s="39"/>
      <c r="D155" s="25" t="s">
        <v>237</v>
      </c>
      <c r="E155" s="26"/>
      <c r="F155" s="26"/>
      <c r="G155" s="26"/>
      <c r="H155" s="26" t="n">
        <v>2.38</v>
      </c>
      <c r="I155" s="26"/>
      <c r="J155" s="26"/>
      <c r="K155" s="26"/>
    </row>
    <row r="156" customFormat="false" ht="38.25" hidden="false" customHeight="false" outlineLevel="0" collapsed="false">
      <c r="C156" s="39"/>
      <c r="D156" s="38" t="s">
        <v>238</v>
      </c>
      <c r="E156" s="36"/>
      <c r="F156" s="36"/>
      <c r="G156" s="36"/>
      <c r="H156" s="44" t="n">
        <f aca="false">H157+H158</f>
        <v>1553.42</v>
      </c>
      <c r="I156" s="44"/>
      <c r="J156" s="36"/>
      <c r="K156" s="44"/>
    </row>
    <row r="157" customFormat="false" ht="25.5" hidden="false" customHeight="false" outlineLevel="0" collapsed="false">
      <c r="C157" s="39"/>
      <c r="D157" s="25" t="s">
        <v>236</v>
      </c>
      <c r="E157" s="26"/>
      <c r="F157" s="26"/>
      <c r="G157" s="26"/>
      <c r="H157" s="26" t="n">
        <v>1541.69</v>
      </c>
      <c r="I157" s="26"/>
      <c r="J157" s="26"/>
      <c r="K157" s="26"/>
    </row>
    <row r="158" customFormat="false" ht="12.75" hidden="false" customHeight="false" outlineLevel="0" collapsed="false">
      <c r="C158" s="39"/>
      <c r="D158" s="25" t="s">
        <v>237</v>
      </c>
      <c r="E158" s="26"/>
      <c r="F158" s="26"/>
      <c r="G158" s="26"/>
      <c r="H158" s="26" t="n">
        <v>11.73</v>
      </c>
      <c r="I158" s="26"/>
      <c r="J158" s="26"/>
      <c r="K158" s="26"/>
    </row>
    <row r="159" customFormat="false" ht="38.25" hidden="false" customHeight="false" outlineLevel="0" collapsed="false">
      <c r="C159" s="39" t="s">
        <v>239</v>
      </c>
      <c r="D159" s="25" t="s">
        <v>240</v>
      </c>
      <c r="E159" s="26"/>
      <c r="F159" s="26"/>
      <c r="G159" s="26"/>
      <c r="H159" s="28" t="n">
        <v>85</v>
      </c>
      <c r="I159" s="28"/>
      <c r="J159" s="26"/>
      <c r="K159" s="28"/>
    </row>
    <row r="160" customFormat="false" ht="12.75" hidden="false" customHeight="true" outlineLevel="0" collapsed="false">
      <c r="C160" s="39" t="s">
        <v>241</v>
      </c>
      <c r="D160" s="25" t="s">
        <v>242</v>
      </c>
      <c r="E160" s="26"/>
      <c r="F160" s="26"/>
      <c r="G160" s="28"/>
      <c r="H160" s="28" t="n">
        <v>10.2</v>
      </c>
      <c r="I160" s="28"/>
      <c r="J160" s="26"/>
      <c r="K160" s="28"/>
    </row>
    <row r="161" customFormat="false" ht="12.75" hidden="false" customHeight="false" outlineLevel="0" collapsed="false">
      <c r="C161" s="39"/>
      <c r="D161" s="25"/>
      <c r="E161" s="26"/>
      <c r="F161" s="28"/>
      <c r="G161" s="28"/>
      <c r="H161" s="28" t="n">
        <v>63</v>
      </c>
      <c r="I161" s="28"/>
      <c r="J161" s="26"/>
      <c r="K161" s="28"/>
    </row>
    <row r="162" customFormat="false" ht="12.75" hidden="false" customHeight="true" outlineLevel="0" collapsed="false">
      <c r="C162" s="39"/>
      <c r="D162" s="25" t="s">
        <v>243</v>
      </c>
      <c r="E162" s="26"/>
      <c r="F162" s="26"/>
      <c r="G162" s="28"/>
      <c r="H162" s="28" t="n">
        <v>30</v>
      </c>
      <c r="I162" s="28"/>
      <c r="J162" s="26"/>
      <c r="K162" s="28"/>
    </row>
    <row r="163" customFormat="false" ht="12.75" hidden="false" customHeight="false" outlineLevel="0" collapsed="false">
      <c r="C163" s="39"/>
      <c r="D163" s="25"/>
      <c r="E163" s="26"/>
      <c r="F163" s="28"/>
      <c r="G163" s="28"/>
      <c r="H163" s="28" t="n">
        <v>210</v>
      </c>
      <c r="I163" s="28"/>
      <c r="J163" s="26"/>
      <c r="K163" s="28"/>
    </row>
    <row r="164" customFormat="false" ht="12.75" hidden="false" customHeight="false" outlineLevel="0" collapsed="false">
      <c r="C164" s="22" t="s">
        <v>244</v>
      </c>
      <c r="D164" s="23" t="s">
        <v>245</v>
      </c>
      <c r="E164" s="10"/>
      <c r="F164" s="10"/>
      <c r="G164" s="10"/>
      <c r="H164" s="10" t="n">
        <f aca="false">SUM(H165:H179)-H168</f>
        <v>400.7</v>
      </c>
      <c r="I164" s="10"/>
      <c r="J164" s="10"/>
      <c r="K164" s="10"/>
    </row>
    <row r="165" customFormat="false" ht="51" hidden="false" customHeight="false" outlineLevel="0" collapsed="false">
      <c r="C165" s="24" t="s">
        <v>246</v>
      </c>
      <c r="D165" s="25" t="s">
        <v>247</v>
      </c>
      <c r="E165" s="26"/>
      <c r="F165" s="26"/>
      <c r="G165" s="27"/>
      <c r="H165" s="27" t="n">
        <v>9</v>
      </c>
      <c r="I165" s="27"/>
      <c r="J165" s="26"/>
      <c r="K165" s="27"/>
    </row>
    <row r="166" customFormat="false" ht="25.5" hidden="false" customHeight="true" outlineLevel="0" collapsed="false">
      <c r="C166" s="24" t="s">
        <v>248</v>
      </c>
      <c r="D166" s="25" t="s">
        <v>249</v>
      </c>
      <c r="E166" s="26"/>
      <c r="F166" s="26"/>
      <c r="G166" s="27"/>
      <c r="H166" s="26" t="n">
        <v>26.08</v>
      </c>
      <c r="I166" s="26"/>
      <c r="J166" s="26"/>
      <c r="K166" s="26"/>
    </row>
    <row r="167" customFormat="false" ht="38.25" hidden="false" customHeight="false" outlineLevel="0" collapsed="false">
      <c r="C167" s="24"/>
      <c r="D167" s="25" t="s">
        <v>250</v>
      </c>
      <c r="E167" s="26"/>
      <c r="F167" s="26"/>
      <c r="G167" s="27"/>
      <c r="H167" s="26" t="n">
        <v>6.5</v>
      </c>
      <c r="I167" s="26"/>
      <c r="J167" s="26"/>
      <c r="K167" s="26"/>
    </row>
    <row r="168" customFormat="false" ht="38.25" hidden="false" customHeight="true" outlineLevel="0" collapsed="false">
      <c r="C168" s="24" t="s">
        <v>251</v>
      </c>
      <c r="D168" s="38" t="s">
        <v>252</v>
      </c>
      <c r="E168" s="36"/>
      <c r="F168" s="36"/>
      <c r="G168" s="36"/>
      <c r="H168" s="36" t="n">
        <f aca="false">H169+H170</f>
        <v>113</v>
      </c>
      <c r="I168" s="36"/>
      <c r="J168" s="36"/>
      <c r="K168" s="36"/>
    </row>
    <row r="169" customFormat="false" ht="13.5" hidden="false" customHeight="false" outlineLevel="0" collapsed="false">
      <c r="C169" s="24"/>
      <c r="D169" s="45" t="s">
        <v>253</v>
      </c>
      <c r="E169" s="26"/>
      <c r="F169" s="26"/>
      <c r="G169" s="26"/>
      <c r="H169" s="26" t="n">
        <v>52</v>
      </c>
      <c r="I169" s="26"/>
      <c r="J169" s="26"/>
      <c r="K169" s="26"/>
    </row>
    <row r="170" customFormat="false" ht="13.5" hidden="false" customHeight="false" outlineLevel="0" collapsed="false">
      <c r="C170" s="24"/>
      <c r="D170" s="31" t="s">
        <v>254</v>
      </c>
      <c r="E170" s="26"/>
      <c r="F170" s="26"/>
      <c r="G170" s="27"/>
      <c r="H170" s="26" t="n">
        <v>61</v>
      </c>
      <c r="I170" s="26"/>
      <c r="J170" s="26"/>
      <c r="K170" s="26"/>
    </row>
    <row r="171" customFormat="false" ht="25.5" hidden="false" customHeight="false" outlineLevel="0" collapsed="false">
      <c r="C171" s="24" t="s">
        <v>255</v>
      </c>
      <c r="D171" s="25" t="s">
        <v>256</v>
      </c>
      <c r="E171" s="26"/>
      <c r="F171" s="26"/>
      <c r="G171" s="27"/>
      <c r="H171" s="26" t="n">
        <v>46</v>
      </c>
      <c r="I171" s="26"/>
      <c r="J171" s="26"/>
      <c r="K171" s="26"/>
    </row>
    <row r="172" customFormat="false" ht="25.5" hidden="false" customHeight="false" outlineLevel="0" collapsed="false">
      <c r="C172" s="24" t="s">
        <v>257</v>
      </c>
      <c r="D172" s="25" t="s">
        <v>258</v>
      </c>
      <c r="E172" s="26"/>
      <c r="F172" s="26"/>
      <c r="G172" s="27"/>
      <c r="H172" s="26" t="n">
        <v>23</v>
      </c>
      <c r="I172" s="26"/>
      <c r="J172" s="26"/>
      <c r="K172" s="26"/>
    </row>
    <row r="173" customFormat="false" ht="38.25" hidden="false" customHeight="false" outlineLevel="0" collapsed="false">
      <c r="C173" s="24" t="s">
        <v>259</v>
      </c>
      <c r="D173" s="25" t="s">
        <v>260</v>
      </c>
      <c r="E173" s="26"/>
      <c r="F173" s="26"/>
      <c r="G173" s="27"/>
      <c r="H173" s="26" t="n">
        <v>135</v>
      </c>
      <c r="I173" s="26"/>
      <c r="J173" s="26"/>
      <c r="K173" s="26"/>
    </row>
    <row r="174" customFormat="false" ht="25.5" hidden="false" customHeight="false" outlineLevel="0" collapsed="false">
      <c r="C174" s="24" t="s">
        <v>261</v>
      </c>
      <c r="D174" s="25" t="s">
        <v>262</v>
      </c>
      <c r="E174" s="26"/>
      <c r="F174" s="26"/>
      <c r="G174" s="27"/>
      <c r="H174" s="26" t="n">
        <v>1</v>
      </c>
      <c r="I174" s="26"/>
      <c r="J174" s="26"/>
      <c r="K174" s="26"/>
    </row>
    <row r="175" customFormat="false" ht="25.5" hidden="false" customHeight="false" outlineLevel="0" collapsed="false">
      <c r="C175" s="24" t="s">
        <v>263</v>
      </c>
      <c r="D175" s="25" t="s">
        <v>264</v>
      </c>
      <c r="E175" s="26"/>
      <c r="F175" s="26"/>
      <c r="G175" s="27"/>
      <c r="H175" s="26" t="n">
        <v>17</v>
      </c>
      <c r="I175" s="26"/>
      <c r="J175" s="26"/>
      <c r="K175" s="26"/>
    </row>
    <row r="176" customFormat="false" ht="38.25" hidden="false" customHeight="false" outlineLevel="0" collapsed="false">
      <c r="C176" s="24" t="s">
        <v>265</v>
      </c>
      <c r="D176" s="25" t="s">
        <v>266</v>
      </c>
      <c r="E176" s="33"/>
      <c r="F176" s="26"/>
      <c r="G176" s="26"/>
      <c r="H176" s="26" t="n">
        <v>10</v>
      </c>
      <c r="I176" s="26"/>
      <c r="J176" s="26"/>
      <c r="K176" s="26"/>
    </row>
    <row r="177" customFormat="false" ht="25.5" hidden="false" customHeight="false" outlineLevel="0" collapsed="false">
      <c r="C177" s="24" t="s">
        <v>267</v>
      </c>
      <c r="D177" s="25" t="s">
        <v>268</v>
      </c>
      <c r="E177" s="33"/>
      <c r="F177" s="26"/>
      <c r="G177" s="26"/>
      <c r="H177" s="26" t="n">
        <v>3.12</v>
      </c>
      <c r="I177" s="26"/>
      <c r="J177" s="26"/>
      <c r="K177" s="26"/>
    </row>
    <row r="178" customFormat="false" ht="25.5" hidden="false" customHeight="false" outlineLevel="0" collapsed="false">
      <c r="C178" s="24" t="s">
        <v>269</v>
      </c>
      <c r="D178" s="25" t="s">
        <v>270</v>
      </c>
      <c r="E178" s="33"/>
      <c r="F178" s="26"/>
      <c r="G178" s="26"/>
      <c r="H178" s="26" t="n">
        <v>8</v>
      </c>
      <c r="I178" s="26"/>
      <c r="J178" s="26"/>
      <c r="K178" s="26"/>
    </row>
    <row r="179" customFormat="false" ht="25.5" hidden="false" customHeight="false" outlineLevel="0" collapsed="false">
      <c r="C179" s="24" t="s">
        <v>271</v>
      </c>
      <c r="D179" s="25" t="s">
        <v>272</v>
      </c>
      <c r="E179" s="33"/>
      <c r="F179" s="26"/>
      <c r="G179" s="26"/>
      <c r="H179" s="28" t="n">
        <v>3</v>
      </c>
      <c r="I179" s="28"/>
      <c r="J179" s="26"/>
      <c r="K179" s="28"/>
    </row>
    <row r="180" customFormat="false" ht="25.5" hidden="false" customHeight="false" outlineLevel="0" collapsed="false">
      <c r="C180" s="22" t="s">
        <v>273</v>
      </c>
      <c r="D180" s="23" t="s">
        <v>274</v>
      </c>
      <c r="E180" s="10"/>
      <c r="F180" s="10"/>
      <c r="G180" s="23"/>
      <c r="H180" s="10" t="n">
        <f aca="false">H181</f>
        <v>11</v>
      </c>
      <c r="I180" s="10"/>
      <c r="J180" s="23"/>
      <c r="K180" s="10"/>
    </row>
    <row r="181" customFormat="false" ht="51" hidden="false" customHeight="false" outlineLevel="0" collapsed="false">
      <c r="C181" s="29" t="s">
        <v>275</v>
      </c>
      <c r="D181" s="30" t="s">
        <v>276</v>
      </c>
      <c r="E181" s="28"/>
      <c r="F181" s="46"/>
      <c r="G181" s="27"/>
      <c r="H181" s="46" t="n">
        <v>11</v>
      </c>
      <c r="I181" s="46"/>
      <c r="J181" s="26"/>
      <c r="K181" s="46"/>
    </row>
    <row r="182" customFormat="false" ht="12.75" hidden="false" customHeight="false" outlineLevel="0" collapsed="false">
      <c r="C182" s="22" t="s">
        <v>277</v>
      </c>
      <c r="D182" s="23" t="s">
        <v>278</v>
      </c>
      <c r="E182" s="10"/>
      <c r="F182" s="10"/>
      <c r="G182" s="10"/>
      <c r="H182" s="10" t="n">
        <f aca="false">SUM(H183:H186)</f>
        <v>376.56</v>
      </c>
      <c r="I182" s="10"/>
      <c r="J182" s="10"/>
      <c r="K182" s="10"/>
    </row>
    <row r="183" customFormat="false" ht="38.25" hidden="false" customHeight="false" outlineLevel="0" collapsed="false">
      <c r="C183" s="24" t="s">
        <v>279</v>
      </c>
      <c r="D183" s="47" t="s">
        <v>280</v>
      </c>
      <c r="E183" s="26"/>
      <c r="F183" s="26"/>
      <c r="G183" s="27"/>
      <c r="H183" s="27" t="n">
        <v>12.86</v>
      </c>
      <c r="I183" s="27"/>
      <c r="J183" s="26"/>
      <c r="K183" s="27"/>
    </row>
    <row r="184" customFormat="false" ht="38.25" hidden="false" customHeight="true" outlineLevel="0" collapsed="false">
      <c r="C184" s="24" t="s">
        <v>281</v>
      </c>
      <c r="D184" s="25" t="s">
        <v>282</v>
      </c>
      <c r="E184" s="33"/>
      <c r="F184" s="26"/>
      <c r="G184" s="26"/>
      <c r="H184" s="26" t="n">
        <v>9.38</v>
      </c>
      <c r="I184" s="26"/>
      <c r="J184" s="26"/>
      <c r="K184" s="26"/>
    </row>
    <row r="185" customFormat="false" ht="38.25" hidden="false" customHeight="false" outlineLevel="0" collapsed="false">
      <c r="C185" s="24"/>
      <c r="D185" s="25" t="s">
        <v>283</v>
      </c>
      <c r="E185" s="26"/>
      <c r="F185" s="26"/>
      <c r="G185" s="26"/>
      <c r="H185" s="26" t="n">
        <v>4.32</v>
      </c>
      <c r="I185" s="26"/>
      <c r="J185" s="26"/>
      <c r="K185" s="26"/>
    </row>
    <row r="186" customFormat="false" ht="38.25" hidden="false" customHeight="false" outlineLevel="0" collapsed="false">
      <c r="C186" s="24" t="s">
        <v>284</v>
      </c>
      <c r="D186" s="25" t="s">
        <v>285</v>
      </c>
      <c r="E186" s="26"/>
      <c r="F186" s="26"/>
      <c r="G186" s="27"/>
      <c r="H186" s="28" t="n">
        <v>350</v>
      </c>
      <c r="I186" s="28"/>
      <c r="J186" s="26"/>
      <c r="K186" s="28"/>
    </row>
    <row r="187" customFormat="false" ht="25.5" hidden="false" customHeight="false" outlineLevel="0" collapsed="false">
      <c r="C187" s="22" t="s">
        <v>286</v>
      </c>
      <c r="D187" s="23" t="s">
        <v>287</v>
      </c>
      <c r="E187" s="10"/>
      <c r="F187" s="10"/>
      <c r="G187" s="10"/>
      <c r="H187" s="10" t="n">
        <f aca="false">SUM(H188:H203)</f>
        <v>313.117</v>
      </c>
      <c r="I187" s="10"/>
      <c r="J187" s="10"/>
      <c r="K187" s="10"/>
    </row>
    <row r="188" customFormat="false" ht="38.25" hidden="false" customHeight="false" outlineLevel="0" collapsed="false">
      <c r="C188" s="24" t="s">
        <v>288</v>
      </c>
      <c r="D188" s="25" t="s">
        <v>289</v>
      </c>
      <c r="E188" s="26"/>
      <c r="F188" s="26"/>
      <c r="G188" s="27"/>
      <c r="H188" s="27" t="n">
        <v>3</v>
      </c>
      <c r="I188" s="27"/>
      <c r="J188" s="26"/>
      <c r="K188" s="27"/>
    </row>
    <row r="189" customFormat="false" ht="12.75" hidden="false" customHeight="true" outlineLevel="0" collapsed="false">
      <c r="C189" s="24" t="s">
        <v>290</v>
      </c>
      <c r="D189" s="25" t="s">
        <v>291</v>
      </c>
      <c r="E189" s="26"/>
      <c r="F189" s="26"/>
      <c r="G189" s="26"/>
      <c r="H189" s="26" t="n">
        <v>15.15</v>
      </c>
      <c r="I189" s="26"/>
      <c r="J189" s="26"/>
      <c r="K189" s="26"/>
    </row>
    <row r="190" customFormat="false" ht="12.75" hidden="false" customHeight="false" outlineLevel="0" collapsed="false">
      <c r="C190" s="24"/>
      <c r="D190" s="25"/>
      <c r="E190" s="26"/>
      <c r="F190" s="26"/>
      <c r="G190" s="26"/>
      <c r="H190" s="26" t="n">
        <v>22.562</v>
      </c>
      <c r="I190" s="26"/>
      <c r="J190" s="26"/>
      <c r="K190" s="26"/>
    </row>
    <row r="191" customFormat="false" ht="12.75" hidden="false" customHeight="false" outlineLevel="0" collapsed="false">
      <c r="C191" s="24"/>
      <c r="D191" s="25"/>
      <c r="E191" s="27"/>
      <c r="F191" s="26"/>
      <c r="G191" s="26"/>
      <c r="H191" s="26" t="n">
        <v>12.22</v>
      </c>
      <c r="I191" s="26"/>
      <c r="J191" s="26"/>
      <c r="K191" s="26"/>
    </row>
    <row r="192" customFormat="false" ht="12.75" hidden="false" customHeight="false" outlineLevel="0" collapsed="false">
      <c r="C192" s="24"/>
      <c r="D192" s="25"/>
      <c r="E192" s="27"/>
      <c r="F192" s="26"/>
      <c r="G192" s="26"/>
      <c r="H192" s="26" t="n">
        <v>12.65</v>
      </c>
      <c r="I192" s="26"/>
      <c r="J192" s="26"/>
      <c r="K192" s="26"/>
    </row>
    <row r="193" customFormat="false" ht="12.75" hidden="false" customHeight="false" outlineLevel="0" collapsed="false">
      <c r="C193" s="24"/>
      <c r="D193" s="25"/>
      <c r="E193" s="27"/>
      <c r="F193" s="26"/>
      <c r="G193" s="26"/>
      <c r="H193" s="26" t="n">
        <v>11.76</v>
      </c>
      <c r="I193" s="26"/>
      <c r="J193" s="26"/>
      <c r="K193" s="26"/>
    </row>
    <row r="194" customFormat="false" ht="12.75" hidden="false" customHeight="false" outlineLevel="0" collapsed="false">
      <c r="C194" s="24"/>
      <c r="D194" s="25"/>
      <c r="E194" s="27"/>
      <c r="F194" s="26"/>
      <c r="G194" s="26"/>
      <c r="H194" s="26" t="n">
        <v>9.795</v>
      </c>
      <c r="I194" s="26"/>
      <c r="J194" s="26"/>
      <c r="K194" s="26"/>
    </row>
    <row r="195" customFormat="false" ht="12.75" hidden="false" customHeight="false" outlineLevel="0" collapsed="false">
      <c r="C195" s="24"/>
      <c r="D195" s="25"/>
      <c r="E195" s="27"/>
      <c r="F195" s="26"/>
      <c r="G195" s="26"/>
      <c r="H195" s="28" t="n">
        <v>11.94</v>
      </c>
      <c r="I195" s="28"/>
      <c r="J195" s="26"/>
      <c r="K195" s="28"/>
    </row>
    <row r="196" customFormat="false" ht="38.25" hidden="false" customHeight="false" outlineLevel="0" collapsed="false">
      <c r="C196" s="24" t="s">
        <v>292</v>
      </c>
      <c r="D196" s="25" t="s">
        <v>293</v>
      </c>
      <c r="E196" s="26"/>
      <c r="F196" s="26"/>
      <c r="G196" s="26"/>
      <c r="H196" s="28" t="n">
        <v>11.9</v>
      </c>
      <c r="I196" s="28"/>
      <c r="J196" s="26"/>
      <c r="K196" s="28"/>
    </row>
    <row r="197" customFormat="false" ht="38.25" hidden="false" customHeight="false" outlineLevel="0" collapsed="false">
      <c r="C197" s="24" t="s">
        <v>294</v>
      </c>
      <c r="D197" s="25" t="s">
        <v>295</v>
      </c>
      <c r="E197" s="26"/>
      <c r="F197" s="26"/>
      <c r="G197" s="26"/>
      <c r="H197" s="28" t="n">
        <v>10</v>
      </c>
      <c r="I197" s="28"/>
      <c r="J197" s="26"/>
      <c r="K197" s="28"/>
    </row>
    <row r="198" customFormat="false" ht="38.25" hidden="false" customHeight="false" outlineLevel="0" collapsed="false">
      <c r="C198" s="24" t="s">
        <v>296</v>
      </c>
      <c r="D198" s="25" t="s">
        <v>297</v>
      </c>
      <c r="E198" s="26"/>
      <c r="F198" s="26"/>
      <c r="G198" s="28"/>
      <c r="H198" s="28" t="n">
        <v>3.41</v>
      </c>
      <c r="I198" s="28"/>
      <c r="J198" s="26"/>
      <c r="K198" s="28"/>
    </row>
    <row r="199" customFormat="false" ht="12.75" hidden="false" customHeight="true" outlineLevel="0" collapsed="false">
      <c r="C199" s="24" t="s">
        <v>298</v>
      </c>
      <c r="D199" s="25" t="s">
        <v>299</v>
      </c>
      <c r="E199" s="26"/>
      <c r="F199" s="26"/>
      <c r="G199" s="26"/>
      <c r="H199" s="28" t="n">
        <v>71.5</v>
      </c>
      <c r="I199" s="28"/>
      <c r="J199" s="26"/>
      <c r="K199" s="28"/>
    </row>
    <row r="200" customFormat="false" ht="12.75" hidden="false" customHeight="false" outlineLevel="0" collapsed="false">
      <c r="C200" s="24"/>
      <c r="D200" s="25"/>
      <c r="E200" s="26"/>
      <c r="F200" s="26"/>
      <c r="G200" s="28"/>
      <c r="H200" s="28" t="n">
        <v>8.5</v>
      </c>
      <c r="I200" s="28"/>
      <c r="J200" s="26"/>
      <c r="K200" s="28"/>
    </row>
    <row r="201" customFormat="false" ht="12.75" hidden="false" customHeight="false" outlineLevel="0" collapsed="false">
      <c r="C201" s="24"/>
      <c r="D201" s="25"/>
      <c r="E201" s="26"/>
      <c r="F201" s="26"/>
      <c r="G201" s="28"/>
      <c r="H201" s="28" t="n">
        <v>0.69</v>
      </c>
      <c r="I201" s="28"/>
      <c r="J201" s="26"/>
      <c r="K201" s="28"/>
    </row>
    <row r="202" customFormat="false" ht="38.25" hidden="false" customHeight="false" outlineLevel="0" collapsed="false">
      <c r="C202" s="24" t="s">
        <v>300</v>
      </c>
      <c r="D202" s="25" t="s">
        <v>301</v>
      </c>
      <c r="E202" s="26"/>
      <c r="F202" s="26"/>
      <c r="G202" s="28"/>
      <c r="H202" s="28" t="n">
        <f aca="false">28.4+2.1+2.4</f>
        <v>32.9</v>
      </c>
      <c r="I202" s="28"/>
      <c r="J202" s="26"/>
      <c r="K202" s="28"/>
    </row>
    <row r="203" customFormat="false" ht="38.25" hidden="false" customHeight="true" outlineLevel="0" collapsed="false">
      <c r="C203" s="24" t="s">
        <v>302</v>
      </c>
      <c r="D203" s="38" t="s">
        <v>303</v>
      </c>
      <c r="E203" s="36"/>
      <c r="F203" s="36"/>
      <c r="G203" s="36"/>
      <c r="H203" s="36" t="n">
        <f aca="false">SUM(H204:H208)</f>
        <v>75.14</v>
      </c>
      <c r="I203" s="36"/>
      <c r="J203" s="36"/>
      <c r="K203" s="36"/>
    </row>
    <row r="204" customFormat="false" ht="38.25" hidden="false" customHeight="false" outlineLevel="0" collapsed="false">
      <c r="C204" s="24"/>
      <c r="D204" s="25" t="s">
        <v>304</v>
      </c>
      <c r="E204" s="26"/>
      <c r="F204" s="26"/>
      <c r="G204" s="28"/>
      <c r="H204" s="28" t="n">
        <v>42.1</v>
      </c>
      <c r="I204" s="28"/>
      <c r="J204" s="26"/>
      <c r="K204" s="28"/>
    </row>
    <row r="205" customFormat="false" ht="38.25" hidden="false" customHeight="false" outlineLevel="0" collapsed="false">
      <c r="C205" s="24"/>
      <c r="D205" s="25" t="s">
        <v>305</v>
      </c>
      <c r="E205" s="33"/>
      <c r="F205" s="26"/>
      <c r="G205" s="28"/>
      <c r="H205" s="28" t="n">
        <v>2.3</v>
      </c>
      <c r="I205" s="28"/>
      <c r="J205" s="26"/>
      <c r="K205" s="28"/>
    </row>
    <row r="206" customFormat="false" ht="25.5" hidden="false" customHeight="false" outlineLevel="0" collapsed="false">
      <c r="C206" s="24"/>
      <c r="D206" s="25" t="s">
        <v>306</v>
      </c>
      <c r="E206" s="26"/>
      <c r="F206" s="26"/>
      <c r="G206" s="28"/>
      <c r="H206" s="28" t="n">
        <v>3.97</v>
      </c>
      <c r="I206" s="28"/>
      <c r="J206" s="26"/>
      <c r="K206" s="28"/>
    </row>
    <row r="207" customFormat="false" ht="12.75" hidden="false" customHeight="false" outlineLevel="0" collapsed="false">
      <c r="C207" s="24"/>
      <c r="D207" s="25" t="s">
        <v>307</v>
      </c>
      <c r="E207" s="26"/>
      <c r="F207" s="26"/>
      <c r="G207" s="28"/>
      <c r="H207" s="28" t="n">
        <v>23.7</v>
      </c>
      <c r="I207" s="28"/>
      <c r="J207" s="26"/>
      <c r="K207" s="28"/>
    </row>
    <row r="208" customFormat="false" ht="12.75" hidden="false" customHeight="false" outlineLevel="0" collapsed="false">
      <c r="C208" s="24"/>
      <c r="D208" s="25" t="s">
        <v>308</v>
      </c>
      <c r="E208" s="26"/>
      <c r="F208" s="26"/>
      <c r="G208" s="28"/>
      <c r="H208" s="28" t="n">
        <v>3.07</v>
      </c>
      <c r="I208" s="28"/>
      <c r="J208" s="26"/>
      <c r="K208" s="28"/>
    </row>
    <row r="209" customFormat="false" ht="25.5" hidden="false" customHeight="false" outlineLevel="0" collapsed="false">
      <c r="C209" s="48" t="s">
        <v>309</v>
      </c>
      <c r="D209" s="23" t="s">
        <v>310</v>
      </c>
      <c r="E209" s="10"/>
      <c r="F209" s="10"/>
      <c r="G209" s="10"/>
      <c r="H209" s="10" t="n">
        <f aca="false">H210</f>
        <v>45</v>
      </c>
      <c r="I209" s="10"/>
      <c r="J209" s="10"/>
      <c r="K209" s="10"/>
    </row>
    <row r="210" customFormat="false" ht="38.25" hidden="false" customHeight="false" outlineLevel="0" collapsed="false">
      <c r="C210" s="49" t="s">
        <v>311</v>
      </c>
      <c r="D210" s="30" t="s">
        <v>312</v>
      </c>
      <c r="E210" s="33"/>
      <c r="F210" s="46"/>
      <c r="G210" s="28"/>
      <c r="H210" s="46" t="n">
        <v>45</v>
      </c>
      <c r="I210" s="46"/>
      <c r="J210" s="26"/>
      <c r="K210" s="46"/>
    </row>
    <row r="211" customFormat="false" ht="25.5" hidden="false" customHeight="false" outlineLevel="0" collapsed="false">
      <c r="C211" s="48" t="s">
        <v>313</v>
      </c>
      <c r="D211" s="23" t="s">
        <v>314</v>
      </c>
      <c r="E211" s="10"/>
      <c r="F211" s="10"/>
      <c r="G211" s="10"/>
      <c r="H211" s="10" t="n">
        <f aca="false">SUM(H212:H214)</f>
        <v>275.95</v>
      </c>
      <c r="I211" s="10"/>
      <c r="J211" s="10"/>
      <c r="K211" s="10"/>
    </row>
    <row r="212" customFormat="false" ht="38.25" hidden="false" customHeight="false" outlineLevel="0" collapsed="false">
      <c r="C212" s="50" t="s">
        <v>315</v>
      </c>
      <c r="D212" s="25" t="s">
        <v>316</v>
      </c>
      <c r="E212" s="26"/>
      <c r="F212" s="26"/>
      <c r="G212" s="27"/>
      <c r="H212" s="27" t="n">
        <v>75</v>
      </c>
      <c r="I212" s="27"/>
      <c r="J212" s="26"/>
      <c r="K212" s="27"/>
    </row>
    <row r="213" customFormat="false" ht="25.5" hidden="false" customHeight="false" outlineLevel="0" collapsed="false">
      <c r="C213" s="39" t="s">
        <v>317</v>
      </c>
      <c r="D213" s="25" t="s">
        <v>318</v>
      </c>
      <c r="E213" s="33"/>
      <c r="F213" s="26"/>
      <c r="G213" s="26"/>
      <c r="H213" s="26" t="n">
        <v>120</v>
      </c>
      <c r="I213" s="26"/>
      <c r="J213" s="26"/>
      <c r="K213" s="26"/>
    </row>
    <row r="214" customFormat="false" ht="25.5" hidden="false" customHeight="false" outlineLevel="0" collapsed="false">
      <c r="C214" s="51" t="s">
        <v>319</v>
      </c>
      <c r="D214" s="52" t="s">
        <v>320</v>
      </c>
      <c r="E214" s="28"/>
      <c r="F214" s="28"/>
      <c r="G214" s="28"/>
      <c r="H214" s="28" t="n">
        <v>80.95</v>
      </c>
      <c r="I214" s="28"/>
      <c r="J214" s="28"/>
      <c r="K214" s="28"/>
    </row>
    <row r="215" customFormat="false" ht="25.5" hidden="false" customHeight="false" outlineLevel="0" collapsed="false">
      <c r="C215" s="48" t="s">
        <v>321</v>
      </c>
      <c r="D215" s="23" t="s">
        <v>322</v>
      </c>
      <c r="E215" s="10"/>
      <c r="F215" s="10"/>
      <c r="G215" s="10"/>
      <c r="H215" s="10" t="n">
        <f aca="false">H216</f>
        <v>35</v>
      </c>
      <c r="I215" s="10"/>
      <c r="J215" s="10"/>
      <c r="K215" s="10"/>
    </row>
    <row r="216" customFormat="false" ht="25.5" hidden="false" customHeight="false" outlineLevel="0" collapsed="false">
      <c r="C216" s="49" t="s">
        <v>323</v>
      </c>
      <c r="D216" s="30" t="s">
        <v>324</v>
      </c>
      <c r="E216" s="46"/>
      <c r="F216" s="46"/>
      <c r="G216" s="46"/>
      <c r="H216" s="46" t="n">
        <v>35</v>
      </c>
      <c r="I216" s="46"/>
      <c r="J216" s="46"/>
      <c r="K216" s="46"/>
    </row>
    <row r="217" customFormat="false" ht="12.75" hidden="false" customHeight="false" outlineLevel="0" collapsed="false">
      <c r="C217" s="53"/>
      <c r="D217" s="54" t="s">
        <v>325</v>
      </c>
      <c r="E217" s="55"/>
      <c r="F217" s="55"/>
      <c r="G217" s="55" t="n">
        <f aca="false">G218+G219</f>
        <v>0</v>
      </c>
      <c r="H217" s="55" t="n">
        <f aca="false">H218+H219</f>
        <v>21729.0173</v>
      </c>
      <c r="I217" s="55" t="n">
        <f aca="false">I218+I219</f>
        <v>0</v>
      </c>
      <c r="J217" s="55" t="n">
        <f aca="false">J218+J219</f>
        <v>0</v>
      </c>
      <c r="K217" s="55"/>
    </row>
    <row r="218" customFormat="false" ht="12.75" hidden="false" customHeight="false" outlineLevel="0" collapsed="false">
      <c r="C218" s="34"/>
      <c r="D218" s="38" t="s">
        <v>83</v>
      </c>
      <c r="E218" s="36"/>
      <c r="F218" s="36"/>
      <c r="G218" s="36" t="n">
        <f aca="false">G215+G211+G209+G187+G182+G180+G164+G41+G12+G9+G5</f>
        <v>0</v>
      </c>
      <c r="H218" s="36" t="n">
        <f aca="false">H215+H211+H209+H187+H182+H180+H164+H41+H12+H9+H5</f>
        <v>9357.8387</v>
      </c>
      <c r="I218" s="36" t="n">
        <f aca="false">I215+I211+I209+I187+I182+I180+I164+I41+I12+I9+I5</f>
        <v>0</v>
      </c>
      <c r="J218" s="36" t="n">
        <f aca="false">J215+J211+J209+J187+J182+J180+J164+J41+J12+J9+J5</f>
        <v>0</v>
      </c>
      <c r="K218" s="36"/>
    </row>
    <row r="219" customFormat="false" ht="12.75" hidden="false" customHeight="false" outlineLevel="0" collapsed="false">
      <c r="C219" s="56"/>
      <c r="D219" s="57" t="s">
        <v>326</v>
      </c>
      <c r="E219" s="58"/>
      <c r="F219" s="58"/>
      <c r="G219" s="58" t="n">
        <f aca="false">G42</f>
        <v>0</v>
      </c>
      <c r="H219" s="58" t="n">
        <f aca="false">H42</f>
        <v>12371.1786</v>
      </c>
      <c r="I219" s="58" t="n">
        <f aca="false">I42</f>
        <v>0</v>
      </c>
      <c r="J219" s="58" t="n">
        <f aca="false">J42</f>
        <v>0</v>
      </c>
      <c r="K219" s="58"/>
    </row>
  </sheetData>
  <mergeCells count="56">
    <mergeCell ref="C1:K1"/>
    <mergeCell ref="D2:D3"/>
    <mergeCell ref="E2:E3"/>
    <mergeCell ref="F2:F3"/>
    <mergeCell ref="K2:K3"/>
    <mergeCell ref="C10:C11"/>
    <mergeCell ref="D10:D11"/>
    <mergeCell ref="C16:C18"/>
    <mergeCell ref="C21:C23"/>
    <mergeCell ref="C25:C26"/>
    <mergeCell ref="C43:C44"/>
    <mergeCell ref="C45:C46"/>
    <mergeCell ref="C48:C51"/>
    <mergeCell ref="C54:C55"/>
    <mergeCell ref="C56:C57"/>
    <mergeCell ref="C58:C59"/>
    <mergeCell ref="C60:C61"/>
    <mergeCell ref="C62:C63"/>
    <mergeCell ref="C64:C65"/>
    <mergeCell ref="C71:C72"/>
    <mergeCell ref="E71:E72"/>
    <mergeCell ref="C73:C74"/>
    <mergeCell ref="C75:C76"/>
    <mergeCell ref="C77:C78"/>
    <mergeCell ref="C79:C80"/>
    <mergeCell ref="C82:C84"/>
    <mergeCell ref="C87:C88"/>
    <mergeCell ref="C89:C90"/>
    <mergeCell ref="C93:C94"/>
    <mergeCell ref="C95:C96"/>
    <mergeCell ref="C97:C98"/>
    <mergeCell ref="C99:C106"/>
    <mergeCell ref="C107:C114"/>
    <mergeCell ref="C115:C129"/>
    <mergeCell ref="C130:C131"/>
    <mergeCell ref="C132:C133"/>
    <mergeCell ref="C134:C135"/>
    <mergeCell ref="C136:C137"/>
    <mergeCell ref="C138:C139"/>
    <mergeCell ref="E138:E139"/>
    <mergeCell ref="C140:C148"/>
    <mergeCell ref="C149:C150"/>
    <mergeCell ref="C151:C152"/>
    <mergeCell ref="E151:E152"/>
    <mergeCell ref="C153:C158"/>
    <mergeCell ref="C160:C163"/>
    <mergeCell ref="D160:D161"/>
    <mergeCell ref="D162:D163"/>
    <mergeCell ref="C166:C167"/>
    <mergeCell ref="C168:C170"/>
    <mergeCell ref="C184:C185"/>
    <mergeCell ref="C189:C195"/>
    <mergeCell ref="D189:D195"/>
    <mergeCell ref="C199:C201"/>
    <mergeCell ref="D199:D201"/>
    <mergeCell ref="C203:C20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C2:K20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pane xSplit="0" ySplit="9" topLeftCell="A187" activePane="bottomLeft" state="frozen"/>
      <selection pane="topLeft" activeCell="A1" activeCellId="0" sqref="A1"/>
      <selection pane="bottomLeft" activeCell="G8" activeCellId="0" sqref="G8"/>
    </sheetView>
  </sheetViews>
  <sheetFormatPr defaultColWidth="9.00390625" defaultRowHeight="12.75" zeroHeight="false" outlineLevelRow="0" outlineLevelCol="0"/>
  <cols>
    <col collapsed="false" customWidth="true" hidden="true" outlineLevel="0" max="2" min="1" style="5" width="7"/>
    <col collapsed="false" customWidth="true" hidden="false" outlineLevel="0" max="3" min="3" style="2" width="6.43"/>
    <col collapsed="false" customWidth="true" hidden="false" outlineLevel="0" max="4" min="4" style="2" width="47.57"/>
    <col collapsed="false" customWidth="true" hidden="false" outlineLevel="0" max="5" min="5" style="5" width="17.71"/>
    <col collapsed="false" customWidth="true" hidden="false" outlineLevel="0" max="6" min="6" style="2" width="25.71"/>
    <col collapsed="false" customWidth="true" hidden="false" outlineLevel="0" max="7" min="7" style="2" width="20.29"/>
    <col collapsed="false" customWidth="true" hidden="false" outlineLevel="0" max="8" min="8" style="5" width="18.71"/>
    <col collapsed="false" customWidth="true" hidden="false" outlineLevel="0" max="9" min="9" style="5" width="15.42"/>
    <col collapsed="false" customWidth="true" hidden="false" outlineLevel="0" max="10" min="10" style="5" width="15.85"/>
    <col collapsed="false" customWidth="true" hidden="false" outlineLevel="0" max="11" min="11" style="5" width="26"/>
    <col collapsed="false" customWidth="false" hidden="false" outlineLevel="0" max="16384" min="12" style="2" width="9"/>
  </cols>
  <sheetData>
    <row r="2" customFormat="false" ht="12.75" hidden="false" customHeight="true" outlineLevel="0" collapsed="false">
      <c r="D2" s="59"/>
      <c r="E2" s="60"/>
      <c r="J2" s="61"/>
      <c r="K2" s="61"/>
    </row>
    <row r="3" customFormat="false" ht="15" hidden="false" customHeight="true" outlineLevel="0" collapsed="false">
      <c r="D3" s="59"/>
      <c r="E3" s="60"/>
      <c r="J3" s="61"/>
      <c r="K3" s="61"/>
    </row>
    <row r="4" customFormat="false" ht="12.75" hidden="false" customHeight="true" outlineLevel="0" collapsed="false">
      <c r="D4" s="59"/>
      <c r="E4" s="60"/>
      <c r="J4" s="61"/>
      <c r="K4" s="61"/>
    </row>
    <row r="5" customFormat="false" ht="17.25" hidden="false" customHeight="true" outlineLevel="0" collapsed="false">
      <c r="C5" s="62" t="s">
        <v>327</v>
      </c>
      <c r="D5" s="62"/>
      <c r="E5" s="62"/>
      <c r="F5" s="62"/>
      <c r="G5" s="62"/>
      <c r="H5" s="62"/>
      <c r="I5" s="62"/>
      <c r="J5" s="62"/>
      <c r="K5" s="62"/>
    </row>
    <row r="6" customFormat="false" ht="13.5" hidden="false" customHeight="true" outlineLevel="0" collapsed="false">
      <c r="C6" s="6" t="s">
        <v>328</v>
      </c>
      <c r="D6" s="6"/>
      <c r="E6" s="6"/>
      <c r="F6" s="6"/>
      <c r="G6" s="6"/>
      <c r="H6" s="6"/>
      <c r="I6" s="6"/>
      <c r="J6" s="6"/>
      <c r="K6" s="6"/>
    </row>
    <row r="7" customFormat="false" ht="68.25" hidden="false" customHeight="true" outlineLevel="0" collapsed="false">
      <c r="C7" s="8"/>
      <c r="D7" s="9" t="s">
        <v>1</v>
      </c>
      <c r="E7" s="9" t="s">
        <v>2</v>
      </c>
      <c r="F7" s="10" t="s">
        <v>3</v>
      </c>
      <c r="G7" s="11" t="s">
        <v>4</v>
      </c>
      <c r="H7" s="12" t="s">
        <v>5</v>
      </c>
      <c r="I7" s="12" t="s">
        <v>6</v>
      </c>
      <c r="J7" s="12" t="s">
        <v>7</v>
      </c>
      <c r="K7" s="13" t="s">
        <v>8</v>
      </c>
    </row>
    <row r="8" customFormat="false" ht="20.25" hidden="false" customHeight="true" outlineLevel="0" collapsed="false">
      <c r="C8" s="14"/>
      <c r="D8" s="9"/>
      <c r="E8" s="9"/>
      <c r="F8" s="10"/>
      <c r="G8" s="63" t="s">
        <v>329</v>
      </c>
      <c r="H8" s="63" t="s">
        <v>329</v>
      </c>
      <c r="I8" s="63" t="s">
        <v>329</v>
      </c>
      <c r="J8" s="63" t="s">
        <v>329</v>
      </c>
      <c r="K8" s="13"/>
    </row>
    <row r="9" customFormat="false" ht="16.5" hidden="false" customHeight="true" outlineLevel="0" collapsed="false">
      <c r="C9" s="18" t="s">
        <v>10</v>
      </c>
      <c r="D9" s="19" t="s">
        <v>11</v>
      </c>
      <c r="E9" s="19" t="s">
        <v>12</v>
      </c>
      <c r="F9" s="19" t="s">
        <v>13</v>
      </c>
      <c r="G9" s="19" t="s">
        <v>14</v>
      </c>
      <c r="H9" s="19" t="s">
        <v>15</v>
      </c>
      <c r="I9" s="19" t="s">
        <v>16</v>
      </c>
      <c r="J9" s="19" t="s">
        <v>17</v>
      </c>
      <c r="K9" s="20" t="s">
        <v>18</v>
      </c>
    </row>
    <row r="10" customFormat="false" ht="25.5" hidden="false" customHeight="false" outlineLevel="0" collapsed="false">
      <c r="C10" s="22" t="s">
        <v>19</v>
      </c>
      <c r="D10" s="23" t="s">
        <v>20</v>
      </c>
      <c r="E10" s="10"/>
      <c r="F10" s="10"/>
      <c r="G10" s="10"/>
      <c r="H10" s="10" t="n">
        <f aca="false">H12+H11</f>
        <v>4617.68</v>
      </c>
      <c r="I10" s="10"/>
      <c r="J10" s="10"/>
      <c r="K10" s="10"/>
    </row>
    <row r="11" customFormat="false" ht="51" hidden="false" customHeight="false" outlineLevel="0" collapsed="false">
      <c r="C11" s="64" t="s">
        <v>330</v>
      </c>
      <c r="D11" s="65" t="s">
        <v>22</v>
      </c>
      <c r="E11" s="27"/>
      <c r="F11" s="27"/>
      <c r="G11" s="27"/>
      <c r="H11" s="27" t="n">
        <v>3750</v>
      </c>
      <c r="I11" s="27"/>
      <c r="J11" s="27"/>
      <c r="K11" s="27"/>
    </row>
    <row r="12" customFormat="false" ht="38.25" hidden="false" customHeight="false" outlineLevel="0" collapsed="false">
      <c r="C12" s="24" t="s">
        <v>24</v>
      </c>
      <c r="D12" s="25" t="s">
        <v>25</v>
      </c>
      <c r="E12" s="26"/>
      <c r="F12" s="26"/>
      <c r="G12" s="28"/>
      <c r="H12" s="28" t="n">
        <v>867.68</v>
      </c>
      <c r="I12" s="28"/>
      <c r="J12" s="27"/>
      <c r="K12" s="28"/>
    </row>
    <row r="13" customFormat="false" ht="25.5" hidden="false" customHeight="false" outlineLevel="0" collapsed="false">
      <c r="C13" s="66" t="s">
        <v>26</v>
      </c>
      <c r="D13" s="67" t="s">
        <v>27</v>
      </c>
      <c r="E13" s="68"/>
      <c r="F13" s="68"/>
      <c r="G13" s="68"/>
      <c r="H13" s="68" t="n">
        <f aca="false">H14</f>
        <v>155</v>
      </c>
      <c r="I13" s="68"/>
      <c r="J13" s="68"/>
      <c r="K13" s="68"/>
    </row>
    <row r="14" customFormat="false" ht="25.5" hidden="false" customHeight="false" outlineLevel="0" collapsed="false">
      <c r="C14" s="29" t="s">
        <v>331</v>
      </c>
      <c r="D14" s="30" t="s">
        <v>29</v>
      </c>
      <c r="E14" s="46"/>
      <c r="F14" s="46"/>
      <c r="G14" s="46"/>
      <c r="H14" s="46" t="n">
        <v>155</v>
      </c>
      <c r="I14" s="46"/>
      <c r="J14" s="27"/>
      <c r="K14" s="46"/>
    </row>
    <row r="15" customFormat="false" ht="33" hidden="false" customHeight="true" outlineLevel="0" collapsed="false">
      <c r="C15" s="22" t="s">
        <v>30</v>
      </c>
      <c r="D15" s="23" t="s">
        <v>332</v>
      </c>
      <c r="E15" s="10"/>
      <c r="F15" s="10"/>
      <c r="G15" s="10"/>
      <c r="H15" s="10" t="n">
        <f aca="false">SUM(H16:H36)</f>
        <v>16214.29</v>
      </c>
      <c r="I15" s="10"/>
      <c r="J15" s="10"/>
      <c r="K15" s="10"/>
    </row>
    <row r="16" customFormat="false" ht="38.25" hidden="false" customHeight="false" outlineLevel="0" collapsed="false">
      <c r="C16" s="24" t="s">
        <v>333</v>
      </c>
      <c r="D16" s="25" t="s">
        <v>334</v>
      </c>
      <c r="E16" s="26"/>
      <c r="F16" s="26"/>
      <c r="G16" s="28"/>
      <c r="H16" s="27" t="n">
        <v>576</v>
      </c>
      <c r="I16" s="27"/>
      <c r="J16" s="27"/>
      <c r="K16" s="27"/>
    </row>
    <row r="17" customFormat="false" ht="51" hidden="false" customHeight="false" outlineLevel="0" collapsed="false">
      <c r="C17" s="24" t="s">
        <v>335</v>
      </c>
      <c r="D17" s="25" t="s">
        <v>35</v>
      </c>
      <c r="E17" s="26"/>
      <c r="F17" s="26"/>
      <c r="G17" s="28"/>
      <c r="H17" s="26" t="n">
        <v>737.79</v>
      </c>
      <c r="I17" s="26"/>
      <c r="J17" s="27"/>
      <c r="K17" s="26"/>
    </row>
    <row r="18" customFormat="false" ht="51" hidden="false" customHeight="false" outlineLevel="0" collapsed="false">
      <c r="C18" s="24" t="s">
        <v>336</v>
      </c>
      <c r="D18" s="25" t="s">
        <v>37</v>
      </c>
      <c r="E18" s="26"/>
      <c r="F18" s="26"/>
      <c r="G18" s="28"/>
      <c r="H18" s="26" t="n">
        <v>126.49</v>
      </c>
      <c r="I18" s="26"/>
      <c r="J18" s="27"/>
      <c r="K18" s="26"/>
    </row>
    <row r="19" customFormat="false" ht="38.25" hidden="false" customHeight="false" outlineLevel="0" collapsed="false">
      <c r="C19" s="24" t="s">
        <v>337</v>
      </c>
      <c r="D19" s="25" t="s">
        <v>338</v>
      </c>
      <c r="E19" s="26"/>
      <c r="F19" s="26"/>
      <c r="G19" s="28"/>
      <c r="H19" s="26" t="n">
        <v>1286.31</v>
      </c>
      <c r="I19" s="26"/>
      <c r="J19" s="27"/>
      <c r="K19" s="26"/>
    </row>
    <row r="20" customFormat="false" ht="38.25" hidden="false" customHeight="false" outlineLevel="0" collapsed="false">
      <c r="C20" s="24" t="s">
        <v>339</v>
      </c>
      <c r="D20" s="25" t="s">
        <v>340</v>
      </c>
      <c r="E20" s="33"/>
      <c r="F20" s="26"/>
      <c r="G20" s="26"/>
      <c r="H20" s="26" t="n">
        <v>1572.14</v>
      </c>
      <c r="I20" s="26"/>
      <c r="J20" s="27"/>
      <c r="K20" s="26"/>
    </row>
    <row r="21" customFormat="false" ht="38.25" hidden="false" customHeight="false" outlineLevel="0" collapsed="false">
      <c r="C21" s="24" t="s">
        <v>341</v>
      </c>
      <c r="D21" s="25" t="s">
        <v>342</v>
      </c>
      <c r="E21" s="26"/>
      <c r="F21" s="26"/>
      <c r="G21" s="28"/>
      <c r="H21" s="26" t="n">
        <v>1936.76</v>
      </c>
      <c r="I21" s="26"/>
      <c r="J21" s="27"/>
      <c r="K21" s="26"/>
    </row>
    <row r="22" customFormat="false" ht="38.25" hidden="false" customHeight="true" outlineLevel="0" collapsed="false">
      <c r="C22" s="24" t="s">
        <v>343</v>
      </c>
      <c r="D22" s="25" t="s">
        <v>53</v>
      </c>
      <c r="E22" s="26"/>
      <c r="F22" s="26"/>
      <c r="G22" s="33"/>
      <c r="H22" s="26" t="n">
        <v>1706.07</v>
      </c>
      <c r="I22" s="26"/>
      <c r="J22" s="27"/>
      <c r="K22" s="26"/>
    </row>
    <row r="23" customFormat="false" ht="51" hidden="false" customHeight="false" outlineLevel="0" collapsed="false">
      <c r="C23" s="24"/>
      <c r="D23" s="25" t="s">
        <v>54</v>
      </c>
      <c r="E23" s="26"/>
      <c r="F23" s="26"/>
      <c r="G23" s="26"/>
      <c r="H23" s="26" t="n">
        <v>700</v>
      </c>
      <c r="I23" s="26"/>
      <c r="J23" s="27"/>
      <c r="K23" s="26"/>
    </row>
    <row r="24" customFormat="false" ht="51" hidden="false" customHeight="false" outlineLevel="0" collapsed="false">
      <c r="C24" s="24" t="s">
        <v>50</v>
      </c>
      <c r="D24" s="25" t="s">
        <v>344</v>
      </c>
      <c r="E24" s="26"/>
      <c r="F24" s="26"/>
      <c r="G24" s="26"/>
      <c r="H24" s="26" t="n">
        <v>683.44</v>
      </c>
      <c r="I24" s="26"/>
      <c r="J24" s="27"/>
      <c r="K24" s="26"/>
    </row>
    <row r="25" customFormat="false" ht="51" hidden="false" customHeight="false" outlineLevel="0" collapsed="false">
      <c r="C25" s="24" t="s">
        <v>52</v>
      </c>
      <c r="D25" s="25" t="s">
        <v>345</v>
      </c>
      <c r="E25" s="26"/>
      <c r="F25" s="26"/>
      <c r="G25" s="28"/>
      <c r="H25" s="26" t="n">
        <v>320</v>
      </c>
      <c r="I25" s="26"/>
      <c r="J25" s="27"/>
      <c r="K25" s="26"/>
    </row>
    <row r="26" customFormat="false" ht="38.25" hidden="false" customHeight="false" outlineLevel="0" collapsed="false">
      <c r="C26" s="24" t="s">
        <v>55</v>
      </c>
      <c r="D26" s="25" t="s">
        <v>346</v>
      </c>
      <c r="E26" s="28"/>
      <c r="F26" s="33"/>
      <c r="G26" s="26"/>
      <c r="H26" s="26" t="n">
        <v>230</v>
      </c>
      <c r="I26" s="26"/>
      <c r="J26" s="27"/>
      <c r="K26" s="26"/>
    </row>
    <row r="27" customFormat="false" ht="51" hidden="false" customHeight="false" outlineLevel="0" collapsed="false">
      <c r="C27" s="24" t="s">
        <v>57</v>
      </c>
      <c r="D27" s="25" t="s">
        <v>347</v>
      </c>
      <c r="E27" s="26"/>
      <c r="F27" s="26"/>
      <c r="G27" s="26"/>
      <c r="H27" s="26" t="n">
        <v>1358.79</v>
      </c>
      <c r="I27" s="26"/>
      <c r="J27" s="27"/>
      <c r="K27" s="26"/>
    </row>
    <row r="28" customFormat="false" ht="63.75" hidden="false" customHeight="false" outlineLevel="0" collapsed="false">
      <c r="C28" s="24" t="s">
        <v>61</v>
      </c>
      <c r="D28" s="25" t="s">
        <v>66</v>
      </c>
      <c r="E28" s="26"/>
      <c r="F28" s="26"/>
      <c r="G28" s="28"/>
      <c r="H28" s="26" t="n">
        <v>903.7</v>
      </c>
      <c r="I28" s="26"/>
      <c r="J28" s="27"/>
      <c r="K28" s="26"/>
    </row>
    <row r="29" customFormat="false" ht="51" hidden="false" customHeight="false" outlineLevel="0" collapsed="false">
      <c r="C29" s="24" t="s">
        <v>69</v>
      </c>
      <c r="D29" s="25" t="s">
        <v>68</v>
      </c>
      <c r="E29" s="26"/>
      <c r="F29" s="26"/>
      <c r="G29" s="28"/>
      <c r="H29" s="26" t="n">
        <v>154.9</v>
      </c>
      <c r="I29" s="26"/>
      <c r="J29" s="27"/>
      <c r="K29" s="26"/>
    </row>
    <row r="30" customFormat="false" ht="51" hidden="false" customHeight="false" outlineLevel="0" collapsed="false">
      <c r="C30" s="24" t="s">
        <v>73</v>
      </c>
      <c r="D30" s="25" t="s">
        <v>64</v>
      </c>
      <c r="E30" s="69"/>
      <c r="F30" s="26"/>
      <c r="G30" s="26"/>
      <c r="H30" s="26" t="n">
        <v>500</v>
      </c>
      <c r="I30" s="26"/>
      <c r="J30" s="27"/>
      <c r="K30" s="26"/>
    </row>
    <row r="31" customFormat="false" ht="38.25" hidden="false" customHeight="false" outlineLevel="0" collapsed="false">
      <c r="C31" s="70" t="s">
        <v>75</v>
      </c>
      <c r="D31" s="25" t="s">
        <v>70</v>
      </c>
      <c r="E31" s="26"/>
      <c r="F31" s="26"/>
      <c r="G31" s="26"/>
      <c r="H31" s="26" t="n">
        <v>1290.73</v>
      </c>
      <c r="I31" s="26"/>
      <c r="J31" s="27"/>
      <c r="K31" s="26"/>
    </row>
    <row r="32" customFormat="false" ht="28.5" hidden="false" customHeight="true" outlineLevel="0" collapsed="false">
      <c r="C32" s="70" t="s">
        <v>77</v>
      </c>
      <c r="D32" s="25" t="s">
        <v>72</v>
      </c>
      <c r="E32" s="26"/>
      <c r="F32" s="26"/>
      <c r="G32" s="26"/>
      <c r="H32" s="26" t="n">
        <v>795.8</v>
      </c>
      <c r="I32" s="26"/>
      <c r="J32" s="27"/>
      <c r="K32" s="26"/>
    </row>
    <row r="33" customFormat="false" ht="38.25" hidden="false" customHeight="false" outlineLevel="0" collapsed="false">
      <c r="C33" s="70" t="s">
        <v>79</v>
      </c>
      <c r="D33" s="25" t="s">
        <v>74</v>
      </c>
      <c r="E33" s="26"/>
      <c r="F33" s="26"/>
      <c r="G33" s="26"/>
      <c r="H33" s="26" t="n">
        <v>220</v>
      </c>
      <c r="I33" s="26"/>
      <c r="J33" s="27"/>
      <c r="K33" s="26"/>
    </row>
    <row r="34" customFormat="false" ht="38.25" hidden="false" customHeight="false" outlineLevel="0" collapsed="false">
      <c r="C34" s="70" t="s">
        <v>348</v>
      </c>
      <c r="D34" s="25" t="s">
        <v>76</v>
      </c>
      <c r="E34" s="26"/>
      <c r="F34" s="26"/>
      <c r="G34" s="26"/>
      <c r="H34" s="26" t="n">
        <v>251.37</v>
      </c>
      <c r="I34" s="26"/>
      <c r="J34" s="27"/>
      <c r="K34" s="26"/>
    </row>
    <row r="35" customFormat="false" ht="38.25" hidden="false" customHeight="false" outlineLevel="0" collapsed="false">
      <c r="C35" s="70" t="s">
        <v>349</v>
      </c>
      <c r="D35" s="25" t="s">
        <v>78</v>
      </c>
      <c r="E35" s="26"/>
      <c r="F35" s="26"/>
      <c r="G35" s="26"/>
      <c r="H35" s="26" t="n">
        <v>678</v>
      </c>
      <c r="I35" s="26"/>
      <c r="J35" s="27"/>
      <c r="K35" s="26"/>
    </row>
    <row r="36" customFormat="false" ht="38.25" hidden="false" customHeight="false" outlineLevel="0" collapsed="false">
      <c r="C36" s="71" t="s">
        <v>350</v>
      </c>
      <c r="D36" s="52" t="s">
        <v>80</v>
      </c>
      <c r="E36" s="28"/>
      <c r="F36" s="28"/>
      <c r="G36" s="28"/>
      <c r="H36" s="28" t="n">
        <v>186</v>
      </c>
      <c r="I36" s="28"/>
      <c r="J36" s="46"/>
      <c r="K36" s="28"/>
    </row>
    <row r="37" customFormat="false" ht="25.5" hidden="false" customHeight="false" outlineLevel="0" collapsed="false">
      <c r="C37" s="53" t="s">
        <v>81</v>
      </c>
      <c r="D37" s="54" t="s">
        <v>82</v>
      </c>
      <c r="E37" s="55"/>
      <c r="F37" s="55"/>
      <c r="G37" s="55"/>
      <c r="H37" s="55" t="n">
        <f aca="false">H38+H39</f>
        <v>39296.6113</v>
      </c>
      <c r="I37" s="55"/>
      <c r="J37" s="55"/>
      <c r="K37" s="55"/>
    </row>
    <row r="38" customFormat="false" ht="12.75" hidden="false" customHeight="false" outlineLevel="0" collapsed="false">
      <c r="C38" s="34"/>
      <c r="D38" s="37" t="s">
        <v>83</v>
      </c>
      <c r="E38" s="36"/>
      <c r="F38" s="36"/>
      <c r="G38" s="36"/>
      <c r="H38" s="36" t="n">
        <f aca="false">H40+H42+H44+H45+H46+H47+H48+H49+H51+H53+H55+H57+H58+H59+H61+H63+H64+H65+H67+H69+H71+H73+H76+H77+H82+H84+H88+H90+H92+H94+H102+H110+H122+H124+H126+H128+H129+H131+H139+H141+H144+H145+H159+H161+H160</f>
        <v>10578.9013</v>
      </c>
      <c r="I38" s="36"/>
      <c r="J38" s="36"/>
      <c r="K38" s="36"/>
    </row>
    <row r="39" customFormat="false" ht="12.75" hidden="false" customHeight="false" outlineLevel="0" collapsed="false">
      <c r="C39" s="56"/>
      <c r="D39" s="57" t="s">
        <v>326</v>
      </c>
      <c r="E39" s="58"/>
      <c r="F39" s="58"/>
      <c r="G39" s="58"/>
      <c r="H39" s="58" t="n">
        <f aca="false">H41+H43+H50+H52+H54+H56+H60+H62+H66+H68+H70+H72+H74+H75+H78+H79+H80+H81+H83+H85+H86+H87+H89+H91+H93+H98+H105+H116+H123+H125+H127+H130+H135+H140+H142+H143+H149+H158+H162+H164+H163</f>
        <v>28717.71</v>
      </c>
      <c r="I39" s="58"/>
      <c r="J39" s="58"/>
      <c r="K39" s="58"/>
    </row>
    <row r="40" customFormat="false" ht="38.25" hidden="false" customHeight="true" outlineLevel="0" collapsed="false">
      <c r="C40" s="50" t="s">
        <v>351</v>
      </c>
      <c r="D40" s="65" t="s">
        <v>352</v>
      </c>
      <c r="E40" s="27"/>
      <c r="F40" s="72"/>
      <c r="G40" s="27"/>
      <c r="H40" s="27" t="n">
        <v>100</v>
      </c>
      <c r="I40" s="27"/>
      <c r="J40" s="27"/>
      <c r="K40" s="27"/>
    </row>
    <row r="41" customFormat="false" ht="38.25" hidden="false" customHeight="false" outlineLevel="0" collapsed="false">
      <c r="C41" s="50"/>
      <c r="D41" s="25" t="s">
        <v>353</v>
      </c>
      <c r="E41" s="26"/>
      <c r="F41" s="42"/>
      <c r="G41" s="27"/>
      <c r="H41" s="26" t="n">
        <v>360</v>
      </c>
      <c r="I41" s="26"/>
      <c r="J41" s="27"/>
      <c r="K41" s="26"/>
    </row>
    <row r="42" customFormat="false" ht="51" hidden="false" customHeight="true" outlineLevel="0" collapsed="false">
      <c r="C42" s="39" t="s">
        <v>88</v>
      </c>
      <c r="D42" s="25" t="s">
        <v>354</v>
      </c>
      <c r="E42" s="26"/>
      <c r="F42" s="42"/>
      <c r="G42" s="27"/>
      <c r="H42" s="26" t="n">
        <v>14.71</v>
      </c>
      <c r="I42" s="26"/>
      <c r="J42" s="27"/>
      <c r="K42" s="26"/>
    </row>
    <row r="43" customFormat="false" ht="51" hidden="false" customHeight="false" outlineLevel="0" collapsed="false">
      <c r="C43" s="39"/>
      <c r="D43" s="25" t="s">
        <v>355</v>
      </c>
      <c r="E43" s="26"/>
      <c r="F43" s="42"/>
      <c r="G43" s="27"/>
      <c r="H43" s="26" t="n">
        <v>475.29</v>
      </c>
      <c r="I43" s="26"/>
      <c r="J43" s="27"/>
      <c r="K43" s="26"/>
    </row>
    <row r="44" customFormat="false" ht="38.25" hidden="false" customHeight="false" outlineLevel="0" collapsed="false">
      <c r="C44" s="39" t="s">
        <v>91</v>
      </c>
      <c r="D44" s="25" t="s">
        <v>356</v>
      </c>
      <c r="E44" s="26"/>
      <c r="F44" s="42"/>
      <c r="G44" s="27"/>
      <c r="H44" s="26" t="n">
        <v>330</v>
      </c>
      <c r="I44" s="26"/>
      <c r="J44" s="27"/>
      <c r="K44" s="26"/>
    </row>
    <row r="45" customFormat="false" ht="51" hidden="false" customHeight="true" outlineLevel="0" collapsed="false">
      <c r="C45" s="39" t="s">
        <v>93</v>
      </c>
      <c r="D45" s="25" t="s">
        <v>357</v>
      </c>
      <c r="E45" s="26"/>
      <c r="F45" s="42"/>
      <c r="G45" s="27"/>
      <c r="H45" s="26" t="n">
        <v>475</v>
      </c>
      <c r="I45" s="26"/>
      <c r="J45" s="27"/>
      <c r="K45" s="26"/>
    </row>
    <row r="46" customFormat="false" ht="51" hidden="false" customHeight="false" outlineLevel="0" collapsed="false">
      <c r="C46" s="39"/>
      <c r="D46" s="25" t="s">
        <v>358</v>
      </c>
      <c r="E46" s="33"/>
      <c r="F46" s="26"/>
      <c r="G46" s="26"/>
      <c r="H46" s="26" t="n">
        <v>160</v>
      </c>
      <c r="I46" s="26"/>
      <c r="J46" s="27"/>
      <c r="K46" s="26"/>
    </row>
    <row r="47" customFormat="false" ht="38.25" hidden="false" customHeight="false" outlineLevel="0" collapsed="false">
      <c r="C47" s="39" t="s">
        <v>98</v>
      </c>
      <c r="D47" s="25" t="s">
        <v>359</v>
      </c>
      <c r="E47" s="26"/>
      <c r="F47" s="42"/>
      <c r="G47" s="27"/>
      <c r="H47" s="26" t="n">
        <v>900</v>
      </c>
      <c r="I47" s="26"/>
      <c r="J47" s="27"/>
      <c r="K47" s="26"/>
    </row>
    <row r="48" customFormat="false" ht="38.25" hidden="false" customHeight="false" outlineLevel="0" collapsed="false">
      <c r="C48" s="39" t="s">
        <v>100</v>
      </c>
      <c r="D48" s="25" t="s">
        <v>360</v>
      </c>
      <c r="E48" s="26"/>
      <c r="F48" s="42"/>
      <c r="G48" s="27"/>
      <c r="H48" s="26" t="n">
        <v>503.92</v>
      </c>
      <c r="I48" s="26"/>
      <c r="J48" s="27"/>
      <c r="K48" s="26"/>
    </row>
    <row r="49" customFormat="false" ht="38.25" hidden="false" customHeight="true" outlineLevel="0" collapsed="false">
      <c r="C49" s="39" t="s">
        <v>102</v>
      </c>
      <c r="D49" s="25" t="s">
        <v>361</v>
      </c>
      <c r="E49" s="26"/>
      <c r="F49" s="42"/>
      <c r="G49" s="27"/>
      <c r="H49" s="26" t="n">
        <v>26.2</v>
      </c>
      <c r="I49" s="26"/>
      <c r="J49" s="27"/>
      <c r="K49" s="26"/>
    </row>
    <row r="50" customFormat="false" ht="38.25" hidden="false" customHeight="false" outlineLevel="0" collapsed="false">
      <c r="C50" s="39"/>
      <c r="D50" s="25" t="s">
        <v>362</v>
      </c>
      <c r="E50" s="26"/>
      <c r="F50" s="42"/>
      <c r="G50" s="27"/>
      <c r="H50" s="26" t="n">
        <v>2000</v>
      </c>
      <c r="I50" s="26"/>
      <c r="J50" s="27"/>
      <c r="K50" s="26"/>
    </row>
    <row r="51" customFormat="false" ht="38.25" hidden="false" customHeight="true" outlineLevel="0" collapsed="false">
      <c r="C51" s="39" t="s">
        <v>105</v>
      </c>
      <c r="D51" s="25" t="s">
        <v>363</v>
      </c>
      <c r="E51" s="26"/>
      <c r="F51" s="42"/>
      <c r="G51" s="27"/>
      <c r="H51" s="26" t="n">
        <v>197</v>
      </c>
      <c r="I51" s="26"/>
      <c r="J51" s="27"/>
      <c r="K51" s="26"/>
    </row>
    <row r="52" customFormat="false" ht="38.25" hidden="false" customHeight="false" outlineLevel="0" collapsed="false">
      <c r="C52" s="39"/>
      <c r="D52" s="25" t="s">
        <v>364</v>
      </c>
      <c r="E52" s="26"/>
      <c r="F52" s="42"/>
      <c r="G52" s="27"/>
      <c r="H52" s="26" t="n">
        <v>870</v>
      </c>
      <c r="I52" s="26"/>
      <c r="J52" s="27"/>
      <c r="K52" s="26"/>
    </row>
    <row r="53" customFormat="false" ht="38.25" hidden="false" customHeight="true" outlineLevel="0" collapsed="false">
      <c r="C53" s="39" t="s">
        <v>365</v>
      </c>
      <c r="D53" s="25" t="s">
        <v>366</v>
      </c>
      <c r="E53" s="26"/>
      <c r="F53" s="42"/>
      <c r="G53" s="27"/>
      <c r="H53" s="26" t="n">
        <v>137</v>
      </c>
      <c r="I53" s="26"/>
      <c r="J53" s="27"/>
      <c r="K53" s="26"/>
    </row>
    <row r="54" customFormat="false" ht="38.25" hidden="false" customHeight="false" outlineLevel="0" collapsed="false">
      <c r="C54" s="39"/>
      <c r="D54" s="25" t="s">
        <v>367</v>
      </c>
      <c r="E54" s="26"/>
      <c r="F54" s="42"/>
      <c r="G54" s="27"/>
      <c r="H54" s="26" t="n">
        <v>2778.78</v>
      </c>
      <c r="I54" s="26"/>
      <c r="J54" s="27"/>
      <c r="K54" s="26"/>
    </row>
    <row r="55" customFormat="false" ht="38.25" hidden="false" customHeight="true" outlineLevel="0" collapsed="false">
      <c r="C55" s="39" t="s">
        <v>368</v>
      </c>
      <c r="D55" s="25" t="s">
        <v>369</v>
      </c>
      <c r="E55" s="26"/>
      <c r="F55" s="42"/>
      <c r="G55" s="27"/>
      <c r="H55" s="26" t="n">
        <v>155</v>
      </c>
      <c r="I55" s="26"/>
      <c r="J55" s="27"/>
      <c r="K55" s="26"/>
    </row>
    <row r="56" customFormat="false" ht="38.25" hidden="false" customHeight="false" outlineLevel="0" collapsed="false">
      <c r="C56" s="39"/>
      <c r="D56" s="25" t="s">
        <v>370</v>
      </c>
      <c r="E56" s="26"/>
      <c r="F56" s="42"/>
      <c r="G56" s="27"/>
      <c r="H56" s="26" t="n">
        <v>125</v>
      </c>
      <c r="I56" s="26"/>
      <c r="J56" s="27"/>
      <c r="K56" s="26"/>
    </row>
    <row r="57" customFormat="false" ht="38.25" hidden="false" customHeight="true" outlineLevel="0" collapsed="false">
      <c r="C57" s="39" t="s">
        <v>114</v>
      </c>
      <c r="D57" s="25" t="s">
        <v>371</v>
      </c>
      <c r="E57" s="26"/>
      <c r="F57" s="42"/>
      <c r="G57" s="27"/>
      <c r="H57" s="26" t="n">
        <v>277</v>
      </c>
      <c r="I57" s="26"/>
      <c r="J57" s="27"/>
      <c r="K57" s="26"/>
    </row>
    <row r="58" customFormat="false" ht="51" hidden="false" customHeight="false" outlineLevel="0" collapsed="false">
      <c r="C58" s="39"/>
      <c r="D58" s="25" t="s">
        <v>372</v>
      </c>
      <c r="E58" s="42"/>
      <c r="F58" s="42"/>
      <c r="G58" s="26"/>
      <c r="H58" s="26" t="n">
        <v>72.41</v>
      </c>
      <c r="I58" s="26"/>
      <c r="J58" s="27"/>
      <c r="K58" s="26"/>
    </row>
    <row r="59" customFormat="false" ht="38.25" hidden="false" customHeight="true" outlineLevel="0" collapsed="false">
      <c r="C59" s="39" t="s">
        <v>117</v>
      </c>
      <c r="D59" s="25" t="s">
        <v>373</v>
      </c>
      <c r="E59" s="33"/>
      <c r="F59" s="26"/>
      <c r="G59" s="26"/>
      <c r="H59" s="26" t="n">
        <v>63.5</v>
      </c>
      <c r="I59" s="26"/>
      <c r="J59" s="27"/>
      <c r="K59" s="26"/>
    </row>
    <row r="60" customFormat="false" ht="38.25" hidden="false" customHeight="false" outlineLevel="0" collapsed="false">
      <c r="C60" s="39"/>
      <c r="D60" s="25" t="s">
        <v>374</v>
      </c>
      <c r="E60" s="33"/>
      <c r="F60" s="26"/>
      <c r="G60" s="26"/>
      <c r="H60" s="26" t="n">
        <v>840</v>
      </c>
      <c r="I60" s="26"/>
      <c r="J60" s="27"/>
      <c r="K60" s="26"/>
    </row>
    <row r="61" customFormat="false" ht="38.25" hidden="false" customHeight="true" outlineLevel="0" collapsed="false">
      <c r="C61" s="39" t="s">
        <v>120</v>
      </c>
      <c r="D61" s="25" t="s">
        <v>375</v>
      </c>
      <c r="E61" s="26"/>
      <c r="F61" s="42"/>
      <c r="G61" s="27"/>
      <c r="H61" s="26" t="n">
        <v>715.87</v>
      </c>
      <c r="I61" s="26"/>
      <c r="J61" s="27"/>
      <c r="K61" s="26"/>
    </row>
    <row r="62" customFormat="false" ht="51" hidden="false" customHeight="false" outlineLevel="0" collapsed="false">
      <c r="C62" s="39"/>
      <c r="D62" s="25" t="s">
        <v>376</v>
      </c>
      <c r="E62" s="26"/>
      <c r="F62" s="42"/>
      <c r="G62" s="27"/>
      <c r="H62" s="26" t="n">
        <v>40</v>
      </c>
      <c r="I62" s="26"/>
      <c r="J62" s="27"/>
      <c r="K62" s="26"/>
    </row>
    <row r="63" customFormat="false" ht="51" hidden="false" customHeight="false" outlineLevel="0" collapsed="false">
      <c r="C63" s="39" t="s">
        <v>377</v>
      </c>
      <c r="D63" s="40" t="s">
        <v>378</v>
      </c>
      <c r="E63" s="33"/>
      <c r="F63" s="26"/>
      <c r="G63" s="26"/>
      <c r="H63" s="26" t="n">
        <v>1300</v>
      </c>
      <c r="I63" s="26"/>
      <c r="J63" s="27"/>
      <c r="K63" s="26"/>
    </row>
    <row r="64" customFormat="false" ht="51" hidden="false" customHeight="false" outlineLevel="0" collapsed="false">
      <c r="C64" s="39" t="s">
        <v>124</v>
      </c>
      <c r="D64" s="40" t="s">
        <v>379</v>
      </c>
      <c r="E64" s="69"/>
      <c r="F64" s="42"/>
      <c r="G64" s="26"/>
      <c r="H64" s="26" t="n">
        <v>293</v>
      </c>
      <c r="I64" s="26"/>
      <c r="J64" s="27"/>
      <c r="K64" s="26"/>
    </row>
    <row r="65" customFormat="false" ht="51" hidden="false" customHeight="false" outlineLevel="0" collapsed="false">
      <c r="C65" s="39" t="s">
        <v>126</v>
      </c>
      <c r="D65" s="40" t="s">
        <v>380</v>
      </c>
      <c r="E65" s="42"/>
      <c r="F65" s="42"/>
      <c r="G65" s="26"/>
      <c r="H65" s="26" t="n">
        <v>420</v>
      </c>
      <c r="I65" s="26"/>
      <c r="J65" s="27"/>
      <c r="K65" s="26"/>
    </row>
    <row r="66" customFormat="false" ht="38.25" hidden="false" customHeight="false" outlineLevel="0" collapsed="false">
      <c r="C66" s="39" t="s">
        <v>381</v>
      </c>
      <c r="D66" s="25" t="s">
        <v>382</v>
      </c>
      <c r="E66" s="27"/>
      <c r="F66" s="42"/>
      <c r="G66" s="26"/>
      <c r="H66" s="26" t="n">
        <v>671</v>
      </c>
      <c r="I66" s="26"/>
      <c r="J66" s="27"/>
      <c r="K66" s="26"/>
    </row>
    <row r="67" customFormat="false" ht="38.25" hidden="false" customHeight="true" outlineLevel="0" collapsed="false">
      <c r="C67" s="39" t="s">
        <v>130</v>
      </c>
      <c r="D67" s="25" t="s">
        <v>383</v>
      </c>
      <c r="E67" s="42"/>
      <c r="F67" s="26"/>
      <c r="G67" s="73"/>
      <c r="H67" s="26" t="n">
        <v>130</v>
      </c>
      <c r="I67" s="26"/>
      <c r="J67" s="27"/>
      <c r="K67" s="26"/>
    </row>
    <row r="68" customFormat="false" ht="38.25" hidden="false" customHeight="false" outlineLevel="0" collapsed="false">
      <c r="C68" s="39"/>
      <c r="D68" s="25" t="s">
        <v>384</v>
      </c>
      <c r="E68" s="42"/>
      <c r="F68" s="26"/>
      <c r="G68" s="73"/>
      <c r="H68" s="26" t="n">
        <v>420</v>
      </c>
      <c r="I68" s="26"/>
      <c r="J68" s="27"/>
      <c r="K68" s="26"/>
    </row>
    <row r="69" customFormat="false" ht="25.5" hidden="false" customHeight="true" outlineLevel="0" collapsed="false">
      <c r="C69" s="39" t="s">
        <v>133</v>
      </c>
      <c r="D69" s="40" t="s">
        <v>385</v>
      </c>
      <c r="E69" s="42"/>
      <c r="F69" s="42"/>
      <c r="G69" s="26"/>
      <c r="H69" s="26" t="n">
        <v>133</v>
      </c>
      <c r="I69" s="26"/>
      <c r="J69" s="27"/>
      <c r="K69" s="26"/>
    </row>
    <row r="70" customFormat="false" ht="31.5" hidden="false" customHeight="true" outlineLevel="0" collapsed="false">
      <c r="C70" s="39"/>
      <c r="D70" s="40" t="s">
        <v>138</v>
      </c>
      <c r="E70" s="42"/>
      <c r="F70" s="42"/>
      <c r="G70" s="26"/>
      <c r="H70" s="26" t="n">
        <v>210</v>
      </c>
      <c r="I70" s="26"/>
      <c r="J70" s="27"/>
      <c r="K70" s="26"/>
    </row>
    <row r="71" customFormat="false" ht="38.25" hidden="false" customHeight="true" outlineLevel="0" collapsed="false">
      <c r="C71" s="39" t="s">
        <v>386</v>
      </c>
      <c r="D71" s="25" t="s">
        <v>387</v>
      </c>
      <c r="E71" s="26"/>
      <c r="F71" s="42"/>
      <c r="G71" s="27"/>
      <c r="H71" s="26" t="n">
        <v>5.18</v>
      </c>
      <c r="I71" s="26"/>
      <c r="J71" s="27"/>
      <c r="K71" s="26"/>
    </row>
    <row r="72" customFormat="false" ht="38.25" hidden="false" customHeight="false" outlineLevel="0" collapsed="false">
      <c r="C72" s="39"/>
      <c r="D72" s="25" t="s">
        <v>388</v>
      </c>
      <c r="E72" s="26"/>
      <c r="F72" s="42"/>
      <c r="G72" s="27"/>
      <c r="H72" s="26" t="n">
        <v>253.96</v>
      </c>
      <c r="I72" s="26"/>
      <c r="J72" s="27"/>
      <c r="K72" s="26"/>
    </row>
    <row r="73" customFormat="false" ht="51" hidden="false" customHeight="true" outlineLevel="0" collapsed="false">
      <c r="C73" s="39" t="s">
        <v>389</v>
      </c>
      <c r="D73" s="25" t="s">
        <v>390</v>
      </c>
      <c r="E73" s="26"/>
      <c r="F73" s="42"/>
      <c r="G73" s="27"/>
      <c r="H73" s="26" t="n">
        <v>153.6183</v>
      </c>
      <c r="I73" s="26"/>
      <c r="J73" s="27"/>
      <c r="K73" s="26"/>
    </row>
    <row r="74" customFormat="false" ht="51" hidden="false" customHeight="false" outlineLevel="0" collapsed="false">
      <c r="C74" s="39"/>
      <c r="D74" s="25" t="s">
        <v>391</v>
      </c>
      <c r="E74" s="26"/>
      <c r="F74" s="42"/>
      <c r="G74" s="27"/>
      <c r="H74" s="26" t="n">
        <v>326.48</v>
      </c>
      <c r="I74" s="26"/>
      <c r="J74" s="27"/>
      <c r="K74" s="26"/>
    </row>
    <row r="75" customFormat="false" ht="51" hidden="false" customHeight="false" outlineLevel="0" collapsed="false">
      <c r="C75" s="39" t="s">
        <v>142</v>
      </c>
      <c r="D75" s="25" t="s">
        <v>392</v>
      </c>
      <c r="E75" s="26"/>
      <c r="F75" s="42"/>
      <c r="G75" s="27"/>
      <c r="H75" s="26" t="n">
        <v>125</v>
      </c>
      <c r="I75" s="26"/>
      <c r="J75" s="27"/>
      <c r="K75" s="26"/>
    </row>
    <row r="76" customFormat="false" ht="51" hidden="false" customHeight="true" outlineLevel="0" collapsed="false">
      <c r="C76" s="39" t="s">
        <v>145</v>
      </c>
      <c r="D76" s="25" t="s">
        <v>393</v>
      </c>
      <c r="E76" s="42"/>
      <c r="F76" s="42"/>
      <c r="G76" s="26"/>
      <c r="H76" s="26" t="n">
        <v>48.57</v>
      </c>
      <c r="I76" s="26"/>
      <c r="J76" s="27"/>
      <c r="K76" s="26"/>
    </row>
    <row r="77" customFormat="false" ht="51" hidden="false" customHeight="false" outlineLevel="0" collapsed="false">
      <c r="C77" s="39"/>
      <c r="D77" s="25" t="s">
        <v>394</v>
      </c>
      <c r="E77" s="26"/>
      <c r="F77" s="42"/>
      <c r="G77" s="27"/>
      <c r="H77" s="26" t="n">
        <v>122</v>
      </c>
      <c r="I77" s="26"/>
      <c r="J77" s="27"/>
      <c r="K77" s="26"/>
    </row>
    <row r="78" customFormat="false" ht="38.25" hidden="false" customHeight="false" outlineLevel="0" collapsed="false">
      <c r="C78" s="39"/>
      <c r="D78" s="25" t="s">
        <v>395</v>
      </c>
      <c r="E78" s="26"/>
      <c r="F78" s="42"/>
      <c r="G78" s="27"/>
      <c r="H78" s="26" t="n">
        <v>1239.1</v>
      </c>
      <c r="I78" s="26"/>
      <c r="J78" s="27"/>
      <c r="K78" s="26"/>
    </row>
    <row r="79" customFormat="false" ht="51" hidden="false" customHeight="false" outlineLevel="0" collapsed="false">
      <c r="C79" s="39"/>
      <c r="D79" s="25" t="s">
        <v>396</v>
      </c>
      <c r="E79" s="42"/>
      <c r="F79" s="42"/>
      <c r="G79" s="26"/>
      <c r="H79" s="26" t="n">
        <v>880</v>
      </c>
      <c r="I79" s="26"/>
      <c r="J79" s="27"/>
      <c r="K79" s="26"/>
    </row>
    <row r="80" customFormat="false" ht="38.25" hidden="false" customHeight="false" outlineLevel="0" collapsed="false">
      <c r="C80" s="39" t="s">
        <v>147</v>
      </c>
      <c r="D80" s="25" t="s">
        <v>397</v>
      </c>
      <c r="E80" s="26"/>
      <c r="F80" s="42"/>
      <c r="G80" s="27"/>
      <c r="H80" s="26" t="n">
        <v>950</v>
      </c>
      <c r="I80" s="26"/>
      <c r="J80" s="27"/>
      <c r="K80" s="26"/>
    </row>
    <row r="81" customFormat="false" ht="51" hidden="false" customHeight="false" outlineLevel="0" collapsed="false">
      <c r="C81" s="39" t="s">
        <v>151</v>
      </c>
      <c r="D81" s="25" t="s">
        <v>398</v>
      </c>
      <c r="E81" s="26"/>
      <c r="F81" s="42"/>
      <c r="G81" s="27"/>
      <c r="H81" s="26" t="n">
        <v>750</v>
      </c>
      <c r="I81" s="26"/>
      <c r="J81" s="27"/>
      <c r="K81" s="26"/>
    </row>
    <row r="82" customFormat="false" ht="38.25" hidden="false" customHeight="true" outlineLevel="0" collapsed="false">
      <c r="C82" s="39" t="s">
        <v>153</v>
      </c>
      <c r="D82" s="25" t="s">
        <v>399</v>
      </c>
      <c r="E82" s="26"/>
      <c r="F82" s="42"/>
      <c r="G82" s="27"/>
      <c r="H82" s="26" t="n">
        <v>12</v>
      </c>
      <c r="I82" s="26"/>
      <c r="J82" s="27"/>
      <c r="K82" s="26"/>
    </row>
    <row r="83" customFormat="false" ht="38.25" hidden="false" customHeight="false" outlineLevel="0" collapsed="false">
      <c r="C83" s="39"/>
      <c r="D83" s="25" t="s">
        <v>400</v>
      </c>
      <c r="E83" s="26"/>
      <c r="F83" s="42"/>
      <c r="G83" s="27"/>
      <c r="H83" s="26" t="n">
        <v>500</v>
      </c>
      <c r="I83" s="26"/>
      <c r="J83" s="27"/>
      <c r="K83" s="26"/>
    </row>
    <row r="84" customFormat="false" ht="51" hidden="false" customHeight="true" outlineLevel="0" collapsed="false">
      <c r="C84" s="39" t="s">
        <v>401</v>
      </c>
      <c r="D84" s="25" t="s">
        <v>402</v>
      </c>
      <c r="E84" s="26"/>
      <c r="F84" s="42"/>
      <c r="G84" s="27"/>
      <c r="H84" s="26" t="n">
        <v>1000</v>
      </c>
      <c r="I84" s="26"/>
      <c r="J84" s="27"/>
      <c r="K84" s="26"/>
    </row>
    <row r="85" customFormat="false" ht="51" hidden="false" customHeight="false" outlineLevel="0" collapsed="false">
      <c r="C85" s="39"/>
      <c r="D85" s="25" t="s">
        <v>403</v>
      </c>
      <c r="E85" s="26"/>
      <c r="F85" s="42"/>
      <c r="G85" s="27"/>
      <c r="H85" s="26" t="n">
        <v>440</v>
      </c>
      <c r="I85" s="26"/>
      <c r="J85" s="27"/>
      <c r="K85" s="26"/>
    </row>
    <row r="86" customFormat="false" ht="43.5" hidden="false" customHeight="true" outlineLevel="0" collapsed="false">
      <c r="C86" s="39" t="s">
        <v>158</v>
      </c>
      <c r="D86" s="25" t="s">
        <v>404</v>
      </c>
      <c r="E86" s="26"/>
      <c r="F86" s="42"/>
      <c r="G86" s="27"/>
      <c r="H86" s="26" t="n">
        <v>536</v>
      </c>
      <c r="I86" s="26"/>
      <c r="J86" s="27"/>
      <c r="K86" s="26"/>
    </row>
    <row r="87" customFormat="false" ht="45.75" hidden="false" customHeight="true" outlineLevel="0" collapsed="false">
      <c r="C87" s="39" t="s">
        <v>161</v>
      </c>
      <c r="D87" s="25" t="s">
        <v>405</v>
      </c>
      <c r="E87" s="26"/>
      <c r="F87" s="42"/>
      <c r="G87" s="27"/>
      <c r="H87" s="26" t="n">
        <v>500</v>
      </c>
      <c r="I87" s="26"/>
      <c r="J87" s="27"/>
      <c r="K87" s="26"/>
    </row>
    <row r="88" customFormat="false" ht="51" hidden="false" customHeight="true" outlineLevel="0" collapsed="false">
      <c r="C88" s="39" t="s">
        <v>163</v>
      </c>
      <c r="D88" s="25" t="s">
        <v>406</v>
      </c>
      <c r="E88" s="26"/>
      <c r="F88" s="42"/>
      <c r="G88" s="27"/>
      <c r="H88" s="26" t="n">
        <v>118.48</v>
      </c>
      <c r="I88" s="26"/>
      <c r="J88" s="27"/>
      <c r="K88" s="26"/>
    </row>
    <row r="89" customFormat="false" ht="51" hidden="false" customHeight="false" outlineLevel="0" collapsed="false">
      <c r="C89" s="39"/>
      <c r="D89" s="25" t="s">
        <v>407</v>
      </c>
      <c r="E89" s="26"/>
      <c r="F89" s="42"/>
      <c r="G89" s="27"/>
      <c r="H89" s="26" t="n">
        <v>98.95</v>
      </c>
      <c r="I89" s="26"/>
      <c r="J89" s="27"/>
      <c r="K89" s="26"/>
    </row>
    <row r="90" customFormat="false" ht="51" hidden="false" customHeight="true" outlineLevel="0" collapsed="false">
      <c r="C90" s="39" t="s">
        <v>165</v>
      </c>
      <c r="D90" s="25" t="s">
        <v>408</v>
      </c>
      <c r="E90" s="26"/>
      <c r="F90" s="42"/>
      <c r="G90" s="27"/>
      <c r="H90" s="26" t="n">
        <v>7.5</v>
      </c>
      <c r="I90" s="26"/>
      <c r="J90" s="27"/>
      <c r="K90" s="26"/>
    </row>
    <row r="91" customFormat="false" ht="51" hidden="false" customHeight="false" outlineLevel="0" collapsed="false">
      <c r="C91" s="39"/>
      <c r="D91" s="25" t="s">
        <v>409</v>
      </c>
      <c r="E91" s="26"/>
      <c r="F91" s="42"/>
      <c r="G91" s="27"/>
      <c r="H91" s="26" t="n">
        <v>100</v>
      </c>
      <c r="I91" s="26"/>
      <c r="J91" s="27"/>
      <c r="K91" s="26"/>
    </row>
    <row r="92" customFormat="false" ht="38.25" hidden="false" customHeight="true" outlineLevel="0" collapsed="false">
      <c r="C92" s="39" t="s">
        <v>168</v>
      </c>
      <c r="D92" s="25" t="s">
        <v>410</v>
      </c>
      <c r="E92" s="42"/>
      <c r="F92" s="42"/>
      <c r="G92" s="26"/>
      <c r="H92" s="26" t="n">
        <v>374.51</v>
      </c>
      <c r="I92" s="26"/>
      <c r="J92" s="27"/>
      <c r="K92" s="26"/>
    </row>
    <row r="93" customFormat="false" ht="38.25" hidden="false" customHeight="false" outlineLevel="0" collapsed="false">
      <c r="C93" s="39"/>
      <c r="D93" s="25" t="s">
        <v>411</v>
      </c>
      <c r="E93" s="42"/>
      <c r="F93" s="42"/>
      <c r="G93" s="26"/>
      <c r="H93" s="26" t="n">
        <v>408</v>
      </c>
      <c r="I93" s="26"/>
      <c r="J93" s="27"/>
      <c r="K93" s="26"/>
    </row>
    <row r="94" customFormat="false" ht="38.25" hidden="false" customHeight="true" outlineLevel="0" collapsed="false">
      <c r="C94" s="39" t="s">
        <v>171</v>
      </c>
      <c r="D94" s="38" t="s">
        <v>175</v>
      </c>
      <c r="E94" s="74"/>
      <c r="F94" s="74"/>
      <c r="G94" s="38"/>
      <c r="H94" s="36" t="n">
        <f aca="false">SUM(H95:H97)</f>
        <v>315</v>
      </c>
      <c r="I94" s="36"/>
      <c r="J94" s="38"/>
      <c r="K94" s="36"/>
    </row>
    <row r="95" customFormat="false" ht="38.25" hidden="false" customHeight="false" outlineLevel="0" collapsed="false">
      <c r="C95" s="39"/>
      <c r="D95" s="25" t="s">
        <v>412</v>
      </c>
      <c r="E95" s="42"/>
      <c r="F95" s="42"/>
      <c r="G95" s="26"/>
      <c r="H95" s="26" t="n">
        <v>200</v>
      </c>
      <c r="I95" s="26"/>
      <c r="J95" s="27"/>
      <c r="K95" s="26"/>
    </row>
    <row r="96" customFormat="false" ht="38.25" hidden="false" customHeight="false" outlineLevel="0" collapsed="false">
      <c r="C96" s="39"/>
      <c r="D96" s="25" t="s">
        <v>413</v>
      </c>
      <c r="E96" s="42"/>
      <c r="F96" s="42"/>
      <c r="G96" s="26"/>
      <c r="H96" s="26" t="n">
        <v>75</v>
      </c>
      <c r="I96" s="26"/>
      <c r="J96" s="27"/>
      <c r="K96" s="26"/>
    </row>
    <row r="97" customFormat="false" ht="43.5" hidden="false" customHeight="true" outlineLevel="0" collapsed="false">
      <c r="C97" s="39"/>
      <c r="D97" s="25" t="s">
        <v>414</v>
      </c>
      <c r="E97" s="42"/>
      <c r="F97" s="42"/>
      <c r="G97" s="26"/>
      <c r="H97" s="26" t="n">
        <v>40</v>
      </c>
      <c r="I97" s="26"/>
      <c r="J97" s="27"/>
      <c r="K97" s="26"/>
    </row>
    <row r="98" customFormat="false" ht="38.25" hidden="false" customHeight="false" outlineLevel="0" collapsed="false">
      <c r="C98" s="39"/>
      <c r="D98" s="38" t="s">
        <v>179</v>
      </c>
      <c r="E98" s="74"/>
      <c r="F98" s="74"/>
      <c r="G98" s="38"/>
      <c r="H98" s="36" t="n">
        <f aca="false">SUM(H99:H101)</f>
        <v>704.7</v>
      </c>
      <c r="I98" s="36"/>
      <c r="J98" s="38"/>
      <c r="K98" s="36"/>
    </row>
    <row r="99" customFormat="false" ht="38.25" hidden="false" customHeight="false" outlineLevel="0" collapsed="false">
      <c r="C99" s="39"/>
      <c r="D99" s="25" t="s">
        <v>412</v>
      </c>
      <c r="E99" s="42"/>
      <c r="F99" s="42"/>
      <c r="G99" s="26"/>
      <c r="H99" s="26" t="n">
        <v>484.7</v>
      </c>
      <c r="I99" s="26"/>
      <c r="J99" s="27"/>
      <c r="K99" s="26"/>
    </row>
    <row r="100" customFormat="false" ht="38.25" hidden="false" customHeight="false" outlineLevel="0" collapsed="false">
      <c r="C100" s="39"/>
      <c r="D100" s="25" t="s">
        <v>415</v>
      </c>
      <c r="E100" s="42"/>
      <c r="F100" s="42"/>
      <c r="G100" s="26"/>
      <c r="H100" s="26" t="n">
        <v>160</v>
      </c>
      <c r="I100" s="26"/>
      <c r="J100" s="27"/>
      <c r="K100" s="26"/>
    </row>
    <row r="101" customFormat="false" ht="38.25" hidden="false" customHeight="false" outlineLevel="0" collapsed="false">
      <c r="C101" s="39"/>
      <c r="D101" s="25" t="s">
        <v>416</v>
      </c>
      <c r="E101" s="42"/>
      <c r="F101" s="42"/>
      <c r="G101" s="26"/>
      <c r="H101" s="26" t="n">
        <v>60</v>
      </c>
      <c r="I101" s="26"/>
      <c r="J101" s="27"/>
      <c r="K101" s="26"/>
    </row>
    <row r="102" customFormat="false" ht="38.25" hidden="false" customHeight="true" outlineLevel="0" collapsed="false">
      <c r="C102" s="39" t="s">
        <v>174</v>
      </c>
      <c r="D102" s="38" t="s">
        <v>417</v>
      </c>
      <c r="E102" s="74"/>
      <c r="F102" s="74"/>
      <c r="G102" s="38"/>
      <c r="H102" s="36" t="n">
        <f aca="false">SUM(H103:H104)</f>
        <v>86</v>
      </c>
      <c r="I102" s="36"/>
      <c r="J102" s="38"/>
      <c r="K102" s="36"/>
    </row>
    <row r="103" customFormat="false" ht="25.5" hidden="false" customHeight="false" outlineLevel="0" collapsed="false">
      <c r="C103" s="39"/>
      <c r="D103" s="25" t="s">
        <v>185</v>
      </c>
      <c r="E103" s="26"/>
      <c r="F103" s="42"/>
      <c r="G103" s="26"/>
      <c r="H103" s="26" t="n">
        <v>54</v>
      </c>
      <c r="I103" s="26"/>
      <c r="J103" s="27"/>
      <c r="K103" s="26"/>
    </row>
    <row r="104" customFormat="false" ht="25.5" hidden="false" customHeight="false" outlineLevel="0" collapsed="false">
      <c r="C104" s="39"/>
      <c r="D104" s="25" t="s">
        <v>418</v>
      </c>
      <c r="E104" s="42"/>
      <c r="F104" s="42"/>
      <c r="G104" s="26"/>
      <c r="H104" s="26" t="n">
        <v>32</v>
      </c>
      <c r="I104" s="26"/>
      <c r="J104" s="27"/>
      <c r="K104" s="26"/>
    </row>
    <row r="105" customFormat="false" ht="38.25" hidden="false" customHeight="false" outlineLevel="0" collapsed="false">
      <c r="C105" s="39"/>
      <c r="D105" s="38" t="s">
        <v>419</v>
      </c>
      <c r="E105" s="74"/>
      <c r="F105" s="74"/>
      <c r="G105" s="38"/>
      <c r="H105" s="36" t="n">
        <f aca="false">SUM(H106:H109)</f>
        <v>1519.7</v>
      </c>
      <c r="I105" s="36"/>
      <c r="J105" s="38"/>
      <c r="K105" s="36"/>
    </row>
    <row r="106" customFormat="false" ht="25.5" hidden="false" customHeight="false" outlineLevel="0" collapsed="false">
      <c r="C106" s="39"/>
      <c r="D106" s="25" t="s">
        <v>185</v>
      </c>
      <c r="E106" s="26"/>
      <c r="F106" s="42"/>
      <c r="G106" s="26"/>
      <c r="H106" s="26" t="n">
        <v>1310</v>
      </c>
      <c r="I106" s="26"/>
      <c r="J106" s="27"/>
      <c r="K106" s="26"/>
    </row>
    <row r="107" customFormat="false" ht="12.75" hidden="false" customHeight="false" outlineLevel="0" collapsed="false">
      <c r="C107" s="39"/>
      <c r="D107" s="25" t="s">
        <v>188</v>
      </c>
      <c r="E107" s="42"/>
      <c r="F107" s="42"/>
      <c r="G107" s="26"/>
      <c r="H107" s="26" t="n">
        <v>158</v>
      </c>
      <c r="I107" s="26"/>
      <c r="J107" s="27"/>
      <c r="K107" s="26"/>
    </row>
    <row r="108" customFormat="false" ht="12.75" hidden="false" customHeight="false" outlineLevel="0" collapsed="false">
      <c r="C108" s="39"/>
      <c r="D108" s="25" t="s">
        <v>189</v>
      </c>
      <c r="E108" s="42"/>
      <c r="F108" s="42"/>
      <c r="G108" s="26"/>
      <c r="H108" s="26" t="n">
        <v>17.2</v>
      </c>
      <c r="I108" s="26"/>
      <c r="J108" s="27"/>
      <c r="K108" s="26"/>
    </row>
    <row r="109" customFormat="false" ht="12.75" hidden="false" customHeight="false" outlineLevel="0" collapsed="false">
      <c r="C109" s="39"/>
      <c r="D109" s="25" t="s">
        <v>420</v>
      </c>
      <c r="E109" s="42"/>
      <c r="F109" s="42"/>
      <c r="G109" s="26"/>
      <c r="H109" s="26" t="n">
        <v>34.5</v>
      </c>
      <c r="I109" s="26"/>
      <c r="J109" s="27"/>
      <c r="K109" s="26"/>
    </row>
    <row r="110" customFormat="false" ht="38.25" hidden="false" customHeight="true" outlineLevel="0" collapsed="false">
      <c r="C110" s="39" t="s">
        <v>183</v>
      </c>
      <c r="D110" s="38" t="s">
        <v>421</v>
      </c>
      <c r="E110" s="74"/>
      <c r="F110" s="74"/>
      <c r="G110" s="38"/>
      <c r="H110" s="36" t="n">
        <f aca="false">SUM(H111:H115)</f>
        <v>243.73</v>
      </c>
      <c r="I110" s="36"/>
      <c r="J110" s="38"/>
      <c r="K110" s="36"/>
    </row>
    <row r="111" customFormat="false" ht="38.25" hidden="false" customHeight="false" outlineLevel="0" collapsed="false">
      <c r="C111" s="39"/>
      <c r="D111" s="25" t="s">
        <v>422</v>
      </c>
      <c r="E111" s="69"/>
      <c r="F111" s="42"/>
      <c r="G111" s="26"/>
      <c r="H111" s="26" t="n">
        <v>200.61</v>
      </c>
      <c r="I111" s="26"/>
      <c r="J111" s="27"/>
      <c r="K111" s="26"/>
    </row>
    <row r="112" customFormat="false" ht="25.5" hidden="false" customHeight="false" outlineLevel="0" collapsed="false">
      <c r="C112" s="39"/>
      <c r="D112" s="38" t="s">
        <v>194</v>
      </c>
      <c r="E112" s="42"/>
      <c r="F112" s="42"/>
      <c r="G112" s="26"/>
      <c r="H112" s="26" t="n">
        <v>16.8</v>
      </c>
      <c r="I112" s="26"/>
      <c r="J112" s="27"/>
      <c r="K112" s="26"/>
    </row>
    <row r="113" customFormat="false" ht="25.5" hidden="false" customHeight="false" outlineLevel="0" collapsed="false">
      <c r="C113" s="39"/>
      <c r="D113" s="38" t="s">
        <v>195</v>
      </c>
      <c r="E113" s="42"/>
      <c r="F113" s="42"/>
      <c r="G113" s="26"/>
      <c r="H113" s="26" t="n">
        <v>18.92</v>
      </c>
      <c r="I113" s="26"/>
      <c r="J113" s="27"/>
      <c r="K113" s="26"/>
    </row>
    <row r="114" customFormat="false" ht="25.5" hidden="false" customHeight="false" outlineLevel="0" collapsed="false">
      <c r="C114" s="39"/>
      <c r="D114" s="38" t="s">
        <v>196</v>
      </c>
      <c r="E114" s="42"/>
      <c r="F114" s="42"/>
      <c r="G114" s="26"/>
      <c r="H114" s="26" t="n">
        <v>6</v>
      </c>
      <c r="I114" s="26"/>
      <c r="J114" s="27"/>
      <c r="K114" s="26"/>
    </row>
    <row r="115" customFormat="false" ht="25.5" hidden="false" customHeight="false" outlineLevel="0" collapsed="false">
      <c r="C115" s="39"/>
      <c r="D115" s="38" t="s">
        <v>197</v>
      </c>
      <c r="E115" s="42"/>
      <c r="F115" s="42"/>
      <c r="G115" s="26"/>
      <c r="H115" s="26" t="n">
        <v>1.4</v>
      </c>
      <c r="I115" s="26"/>
      <c r="J115" s="27"/>
      <c r="K115" s="26"/>
    </row>
    <row r="116" customFormat="false" ht="38.25" hidden="false" customHeight="false" outlineLevel="0" collapsed="false">
      <c r="C116" s="39"/>
      <c r="D116" s="38" t="s">
        <v>423</v>
      </c>
      <c r="E116" s="74"/>
      <c r="F116" s="74"/>
      <c r="G116" s="38"/>
      <c r="H116" s="36" t="n">
        <f aca="false">SUM(H117:H121)</f>
        <v>638.66</v>
      </c>
      <c r="I116" s="36"/>
      <c r="J116" s="38"/>
      <c r="K116" s="36"/>
    </row>
    <row r="117" customFormat="false" ht="42.75" hidden="false" customHeight="true" outlineLevel="0" collapsed="false">
      <c r="C117" s="39"/>
      <c r="D117" s="25" t="s">
        <v>422</v>
      </c>
      <c r="E117" s="69"/>
      <c r="F117" s="42"/>
      <c r="G117" s="26"/>
      <c r="H117" s="26" t="n">
        <v>390</v>
      </c>
      <c r="I117" s="26"/>
      <c r="J117" s="27"/>
      <c r="K117" s="26"/>
    </row>
    <row r="118" customFormat="false" ht="25.5" hidden="false" customHeight="false" outlineLevel="0" collapsed="false">
      <c r="C118" s="39"/>
      <c r="D118" s="38" t="s">
        <v>424</v>
      </c>
      <c r="E118" s="42"/>
      <c r="F118" s="42"/>
      <c r="G118" s="26"/>
      <c r="H118" s="26" t="n">
        <v>57</v>
      </c>
      <c r="I118" s="26"/>
      <c r="J118" s="27"/>
      <c r="K118" s="26"/>
    </row>
    <row r="119" customFormat="false" ht="25.5" hidden="false" customHeight="false" outlineLevel="0" collapsed="false">
      <c r="C119" s="39"/>
      <c r="D119" s="38" t="s">
        <v>195</v>
      </c>
      <c r="E119" s="42"/>
      <c r="F119" s="42"/>
      <c r="G119" s="26"/>
      <c r="H119" s="26" t="n">
        <v>101.2</v>
      </c>
      <c r="I119" s="26"/>
      <c r="J119" s="27"/>
      <c r="K119" s="26"/>
    </row>
    <row r="120" customFormat="false" ht="25.5" hidden="false" customHeight="false" outlineLevel="0" collapsed="false">
      <c r="C120" s="39"/>
      <c r="D120" s="38" t="s">
        <v>196</v>
      </c>
      <c r="E120" s="42"/>
      <c r="F120" s="42"/>
      <c r="G120" s="26"/>
      <c r="H120" s="26" t="n">
        <v>56.56</v>
      </c>
      <c r="I120" s="26"/>
      <c r="J120" s="27"/>
      <c r="K120" s="26"/>
    </row>
    <row r="121" customFormat="false" ht="25.5" hidden="false" customHeight="false" outlineLevel="0" collapsed="false">
      <c r="C121" s="39"/>
      <c r="D121" s="38" t="s">
        <v>197</v>
      </c>
      <c r="E121" s="42"/>
      <c r="F121" s="42"/>
      <c r="G121" s="26"/>
      <c r="H121" s="26" t="n">
        <v>33.9</v>
      </c>
      <c r="I121" s="26"/>
      <c r="J121" s="27"/>
      <c r="K121" s="26"/>
    </row>
    <row r="122" customFormat="false" ht="38.25" hidden="false" customHeight="true" outlineLevel="0" collapsed="false">
      <c r="C122" s="39" t="s">
        <v>191</v>
      </c>
      <c r="D122" s="25" t="s">
        <v>425</v>
      </c>
      <c r="E122" s="42"/>
      <c r="F122" s="42"/>
      <c r="G122" s="26"/>
      <c r="H122" s="26" t="n">
        <v>126.1</v>
      </c>
      <c r="I122" s="26"/>
      <c r="J122" s="27"/>
      <c r="K122" s="26"/>
    </row>
    <row r="123" customFormat="false" ht="38.25" hidden="false" customHeight="false" outlineLevel="0" collapsed="false">
      <c r="C123" s="39"/>
      <c r="D123" s="25" t="s">
        <v>426</v>
      </c>
      <c r="E123" s="42"/>
      <c r="F123" s="42"/>
      <c r="G123" s="26"/>
      <c r="H123" s="26" t="n">
        <v>2050</v>
      </c>
      <c r="I123" s="26"/>
      <c r="J123" s="27"/>
      <c r="K123" s="26"/>
    </row>
    <row r="124" customFormat="false" ht="38.25" hidden="false" customHeight="true" outlineLevel="0" collapsed="false">
      <c r="C124" s="39" t="s">
        <v>203</v>
      </c>
      <c r="D124" s="25" t="s">
        <v>427</v>
      </c>
      <c r="E124" s="42"/>
      <c r="F124" s="42"/>
      <c r="G124" s="26"/>
      <c r="H124" s="26" t="n">
        <v>56.84</v>
      </c>
      <c r="I124" s="26"/>
      <c r="J124" s="27"/>
      <c r="K124" s="26"/>
    </row>
    <row r="125" customFormat="false" ht="38.25" hidden="false" customHeight="false" outlineLevel="0" collapsed="false">
      <c r="C125" s="39"/>
      <c r="D125" s="25" t="s">
        <v>428</v>
      </c>
      <c r="E125" s="42"/>
      <c r="F125" s="42"/>
      <c r="G125" s="26"/>
      <c r="H125" s="26" t="n">
        <v>105.58</v>
      </c>
      <c r="I125" s="26"/>
      <c r="J125" s="27"/>
      <c r="K125" s="26"/>
    </row>
    <row r="126" customFormat="false" ht="53.25" hidden="false" customHeight="true" outlineLevel="0" collapsed="false">
      <c r="C126" s="39" t="s">
        <v>206</v>
      </c>
      <c r="D126" s="25" t="s">
        <v>429</v>
      </c>
      <c r="E126" s="26"/>
      <c r="F126" s="42"/>
      <c r="G126" s="28"/>
      <c r="H126" s="26" t="n">
        <v>27.1</v>
      </c>
      <c r="I126" s="26"/>
      <c r="J126" s="27"/>
      <c r="K126" s="26"/>
    </row>
    <row r="127" customFormat="false" ht="57" hidden="false" customHeight="true" outlineLevel="0" collapsed="false">
      <c r="C127" s="39"/>
      <c r="D127" s="25" t="s">
        <v>430</v>
      </c>
      <c r="E127" s="26"/>
      <c r="F127" s="42"/>
      <c r="G127" s="28"/>
      <c r="H127" s="26" t="n">
        <v>885</v>
      </c>
      <c r="I127" s="26"/>
      <c r="J127" s="27"/>
      <c r="K127" s="26"/>
    </row>
    <row r="128" customFormat="false" ht="38.25" hidden="false" customHeight="false" outlineLevel="0" collapsed="false">
      <c r="C128" s="39" t="s">
        <v>209</v>
      </c>
      <c r="D128" s="38" t="s">
        <v>431</v>
      </c>
      <c r="E128" s="42"/>
      <c r="F128" s="42"/>
      <c r="G128" s="26"/>
      <c r="H128" s="26" t="n">
        <v>9</v>
      </c>
      <c r="I128" s="26"/>
      <c r="J128" s="27"/>
      <c r="K128" s="26"/>
    </row>
    <row r="129" customFormat="false" ht="38.25" hidden="false" customHeight="true" outlineLevel="0" collapsed="false">
      <c r="C129" s="39" t="s">
        <v>212</v>
      </c>
      <c r="D129" s="25" t="s">
        <v>432</v>
      </c>
      <c r="E129" s="42"/>
      <c r="F129" s="42"/>
      <c r="G129" s="26"/>
      <c r="H129" s="26" t="n">
        <v>86</v>
      </c>
      <c r="I129" s="26"/>
      <c r="J129" s="27"/>
      <c r="K129" s="26"/>
    </row>
    <row r="130" customFormat="false" ht="38.25" hidden="false" customHeight="false" outlineLevel="0" collapsed="false">
      <c r="C130" s="39"/>
      <c r="D130" s="25" t="s">
        <v>433</v>
      </c>
      <c r="E130" s="42"/>
      <c r="F130" s="42"/>
      <c r="G130" s="26"/>
      <c r="H130" s="26" t="n">
        <v>264.8</v>
      </c>
      <c r="I130" s="26"/>
      <c r="J130" s="27"/>
      <c r="K130" s="26"/>
    </row>
    <row r="131" customFormat="false" ht="38.25" hidden="false" customHeight="true" outlineLevel="0" collapsed="false">
      <c r="C131" s="39" t="s">
        <v>215</v>
      </c>
      <c r="D131" s="38" t="s">
        <v>434</v>
      </c>
      <c r="E131" s="74"/>
      <c r="F131" s="74"/>
      <c r="G131" s="38"/>
      <c r="H131" s="36" t="n">
        <f aca="false">SUM(H132:H134)</f>
        <v>808.59</v>
      </c>
      <c r="I131" s="36"/>
      <c r="J131" s="38"/>
      <c r="K131" s="36"/>
    </row>
    <row r="132" customFormat="false" ht="12.75" hidden="false" customHeight="false" outlineLevel="0" collapsed="false">
      <c r="C132" s="39"/>
      <c r="D132" s="38" t="s">
        <v>220</v>
      </c>
      <c r="E132" s="42"/>
      <c r="F132" s="42"/>
      <c r="G132" s="26"/>
      <c r="H132" s="26" t="n">
        <v>282.59</v>
      </c>
      <c r="I132" s="26"/>
      <c r="J132" s="27"/>
      <c r="K132" s="26"/>
    </row>
    <row r="133" customFormat="false" ht="25.5" hidden="false" customHeight="false" outlineLevel="0" collapsed="false">
      <c r="C133" s="39"/>
      <c r="D133" s="25" t="s">
        <v>435</v>
      </c>
      <c r="E133" s="42"/>
      <c r="F133" s="42"/>
      <c r="G133" s="26"/>
      <c r="H133" s="26" t="n">
        <v>200.82</v>
      </c>
      <c r="I133" s="26"/>
      <c r="J133" s="27"/>
      <c r="K133" s="26"/>
    </row>
    <row r="134" customFormat="false" ht="25.5" hidden="false" customHeight="false" outlineLevel="0" collapsed="false">
      <c r="C134" s="39"/>
      <c r="D134" s="25" t="s">
        <v>222</v>
      </c>
      <c r="E134" s="42"/>
      <c r="F134" s="42"/>
      <c r="G134" s="26"/>
      <c r="H134" s="26" t="n">
        <v>325.18</v>
      </c>
      <c r="I134" s="26"/>
      <c r="J134" s="27"/>
      <c r="K134" s="26"/>
    </row>
    <row r="135" customFormat="false" ht="38.25" hidden="false" customHeight="false" outlineLevel="0" collapsed="false">
      <c r="C135" s="39"/>
      <c r="D135" s="38" t="s">
        <v>436</v>
      </c>
      <c r="E135" s="74"/>
      <c r="F135" s="74"/>
      <c r="G135" s="36"/>
      <c r="H135" s="36" t="n">
        <f aca="false">SUM(H136:H138)</f>
        <v>900.13</v>
      </c>
      <c r="I135" s="36"/>
      <c r="J135" s="36"/>
      <c r="K135" s="36"/>
    </row>
    <row r="136" customFormat="false" ht="12.75" hidden="false" customHeight="false" outlineLevel="0" collapsed="false">
      <c r="C136" s="39"/>
      <c r="D136" s="38" t="s">
        <v>220</v>
      </c>
      <c r="E136" s="42"/>
      <c r="F136" s="42"/>
      <c r="G136" s="26"/>
      <c r="H136" s="26" t="n">
        <v>826.66</v>
      </c>
      <c r="I136" s="26"/>
      <c r="J136" s="27"/>
      <c r="K136" s="26"/>
    </row>
    <row r="137" customFormat="false" ht="25.5" hidden="false" customHeight="false" outlineLevel="0" collapsed="false">
      <c r="C137" s="39"/>
      <c r="D137" s="25" t="s">
        <v>225</v>
      </c>
      <c r="E137" s="42"/>
      <c r="F137" s="42"/>
      <c r="G137" s="73"/>
      <c r="H137" s="26" t="n">
        <v>35.4</v>
      </c>
      <c r="I137" s="26"/>
      <c r="J137" s="27"/>
      <c r="K137" s="26"/>
    </row>
    <row r="138" customFormat="false" ht="12.75" hidden="false" customHeight="false" outlineLevel="0" collapsed="false">
      <c r="C138" s="39"/>
      <c r="D138" s="25" t="s">
        <v>437</v>
      </c>
      <c r="E138" s="42"/>
      <c r="F138" s="42"/>
      <c r="G138" s="26"/>
      <c r="H138" s="26" t="n">
        <v>38.07</v>
      </c>
      <c r="I138" s="26"/>
      <c r="J138" s="27"/>
      <c r="K138" s="26"/>
    </row>
    <row r="139" customFormat="false" ht="38.25" hidden="false" customHeight="true" outlineLevel="0" collapsed="false">
      <c r="C139" s="39" t="s">
        <v>218</v>
      </c>
      <c r="D139" s="25" t="s">
        <v>438</v>
      </c>
      <c r="E139" s="42"/>
      <c r="F139" s="42"/>
      <c r="G139" s="26"/>
      <c r="H139" s="26" t="n">
        <v>0.64</v>
      </c>
      <c r="I139" s="26"/>
      <c r="J139" s="27"/>
      <c r="K139" s="26"/>
    </row>
    <row r="140" customFormat="false" ht="38.25" hidden="false" customHeight="false" outlineLevel="0" collapsed="false">
      <c r="C140" s="39"/>
      <c r="D140" s="25" t="s">
        <v>439</v>
      </c>
      <c r="E140" s="42"/>
      <c r="F140" s="42"/>
      <c r="G140" s="26"/>
      <c r="H140" s="26" t="n">
        <v>532.75</v>
      </c>
      <c r="I140" s="26"/>
      <c r="J140" s="27"/>
      <c r="K140" s="26"/>
    </row>
    <row r="141" customFormat="false" ht="38.25" hidden="false" customHeight="true" outlineLevel="0" collapsed="false">
      <c r="C141" s="39" t="s">
        <v>228</v>
      </c>
      <c r="D141" s="25" t="s">
        <v>440</v>
      </c>
      <c r="E141" s="42"/>
      <c r="F141" s="42"/>
      <c r="G141" s="26"/>
      <c r="H141" s="26" t="n">
        <v>13.69</v>
      </c>
      <c r="I141" s="26"/>
      <c r="J141" s="27"/>
      <c r="K141" s="26"/>
    </row>
    <row r="142" customFormat="false" ht="12.75" hidden="false" customHeight="true" outlineLevel="0" collapsed="false">
      <c r="C142" s="39"/>
      <c r="D142" s="25" t="s">
        <v>441</v>
      </c>
      <c r="E142" s="42"/>
      <c r="F142" s="42"/>
      <c r="G142" s="26"/>
      <c r="H142" s="26" t="n">
        <v>989.31</v>
      </c>
      <c r="I142" s="26"/>
      <c r="J142" s="27"/>
      <c r="K142" s="26"/>
    </row>
    <row r="143" customFormat="false" ht="12.75" hidden="false" customHeight="false" outlineLevel="0" collapsed="false">
      <c r="C143" s="39"/>
      <c r="D143" s="25"/>
      <c r="E143" s="42"/>
      <c r="F143" s="42"/>
      <c r="G143" s="26"/>
      <c r="H143" s="26" t="n">
        <v>8.12</v>
      </c>
      <c r="I143" s="26"/>
      <c r="J143" s="27"/>
      <c r="K143" s="26"/>
    </row>
    <row r="144" customFormat="false" ht="38.25" hidden="false" customHeight="false" outlineLevel="0" collapsed="false">
      <c r="C144" s="39"/>
      <c r="D144" s="25" t="s">
        <v>442</v>
      </c>
      <c r="E144" s="42"/>
      <c r="F144" s="42"/>
      <c r="G144" s="26"/>
      <c r="H144" s="26" t="n">
        <v>29.15</v>
      </c>
      <c r="I144" s="26"/>
      <c r="J144" s="27"/>
      <c r="K144" s="26"/>
    </row>
    <row r="145" customFormat="false" ht="38.25" hidden="false" customHeight="false" outlineLevel="0" collapsed="false">
      <c r="C145" s="39"/>
      <c r="D145" s="35" t="s">
        <v>443</v>
      </c>
      <c r="E145" s="74"/>
      <c r="F145" s="74"/>
      <c r="G145" s="35"/>
      <c r="H145" s="36" t="n">
        <f aca="false">H146+H147+H148</f>
        <v>152.893</v>
      </c>
      <c r="I145" s="36"/>
      <c r="J145" s="35"/>
      <c r="K145" s="36"/>
    </row>
    <row r="146" customFormat="false" ht="25.5" hidden="false" customHeight="false" outlineLevel="0" collapsed="false">
      <c r="C146" s="39"/>
      <c r="D146" s="25" t="s">
        <v>236</v>
      </c>
      <c r="E146" s="42"/>
      <c r="F146" s="42"/>
      <c r="G146" s="26"/>
      <c r="H146" s="26" t="n">
        <v>132.15</v>
      </c>
      <c r="I146" s="26"/>
      <c r="J146" s="27"/>
      <c r="K146" s="26"/>
    </row>
    <row r="147" customFormat="false" ht="25.5" hidden="false" customHeight="false" outlineLevel="0" collapsed="false">
      <c r="C147" s="39"/>
      <c r="D147" s="25" t="s">
        <v>237</v>
      </c>
      <c r="E147" s="42"/>
      <c r="F147" s="42"/>
      <c r="G147" s="26"/>
      <c r="H147" s="26" t="n">
        <v>6.02</v>
      </c>
      <c r="I147" s="26"/>
      <c r="J147" s="27"/>
      <c r="K147" s="26"/>
    </row>
    <row r="148" customFormat="false" ht="12.75" hidden="false" customHeight="false" outlineLevel="0" collapsed="false">
      <c r="C148" s="39"/>
      <c r="D148" s="25" t="s">
        <v>444</v>
      </c>
      <c r="E148" s="42"/>
      <c r="F148" s="42"/>
      <c r="G148" s="26"/>
      <c r="H148" s="26" t="n">
        <v>14.723</v>
      </c>
      <c r="I148" s="26"/>
      <c r="J148" s="27"/>
      <c r="K148" s="26"/>
    </row>
    <row r="149" customFormat="false" ht="38.25" hidden="false" customHeight="false" outlineLevel="0" collapsed="false">
      <c r="C149" s="39"/>
      <c r="D149" s="38" t="s">
        <v>238</v>
      </c>
      <c r="E149" s="74"/>
      <c r="F149" s="74"/>
      <c r="G149" s="36"/>
      <c r="H149" s="36" t="n">
        <f aca="false">SUM(H150:H157)</f>
        <v>3143.27</v>
      </c>
      <c r="I149" s="36"/>
      <c r="J149" s="36"/>
      <c r="K149" s="36"/>
    </row>
    <row r="150" customFormat="false" ht="25.5" hidden="false" customHeight="false" outlineLevel="0" collapsed="false">
      <c r="C150" s="39"/>
      <c r="D150" s="25" t="s">
        <v>236</v>
      </c>
      <c r="E150" s="42"/>
      <c r="F150" s="42"/>
      <c r="G150" s="26"/>
      <c r="H150" s="26" t="n">
        <v>2486</v>
      </c>
      <c r="I150" s="26"/>
      <c r="J150" s="27"/>
      <c r="K150" s="26"/>
    </row>
    <row r="151" customFormat="false" ht="25.5" hidden="false" customHeight="false" outlineLevel="0" collapsed="false">
      <c r="C151" s="39"/>
      <c r="D151" s="25" t="s">
        <v>237</v>
      </c>
      <c r="E151" s="42"/>
      <c r="F151" s="42"/>
      <c r="G151" s="26"/>
      <c r="H151" s="26" t="n">
        <v>29.63</v>
      </c>
      <c r="I151" s="26"/>
      <c r="J151" s="27"/>
      <c r="K151" s="26"/>
    </row>
    <row r="152" customFormat="false" ht="12.75" hidden="false" customHeight="false" outlineLevel="0" collapsed="false">
      <c r="C152" s="39"/>
      <c r="D152" s="75" t="s">
        <v>445</v>
      </c>
      <c r="E152" s="42"/>
      <c r="F152" s="42"/>
      <c r="G152" s="26"/>
      <c r="H152" s="26" t="n">
        <v>118.38</v>
      </c>
      <c r="I152" s="26"/>
      <c r="J152" s="27"/>
      <c r="K152" s="26"/>
    </row>
    <row r="153" customFormat="false" ht="12.75" hidden="false" customHeight="false" outlineLevel="0" collapsed="false">
      <c r="C153" s="39"/>
      <c r="D153" s="75" t="s">
        <v>446</v>
      </c>
      <c r="E153" s="42"/>
      <c r="F153" s="42"/>
      <c r="G153" s="26"/>
      <c r="H153" s="26" t="n">
        <v>32.54</v>
      </c>
      <c r="I153" s="26"/>
      <c r="J153" s="27"/>
      <c r="K153" s="26"/>
    </row>
    <row r="154" customFormat="false" ht="25.5" hidden="false" customHeight="false" outlineLevel="0" collapsed="false">
      <c r="C154" s="39"/>
      <c r="D154" s="75" t="s">
        <v>447</v>
      </c>
      <c r="E154" s="42"/>
      <c r="F154" s="42"/>
      <c r="G154" s="73"/>
      <c r="H154" s="26" t="n">
        <v>209.01</v>
      </c>
      <c r="I154" s="26"/>
      <c r="J154" s="27"/>
      <c r="K154" s="26"/>
    </row>
    <row r="155" customFormat="false" ht="12.75" hidden="false" customHeight="false" outlineLevel="0" collapsed="false">
      <c r="C155" s="39"/>
      <c r="D155" s="75" t="s">
        <v>448</v>
      </c>
      <c r="E155" s="28"/>
      <c r="F155" s="33"/>
      <c r="G155" s="26"/>
      <c r="H155" s="26" t="n">
        <v>78.13</v>
      </c>
      <c r="I155" s="26"/>
      <c r="J155" s="27"/>
      <c r="K155" s="26"/>
    </row>
    <row r="156" customFormat="false" ht="12.75" hidden="false" customHeight="false" outlineLevel="0" collapsed="false">
      <c r="C156" s="39"/>
      <c r="D156" s="75" t="s">
        <v>444</v>
      </c>
      <c r="E156" s="42"/>
      <c r="F156" s="42"/>
      <c r="G156" s="26"/>
      <c r="H156" s="26" t="n">
        <v>139.61</v>
      </c>
      <c r="I156" s="26"/>
      <c r="J156" s="27"/>
      <c r="K156" s="26"/>
    </row>
    <row r="157" customFormat="false" ht="25.5" hidden="false" customHeight="false" outlineLevel="0" collapsed="false">
      <c r="C157" s="39"/>
      <c r="D157" s="75" t="s">
        <v>449</v>
      </c>
      <c r="E157" s="42"/>
      <c r="F157" s="42"/>
      <c r="G157" s="26"/>
      <c r="H157" s="26" t="n">
        <v>49.97</v>
      </c>
      <c r="I157" s="26"/>
      <c r="J157" s="27"/>
      <c r="K157" s="26"/>
    </row>
    <row r="158" customFormat="false" ht="51" hidden="false" customHeight="false" outlineLevel="0" collapsed="false">
      <c r="C158" s="39" t="s">
        <v>234</v>
      </c>
      <c r="D158" s="25" t="s">
        <v>450</v>
      </c>
      <c r="E158" s="42"/>
      <c r="F158" s="42"/>
      <c r="G158" s="26"/>
      <c r="H158" s="26" t="n">
        <v>158.13</v>
      </c>
      <c r="I158" s="26"/>
      <c r="J158" s="27"/>
      <c r="K158" s="26"/>
    </row>
    <row r="159" customFormat="false" ht="12.75" hidden="false" customHeight="true" outlineLevel="0" collapsed="false">
      <c r="C159" s="39" t="s">
        <v>239</v>
      </c>
      <c r="D159" s="25" t="s">
        <v>451</v>
      </c>
      <c r="E159" s="42"/>
      <c r="F159" s="26"/>
      <c r="G159" s="26"/>
      <c r="H159" s="26" t="n">
        <v>271.3</v>
      </c>
      <c r="I159" s="26"/>
      <c r="J159" s="27"/>
      <c r="K159" s="26"/>
    </row>
    <row r="160" customFormat="false" ht="12.75" hidden="false" customHeight="false" outlineLevel="0" collapsed="false">
      <c r="C160" s="39"/>
      <c r="D160" s="25"/>
      <c r="E160" s="69"/>
      <c r="F160" s="42"/>
      <c r="G160" s="73"/>
      <c r="H160" s="26" t="n">
        <v>88.9</v>
      </c>
      <c r="I160" s="26"/>
      <c r="J160" s="27"/>
      <c r="K160" s="26"/>
    </row>
    <row r="161" customFormat="false" ht="12.75" hidden="false" customHeight="false" outlineLevel="0" collapsed="false">
      <c r="C161" s="39"/>
      <c r="D161" s="25"/>
      <c r="E161" s="42"/>
      <c r="F161" s="42"/>
      <c r="G161" s="28"/>
      <c r="H161" s="28" t="n">
        <v>18.5</v>
      </c>
      <c r="I161" s="28"/>
      <c r="J161" s="27"/>
      <c r="K161" s="28"/>
    </row>
    <row r="162" customFormat="false" ht="12.75" hidden="false" customHeight="true" outlineLevel="0" collapsed="false">
      <c r="C162" s="39"/>
      <c r="D162" s="25" t="s">
        <v>452</v>
      </c>
      <c r="E162" s="42"/>
      <c r="F162" s="26"/>
      <c r="G162" s="28"/>
      <c r="H162" s="28" t="n">
        <v>800</v>
      </c>
      <c r="I162" s="28"/>
      <c r="J162" s="27"/>
      <c r="K162" s="28"/>
    </row>
    <row r="163" customFormat="false" ht="12.75" hidden="false" customHeight="false" outlineLevel="0" collapsed="false">
      <c r="C163" s="39"/>
      <c r="D163" s="25"/>
      <c r="E163" s="69"/>
      <c r="F163" s="42"/>
      <c r="G163" s="73"/>
      <c r="H163" s="28" t="n">
        <v>100.41</v>
      </c>
      <c r="I163" s="28"/>
      <c r="J163" s="27"/>
      <c r="K163" s="28"/>
    </row>
    <row r="164" customFormat="false" ht="12.75" hidden="false" customHeight="false" outlineLevel="0" collapsed="false">
      <c r="C164" s="39"/>
      <c r="D164" s="25"/>
      <c r="E164" s="42"/>
      <c r="F164" s="42"/>
      <c r="G164" s="28"/>
      <c r="H164" s="28" t="n">
        <v>19.59</v>
      </c>
      <c r="I164" s="28"/>
      <c r="J164" s="27"/>
      <c r="K164" s="28"/>
    </row>
    <row r="165" customFormat="false" ht="25.5" hidden="false" customHeight="false" outlineLevel="0" collapsed="false">
      <c r="C165" s="22" t="s">
        <v>244</v>
      </c>
      <c r="D165" s="23" t="s">
        <v>245</v>
      </c>
      <c r="E165" s="10"/>
      <c r="F165" s="10"/>
      <c r="G165" s="10"/>
      <c r="H165" s="10" t="n">
        <f aca="false">SUM(H166:H177)</f>
        <v>2458.986</v>
      </c>
      <c r="I165" s="10"/>
      <c r="J165" s="10"/>
      <c r="K165" s="10"/>
    </row>
    <row r="166" customFormat="false" ht="51" hidden="false" customHeight="false" outlineLevel="0" collapsed="false">
      <c r="C166" s="24" t="s">
        <v>246</v>
      </c>
      <c r="D166" s="25" t="s">
        <v>453</v>
      </c>
      <c r="E166" s="26"/>
      <c r="F166" s="26"/>
      <c r="G166" s="28"/>
      <c r="H166" s="27" t="n">
        <v>99</v>
      </c>
      <c r="I166" s="27"/>
      <c r="J166" s="27"/>
      <c r="K166" s="27"/>
    </row>
    <row r="167" customFormat="false" ht="25.5" hidden="false" customHeight="false" outlineLevel="0" collapsed="false">
      <c r="C167" s="24" t="s">
        <v>248</v>
      </c>
      <c r="D167" s="25" t="s">
        <v>454</v>
      </c>
      <c r="E167" s="26"/>
      <c r="F167" s="26"/>
      <c r="G167" s="28"/>
      <c r="H167" s="26" t="n">
        <v>157.72</v>
      </c>
      <c r="I167" s="26"/>
      <c r="J167" s="27"/>
      <c r="K167" s="26"/>
    </row>
    <row r="168" customFormat="false" ht="38.25" hidden="false" customHeight="false" outlineLevel="0" collapsed="false">
      <c r="C168" s="24" t="s">
        <v>251</v>
      </c>
      <c r="D168" s="25" t="s">
        <v>252</v>
      </c>
      <c r="E168" s="26"/>
      <c r="F168" s="26"/>
      <c r="G168" s="28"/>
      <c r="H168" s="26" t="n">
        <v>700</v>
      </c>
      <c r="I168" s="26"/>
      <c r="J168" s="27"/>
      <c r="K168" s="26"/>
    </row>
    <row r="169" customFormat="false" ht="25.5" hidden="false" customHeight="false" outlineLevel="0" collapsed="false">
      <c r="C169" s="24" t="s">
        <v>255</v>
      </c>
      <c r="D169" s="25" t="s">
        <v>256</v>
      </c>
      <c r="E169" s="26"/>
      <c r="F169" s="26"/>
      <c r="G169" s="28"/>
      <c r="H169" s="26" t="n">
        <v>196.329</v>
      </c>
      <c r="I169" s="26"/>
      <c r="J169" s="27"/>
      <c r="K169" s="26"/>
    </row>
    <row r="170" customFormat="false" ht="25.5" hidden="false" customHeight="false" outlineLevel="0" collapsed="false">
      <c r="C170" s="24" t="s">
        <v>257</v>
      </c>
      <c r="D170" s="25" t="s">
        <v>258</v>
      </c>
      <c r="E170" s="26"/>
      <c r="F170" s="26"/>
      <c r="G170" s="28"/>
      <c r="H170" s="26" t="n">
        <v>110</v>
      </c>
      <c r="I170" s="26"/>
      <c r="J170" s="27"/>
      <c r="K170" s="26"/>
    </row>
    <row r="171" customFormat="false" ht="38.25" hidden="false" customHeight="false" outlineLevel="0" collapsed="false">
      <c r="C171" s="24" t="s">
        <v>259</v>
      </c>
      <c r="D171" s="25" t="s">
        <v>260</v>
      </c>
      <c r="E171" s="26"/>
      <c r="F171" s="26"/>
      <c r="G171" s="28"/>
      <c r="H171" s="26" t="n">
        <v>512</v>
      </c>
      <c r="I171" s="26"/>
      <c r="J171" s="27"/>
      <c r="K171" s="26"/>
    </row>
    <row r="172" customFormat="false" ht="25.5" hidden="false" customHeight="false" outlineLevel="0" collapsed="false">
      <c r="C172" s="24" t="s">
        <v>261</v>
      </c>
      <c r="D172" s="25" t="s">
        <v>262</v>
      </c>
      <c r="E172" s="26"/>
      <c r="F172" s="26"/>
      <c r="G172" s="28"/>
      <c r="H172" s="26" t="n">
        <v>17</v>
      </c>
      <c r="I172" s="26"/>
      <c r="J172" s="27"/>
      <c r="K172" s="26"/>
    </row>
    <row r="173" customFormat="false" ht="38.25" hidden="false" customHeight="false" outlineLevel="0" collapsed="false">
      <c r="C173" s="24" t="s">
        <v>263</v>
      </c>
      <c r="D173" s="25" t="s">
        <v>264</v>
      </c>
      <c r="E173" s="26"/>
      <c r="F173" s="26"/>
      <c r="G173" s="28"/>
      <c r="H173" s="26" t="n">
        <v>65.18</v>
      </c>
      <c r="I173" s="26"/>
      <c r="J173" s="27"/>
      <c r="K173" s="26"/>
    </row>
    <row r="174" customFormat="false" ht="38.25" hidden="false" customHeight="false" outlineLevel="0" collapsed="false">
      <c r="C174" s="24" t="s">
        <v>265</v>
      </c>
      <c r="D174" s="25" t="s">
        <v>266</v>
      </c>
      <c r="E174" s="33"/>
      <c r="F174" s="26"/>
      <c r="G174" s="26"/>
      <c r="H174" s="26" t="n">
        <v>80</v>
      </c>
      <c r="I174" s="26"/>
      <c r="J174" s="27"/>
      <c r="K174" s="26"/>
    </row>
    <row r="175" customFormat="false" ht="25.5" hidden="false" customHeight="false" outlineLevel="0" collapsed="false">
      <c r="C175" s="24" t="s">
        <v>267</v>
      </c>
      <c r="D175" s="25" t="s">
        <v>268</v>
      </c>
      <c r="E175" s="33"/>
      <c r="F175" s="26"/>
      <c r="G175" s="26"/>
      <c r="H175" s="26" t="n">
        <v>116</v>
      </c>
      <c r="I175" s="26"/>
      <c r="J175" s="27"/>
      <c r="K175" s="26"/>
    </row>
    <row r="176" customFormat="false" ht="25.5" hidden="false" customHeight="false" outlineLevel="0" collapsed="false">
      <c r="C176" s="24" t="s">
        <v>455</v>
      </c>
      <c r="D176" s="25" t="s">
        <v>270</v>
      </c>
      <c r="E176" s="33"/>
      <c r="F176" s="26"/>
      <c r="G176" s="26"/>
      <c r="H176" s="26" t="n">
        <v>258.712</v>
      </c>
      <c r="I176" s="26"/>
      <c r="J176" s="27"/>
      <c r="K176" s="26"/>
    </row>
    <row r="177" customFormat="false" ht="25.5" hidden="false" customHeight="false" outlineLevel="0" collapsed="false">
      <c r="C177" s="76" t="s">
        <v>269</v>
      </c>
      <c r="D177" s="52" t="s">
        <v>272</v>
      </c>
      <c r="E177" s="77"/>
      <c r="F177" s="28"/>
      <c r="G177" s="28"/>
      <c r="H177" s="28" t="n">
        <v>147.045</v>
      </c>
      <c r="I177" s="28"/>
      <c r="J177" s="46"/>
      <c r="K177" s="28"/>
    </row>
    <row r="178" customFormat="false" ht="25.5" hidden="false" customHeight="false" outlineLevel="0" collapsed="false">
      <c r="C178" s="22" t="s">
        <v>273</v>
      </c>
      <c r="D178" s="23" t="s">
        <v>274</v>
      </c>
      <c r="E178" s="10"/>
      <c r="F178" s="10"/>
      <c r="G178" s="23"/>
      <c r="H178" s="10" t="n">
        <f aca="false">H179</f>
        <v>39</v>
      </c>
      <c r="I178" s="10"/>
      <c r="J178" s="23"/>
      <c r="K178" s="10"/>
    </row>
    <row r="179" customFormat="false" ht="51" hidden="false" customHeight="false" outlineLevel="0" collapsed="false">
      <c r="C179" s="29" t="s">
        <v>275</v>
      </c>
      <c r="D179" s="30" t="s">
        <v>276</v>
      </c>
      <c r="E179" s="46"/>
      <c r="F179" s="46"/>
      <c r="G179" s="46"/>
      <c r="H179" s="46" t="n">
        <v>39</v>
      </c>
      <c r="I179" s="46"/>
      <c r="J179" s="46"/>
      <c r="K179" s="46"/>
    </row>
    <row r="180" customFormat="false" ht="12.75" hidden="false" customHeight="false" outlineLevel="0" collapsed="false">
      <c r="C180" s="22" t="s">
        <v>277</v>
      </c>
      <c r="D180" s="23" t="s">
        <v>456</v>
      </c>
      <c r="E180" s="10"/>
      <c r="F180" s="10"/>
      <c r="G180" s="10"/>
      <c r="H180" s="10" t="n">
        <f aca="false">SUM(H181:H183)</f>
        <v>331.63</v>
      </c>
      <c r="I180" s="10"/>
      <c r="J180" s="10"/>
      <c r="K180" s="10"/>
    </row>
    <row r="181" customFormat="false" ht="38.25" hidden="false" customHeight="false" outlineLevel="0" collapsed="false">
      <c r="C181" s="64" t="s">
        <v>279</v>
      </c>
      <c r="D181" s="78" t="s">
        <v>280</v>
      </c>
      <c r="E181" s="27"/>
      <c r="F181" s="27"/>
      <c r="G181" s="46"/>
      <c r="H181" s="27" t="n">
        <v>181.67</v>
      </c>
      <c r="I181" s="27"/>
      <c r="J181" s="27"/>
      <c r="K181" s="27"/>
    </row>
    <row r="182" customFormat="false" ht="38.25" hidden="false" customHeight="true" outlineLevel="0" collapsed="false">
      <c r="C182" s="76" t="s">
        <v>281</v>
      </c>
      <c r="D182" s="25" t="s">
        <v>282</v>
      </c>
      <c r="E182" s="33"/>
      <c r="F182" s="26"/>
      <c r="G182" s="26"/>
      <c r="H182" s="26" t="n">
        <v>132.5</v>
      </c>
      <c r="I182" s="26"/>
      <c r="J182" s="27"/>
      <c r="K182" s="26"/>
    </row>
    <row r="183" customFormat="false" ht="38.25" hidden="false" customHeight="false" outlineLevel="0" collapsed="false">
      <c r="C183" s="76"/>
      <c r="D183" s="25" t="s">
        <v>283</v>
      </c>
      <c r="E183" s="42"/>
      <c r="F183" s="26"/>
      <c r="G183" s="28"/>
      <c r="H183" s="28" t="n">
        <v>17.46</v>
      </c>
      <c r="I183" s="28"/>
      <c r="J183" s="27"/>
      <c r="K183" s="28"/>
    </row>
    <row r="184" customFormat="false" ht="38.25" hidden="false" customHeight="false" outlineLevel="0" collapsed="false">
      <c r="C184" s="79" t="s">
        <v>286</v>
      </c>
      <c r="D184" s="80" t="s">
        <v>457</v>
      </c>
      <c r="E184" s="10"/>
      <c r="F184" s="10"/>
      <c r="G184" s="23"/>
      <c r="H184" s="10" t="n">
        <f aca="false">H185+H186</f>
        <v>4417.136</v>
      </c>
      <c r="I184" s="10"/>
      <c r="J184" s="23"/>
      <c r="K184" s="10"/>
    </row>
    <row r="185" customFormat="false" ht="12.75" hidden="false" customHeight="false" outlineLevel="0" collapsed="false">
      <c r="C185" s="81"/>
      <c r="D185" s="38" t="s">
        <v>458</v>
      </c>
      <c r="E185" s="36"/>
      <c r="F185" s="36"/>
      <c r="G185" s="38"/>
      <c r="H185" s="36" t="n">
        <f aca="false">SUM(H187:H192)-H189</f>
        <v>222.436000000001</v>
      </c>
      <c r="I185" s="36"/>
      <c r="J185" s="38"/>
      <c r="K185" s="36"/>
    </row>
    <row r="186" customFormat="false" ht="12.75" hidden="false" customHeight="false" outlineLevel="0" collapsed="false">
      <c r="C186" s="82"/>
      <c r="D186" s="57" t="s">
        <v>459</v>
      </c>
      <c r="E186" s="58"/>
      <c r="F186" s="58"/>
      <c r="G186" s="57"/>
      <c r="H186" s="58" t="n">
        <f aca="false">H189</f>
        <v>4194.7</v>
      </c>
      <c r="I186" s="58"/>
      <c r="J186" s="57"/>
      <c r="K186" s="58"/>
    </row>
    <row r="187" customFormat="false" ht="38.25" hidden="false" customHeight="false" outlineLevel="0" collapsed="false">
      <c r="C187" s="83" t="s">
        <v>288</v>
      </c>
      <c r="D187" s="84" t="s">
        <v>289</v>
      </c>
      <c r="E187" s="27"/>
      <c r="F187" s="27"/>
      <c r="G187" s="27"/>
      <c r="H187" s="27" t="n">
        <v>26</v>
      </c>
      <c r="I187" s="27"/>
      <c r="J187" s="27"/>
      <c r="K187" s="27"/>
    </row>
    <row r="188" customFormat="false" ht="38.25" hidden="false" customHeight="false" outlineLevel="0" collapsed="false">
      <c r="C188" s="85" t="s">
        <v>290</v>
      </c>
      <c r="D188" s="86" t="s">
        <v>295</v>
      </c>
      <c r="E188" s="26"/>
      <c r="F188" s="26"/>
      <c r="G188" s="28"/>
      <c r="H188" s="26" t="n">
        <v>37.22</v>
      </c>
      <c r="I188" s="26"/>
      <c r="J188" s="27"/>
      <c r="K188" s="26"/>
    </row>
    <row r="189" customFormat="false" ht="38.25" hidden="false" customHeight="false" outlineLevel="0" collapsed="false">
      <c r="C189" s="85" t="s">
        <v>292</v>
      </c>
      <c r="D189" s="86" t="s">
        <v>460</v>
      </c>
      <c r="E189" s="26"/>
      <c r="F189" s="26"/>
      <c r="G189" s="26"/>
      <c r="H189" s="26" t="n">
        <v>4194.7</v>
      </c>
      <c r="I189" s="26"/>
      <c r="J189" s="27"/>
      <c r="K189" s="26"/>
    </row>
    <row r="190" customFormat="false" ht="12.75" hidden="false" customHeight="true" outlineLevel="0" collapsed="false">
      <c r="C190" s="85" t="s">
        <v>296</v>
      </c>
      <c r="D190" s="87" t="s">
        <v>301</v>
      </c>
      <c r="E190" s="26"/>
      <c r="F190" s="26"/>
      <c r="G190" s="73"/>
      <c r="H190" s="26" t="n">
        <v>27.117</v>
      </c>
      <c r="I190" s="26"/>
      <c r="J190" s="27"/>
      <c r="K190" s="26"/>
    </row>
    <row r="191" customFormat="false" ht="12.75" hidden="false" customHeight="false" outlineLevel="0" collapsed="false">
      <c r="C191" s="85"/>
      <c r="D191" s="87"/>
      <c r="E191" s="42"/>
      <c r="F191" s="28"/>
      <c r="G191" s="28"/>
      <c r="H191" s="28" t="n">
        <v>10</v>
      </c>
      <c r="I191" s="28"/>
      <c r="J191" s="27"/>
      <c r="K191" s="28"/>
    </row>
    <row r="192" customFormat="false" ht="38.25" hidden="false" customHeight="true" outlineLevel="0" collapsed="false">
      <c r="C192" s="85" t="s">
        <v>298</v>
      </c>
      <c r="D192" s="38" t="s">
        <v>461</v>
      </c>
      <c r="E192" s="36"/>
      <c r="F192" s="36"/>
      <c r="G192" s="36"/>
      <c r="H192" s="36" t="n">
        <f aca="false">SUM(H193:H195)</f>
        <v>122.099</v>
      </c>
      <c r="I192" s="36"/>
      <c r="J192" s="36"/>
      <c r="K192" s="36"/>
    </row>
    <row r="193" customFormat="false" ht="25.5" hidden="false" customHeight="false" outlineLevel="0" collapsed="false">
      <c r="C193" s="85"/>
      <c r="D193" s="84" t="s">
        <v>462</v>
      </c>
      <c r="E193" s="33"/>
      <c r="F193" s="26"/>
      <c r="G193" s="27"/>
      <c r="H193" s="27" t="n">
        <v>33.52</v>
      </c>
      <c r="I193" s="27"/>
      <c r="J193" s="27"/>
      <c r="K193" s="27"/>
    </row>
    <row r="194" customFormat="false" ht="25.5" hidden="false" customHeight="false" outlineLevel="0" collapsed="false">
      <c r="C194" s="85"/>
      <c r="D194" s="86" t="s">
        <v>306</v>
      </c>
      <c r="E194" s="69"/>
      <c r="F194" s="26"/>
      <c r="G194" s="26"/>
      <c r="H194" s="26" t="n">
        <v>29.979</v>
      </c>
      <c r="I194" s="26"/>
      <c r="J194" s="27"/>
      <c r="K194" s="26"/>
    </row>
    <row r="195" customFormat="false" ht="12.75" hidden="false" customHeight="false" outlineLevel="0" collapsed="false">
      <c r="C195" s="85"/>
      <c r="D195" s="86" t="s">
        <v>308</v>
      </c>
      <c r="E195" s="42"/>
      <c r="F195" s="26"/>
      <c r="G195" s="26"/>
      <c r="H195" s="26" t="n">
        <v>58.6</v>
      </c>
      <c r="I195" s="26"/>
      <c r="J195" s="27"/>
      <c r="K195" s="26"/>
    </row>
    <row r="196" customFormat="false" ht="25.5" hidden="false" customHeight="false" outlineLevel="0" collapsed="false">
      <c r="C196" s="48" t="s">
        <v>309</v>
      </c>
      <c r="D196" s="23" t="s">
        <v>310</v>
      </c>
      <c r="E196" s="10"/>
      <c r="F196" s="10"/>
      <c r="G196" s="10"/>
      <c r="H196" s="10" t="n">
        <f aca="false">H197</f>
        <v>150</v>
      </c>
      <c r="I196" s="10"/>
      <c r="J196" s="10"/>
      <c r="K196" s="10"/>
    </row>
    <row r="197" customFormat="false" ht="38.25" hidden="false" customHeight="false" outlineLevel="0" collapsed="false">
      <c r="C197" s="49" t="s">
        <v>311</v>
      </c>
      <c r="D197" s="30" t="s">
        <v>312</v>
      </c>
      <c r="E197" s="33"/>
      <c r="F197" s="26"/>
      <c r="G197" s="27"/>
      <c r="H197" s="46" t="n">
        <v>150</v>
      </c>
      <c r="I197" s="46"/>
      <c r="J197" s="27"/>
      <c r="K197" s="46"/>
    </row>
    <row r="198" customFormat="false" ht="25.5" hidden="false" customHeight="false" outlineLevel="0" collapsed="false">
      <c r="C198" s="48" t="s">
        <v>313</v>
      </c>
      <c r="D198" s="23" t="s">
        <v>314</v>
      </c>
      <c r="E198" s="10"/>
      <c r="F198" s="10"/>
      <c r="G198" s="10"/>
      <c r="H198" s="10" t="n">
        <f aca="false">SUM(H199:H201)</f>
        <v>1498.12</v>
      </c>
      <c r="I198" s="10"/>
      <c r="J198" s="10"/>
      <c r="K198" s="10"/>
    </row>
    <row r="199" customFormat="false" ht="38.25" hidden="false" customHeight="false" outlineLevel="0" collapsed="false">
      <c r="C199" s="39" t="s">
        <v>315</v>
      </c>
      <c r="D199" s="25" t="s">
        <v>316</v>
      </c>
      <c r="E199" s="26"/>
      <c r="F199" s="26"/>
      <c r="G199" s="26"/>
      <c r="H199" s="27" t="n">
        <v>370</v>
      </c>
      <c r="I199" s="27"/>
      <c r="J199" s="27"/>
      <c r="K199" s="27"/>
    </row>
    <row r="200" customFormat="false" ht="25.5" hidden="false" customHeight="false" outlineLevel="0" collapsed="false">
      <c r="C200" s="39" t="s">
        <v>317</v>
      </c>
      <c r="D200" s="25" t="s">
        <v>318</v>
      </c>
      <c r="E200" s="33"/>
      <c r="F200" s="26"/>
      <c r="G200" s="27"/>
      <c r="H200" s="26" t="n">
        <v>938.12</v>
      </c>
      <c r="I200" s="26"/>
      <c r="J200" s="27"/>
      <c r="K200" s="26"/>
    </row>
    <row r="201" customFormat="false" ht="25.5" hidden="false" customHeight="false" outlineLevel="0" collapsed="false">
      <c r="C201" s="39" t="s">
        <v>319</v>
      </c>
      <c r="D201" s="25" t="s">
        <v>320</v>
      </c>
      <c r="E201" s="26"/>
      <c r="F201" s="26"/>
      <c r="G201" s="28"/>
      <c r="H201" s="26" t="n">
        <v>190</v>
      </c>
      <c r="I201" s="26"/>
      <c r="J201" s="27"/>
      <c r="K201" s="26"/>
    </row>
    <row r="202" customFormat="false" ht="25.5" hidden="false" customHeight="false" outlineLevel="0" collapsed="false">
      <c r="C202" s="48" t="s">
        <v>321</v>
      </c>
      <c r="D202" s="23" t="s">
        <v>322</v>
      </c>
      <c r="E202" s="10"/>
      <c r="F202" s="10"/>
      <c r="G202" s="10"/>
      <c r="H202" s="10" t="n">
        <f aca="false">H203</f>
        <v>140</v>
      </c>
      <c r="I202" s="10"/>
      <c r="J202" s="10"/>
      <c r="K202" s="10"/>
    </row>
    <row r="203" customFormat="false" ht="25.5" hidden="false" customHeight="false" outlineLevel="0" collapsed="false">
      <c r="C203" s="49" t="s">
        <v>323</v>
      </c>
      <c r="D203" s="30" t="s">
        <v>324</v>
      </c>
      <c r="E203" s="46"/>
      <c r="F203" s="46"/>
      <c r="G203" s="28"/>
      <c r="H203" s="46" t="n">
        <v>140</v>
      </c>
      <c r="I203" s="46"/>
      <c r="J203" s="46"/>
      <c r="K203" s="46"/>
    </row>
    <row r="204" customFormat="false" ht="12.75" hidden="false" customHeight="false" outlineLevel="0" collapsed="false">
      <c r="C204" s="53"/>
      <c r="D204" s="54" t="s">
        <v>325</v>
      </c>
      <c r="E204" s="55"/>
      <c r="F204" s="55"/>
      <c r="G204" s="55" t="n">
        <f aca="false">G205+G208</f>
        <v>0</v>
      </c>
      <c r="H204" s="55" t="n">
        <f aca="false">H205+H208</f>
        <v>69318.4533</v>
      </c>
      <c r="I204" s="55" t="n">
        <f aca="false">I205+I208</f>
        <v>0</v>
      </c>
      <c r="J204" s="55" t="n">
        <f aca="false">J205+J208</f>
        <v>0</v>
      </c>
      <c r="K204" s="55"/>
    </row>
    <row r="205" customFormat="false" ht="12.75" hidden="false" customHeight="false" outlineLevel="0" collapsed="false">
      <c r="C205" s="34"/>
      <c r="D205" s="38" t="s">
        <v>463</v>
      </c>
      <c r="E205" s="36"/>
      <c r="F205" s="36"/>
      <c r="G205" s="36" t="n">
        <f aca="false">G206+G207</f>
        <v>0</v>
      </c>
      <c r="H205" s="36" t="n">
        <f aca="false">H206+H207</f>
        <v>65123.7533</v>
      </c>
      <c r="I205" s="36" t="n">
        <f aca="false">I206+I207</f>
        <v>0</v>
      </c>
      <c r="J205" s="36" t="n">
        <f aca="false">J206+J207</f>
        <v>0</v>
      </c>
      <c r="K205" s="36"/>
    </row>
    <row r="206" customFormat="false" ht="12.75" hidden="false" customHeight="false" outlineLevel="0" collapsed="false">
      <c r="C206" s="34"/>
      <c r="D206" s="38" t="s">
        <v>83</v>
      </c>
      <c r="E206" s="36"/>
      <c r="F206" s="36"/>
      <c r="G206" s="36" t="n">
        <f aca="false">G10+G13+G15+G38+G165+G178+G180+G185+G196+G198+G202</f>
        <v>0</v>
      </c>
      <c r="H206" s="36" t="n">
        <f aca="false">H10+H13+H15+H38+H165+H178+H180+H185+H196+H198+H202</f>
        <v>36406.0433</v>
      </c>
      <c r="I206" s="36" t="n">
        <f aca="false">I10+I13+I15+I38+I165+I178+I180+I185+I196+I198+I202</f>
        <v>0</v>
      </c>
      <c r="J206" s="36" t="n">
        <f aca="false">J10+J13+J15+J38+J165+J178+J180+J185+J196+J198+J202</f>
        <v>0</v>
      </c>
      <c r="K206" s="36"/>
    </row>
    <row r="207" customFormat="false" ht="12.75" hidden="false" customHeight="false" outlineLevel="0" collapsed="false">
      <c r="C207" s="34"/>
      <c r="D207" s="38" t="s">
        <v>326</v>
      </c>
      <c r="E207" s="36"/>
      <c r="F207" s="36"/>
      <c r="G207" s="36" t="n">
        <f aca="false">G39</f>
        <v>0</v>
      </c>
      <c r="H207" s="36" t="n">
        <f aca="false">H39</f>
        <v>28717.71</v>
      </c>
      <c r="I207" s="36" t="n">
        <f aca="false">I39</f>
        <v>0</v>
      </c>
      <c r="J207" s="36" t="n">
        <f aca="false">J39</f>
        <v>0</v>
      </c>
      <c r="K207" s="36"/>
    </row>
    <row r="208" customFormat="false" ht="12.75" hidden="false" customHeight="false" outlineLevel="0" collapsed="false">
      <c r="C208" s="56"/>
      <c r="D208" s="57" t="s">
        <v>464</v>
      </c>
      <c r="E208" s="58"/>
      <c r="F208" s="58"/>
      <c r="G208" s="58" t="n">
        <f aca="false">G186</f>
        <v>0</v>
      </c>
      <c r="H208" s="58" t="n">
        <f aca="false">H186</f>
        <v>4194.7</v>
      </c>
      <c r="I208" s="58" t="n">
        <f aca="false">I186</f>
        <v>0</v>
      </c>
      <c r="J208" s="58" t="n">
        <f aca="false">J186</f>
        <v>0</v>
      </c>
      <c r="K208" s="58"/>
    </row>
  </sheetData>
  <mergeCells count="51">
    <mergeCell ref="J2:K2"/>
    <mergeCell ref="J3:K3"/>
    <mergeCell ref="J4:K4"/>
    <mergeCell ref="C5:K5"/>
    <mergeCell ref="C6:K6"/>
    <mergeCell ref="D7:D8"/>
    <mergeCell ref="E7:E8"/>
    <mergeCell ref="F7:F8"/>
    <mergeCell ref="K7:K8"/>
    <mergeCell ref="C22:C23"/>
    <mergeCell ref="C40:C41"/>
    <mergeCell ref="C42:C43"/>
    <mergeCell ref="C45:C46"/>
    <mergeCell ref="C49:C50"/>
    <mergeCell ref="C51:C52"/>
    <mergeCell ref="C53:C54"/>
    <mergeCell ref="C55:C56"/>
    <mergeCell ref="C57:C58"/>
    <mergeCell ref="C59:C60"/>
    <mergeCell ref="C61:C62"/>
    <mergeCell ref="C67:C68"/>
    <mergeCell ref="C69:C70"/>
    <mergeCell ref="C71:C72"/>
    <mergeCell ref="C73:C74"/>
    <mergeCell ref="C76:C79"/>
    <mergeCell ref="C82:C83"/>
    <mergeCell ref="C84:C85"/>
    <mergeCell ref="C88:C89"/>
    <mergeCell ref="C90:C91"/>
    <mergeCell ref="C92:C93"/>
    <mergeCell ref="C94:C101"/>
    <mergeCell ref="C102:C109"/>
    <mergeCell ref="C110:C121"/>
    <mergeCell ref="C122:C123"/>
    <mergeCell ref="C124:C125"/>
    <mergeCell ref="C126:C127"/>
    <mergeCell ref="C129:C130"/>
    <mergeCell ref="E129:E130"/>
    <mergeCell ref="C131:C138"/>
    <mergeCell ref="C139:C140"/>
    <mergeCell ref="C141:C144"/>
    <mergeCell ref="E141:E144"/>
    <mergeCell ref="D142:D143"/>
    <mergeCell ref="C148:C157"/>
    <mergeCell ref="C159:C164"/>
    <mergeCell ref="D159:D161"/>
    <mergeCell ref="D162:D164"/>
    <mergeCell ref="C182:C183"/>
    <mergeCell ref="C190:C191"/>
    <mergeCell ref="D190:D191"/>
    <mergeCell ref="C192:C19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N8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0" ySplit="10" topLeftCell="A32" activePane="bottomLeft" state="frozen"/>
      <selection pane="topLeft" activeCell="A1" activeCellId="0" sqref="A1"/>
      <selection pane="bottomLeft" activeCell="A1" activeCellId="0" sqref="A1"/>
    </sheetView>
  </sheetViews>
  <sheetFormatPr defaultColWidth="9.00390625" defaultRowHeight="12.75" zeroHeight="false" outlineLevelRow="0" outlineLevelCol="1"/>
  <cols>
    <col collapsed="false" customWidth="true" hidden="true" outlineLevel="0" max="1" min="1" style="2" width="2.57"/>
    <col collapsed="false" customWidth="true" hidden="false" outlineLevel="0" max="2" min="2" style="2" width="5.86"/>
    <col collapsed="false" customWidth="true" hidden="false" outlineLevel="0" max="3" min="3" style="2" width="41.86"/>
    <col collapsed="false" customWidth="true" hidden="false" outlineLevel="0" max="4" min="4" style="5" width="18.86"/>
    <col collapsed="false" customWidth="true" hidden="false" outlineLevel="0" max="5" min="5" style="2" width="25.85"/>
    <col collapsed="false" customWidth="true" hidden="false" outlineLevel="0" max="6" min="6" style="2" width="12.29"/>
    <col collapsed="false" customWidth="true" hidden="false" outlineLevel="0" max="7" min="7" style="2" width="11.71"/>
    <col collapsed="false" customWidth="true" hidden="false" outlineLevel="1" max="8" min="8" style="2" width="12.29"/>
    <col collapsed="false" customWidth="true" hidden="false" outlineLevel="1" max="10" min="9" style="2" width="12.42"/>
    <col collapsed="false" customWidth="true" hidden="false" outlineLevel="1" max="11" min="11" style="2" width="11.43"/>
    <col collapsed="false" customWidth="true" hidden="false" outlineLevel="1" max="12" min="12" style="2" width="12.57"/>
    <col collapsed="false" customWidth="true" hidden="false" outlineLevel="1" max="13" min="13" style="2" width="12.15"/>
    <col collapsed="false" customWidth="true" hidden="false" outlineLevel="0" max="14" min="14" style="2" width="22.42"/>
    <col collapsed="false" customWidth="false" hidden="false" outlineLevel="0" max="16384" min="15" style="2" width="9"/>
  </cols>
  <sheetData>
    <row r="2" customFormat="false" ht="15.75" hidden="false" customHeight="false" outlineLevel="0" collapsed="false">
      <c r="N2" s="88"/>
    </row>
    <row r="3" customFormat="false" ht="15" hidden="false" customHeight="true" outlineLevel="0" collapsed="false">
      <c r="N3" s="89"/>
    </row>
    <row r="4" customFormat="false" ht="15.75" hidden="false" customHeight="true" outlineLevel="0" collapsed="false">
      <c r="M4" s="90"/>
      <c r="N4" s="89"/>
    </row>
    <row r="5" customFormat="false" ht="15.75" hidden="false" customHeight="true" outlineLevel="0" collapsed="false">
      <c r="B5" s="91" t="s">
        <v>465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</row>
    <row r="6" customFormat="false" ht="15.75" hidden="false" customHeight="true" outlineLevel="0" collapsed="false"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customFormat="false" ht="15.75" hidden="false" customHeight="true" outlineLevel="0" collapsed="false">
      <c r="M7" s="90"/>
      <c r="N7" s="90"/>
    </row>
    <row r="8" customFormat="false" ht="62.25" hidden="false" customHeight="true" outlineLevel="0" collapsed="false">
      <c r="B8" s="22"/>
      <c r="C8" s="10" t="s">
        <v>1</v>
      </c>
      <c r="D8" s="9" t="s">
        <v>2</v>
      </c>
      <c r="E8" s="10" t="s">
        <v>3</v>
      </c>
      <c r="F8" s="12" t="s">
        <v>4</v>
      </c>
      <c r="G8" s="12"/>
      <c r="H8" s="12" t="s">
        <v>5</v>
      </c>
      <c r="I8" s="12"/>
      <c r="J8" s="55" t="s">
        <v>6</v>
      </c>
      <c r="K8" s="55"/>
      <c r="L8" s="55" t="s">
        <v>7</v>
      </c>
      <c r="M8" s="55"/>
      <c r="N8" s="13" t="s">
        <v>8</v>
      </c>
    </row>
    <row r="9" customFormat="false" ht="15.75" hidden="false" customHeight="true" outlineLevel="0" collapsed="false">
      <c r="B9" s="22"/>
      <c r="C9" s="10"/>
      <c r="D9" s="9"/>
      <c r="E9" s="10"/>
      <c r="F9" s="63" t="s">
        <v>466</v>
      </c>
      <c r="G9" s="63" t="s">
        <v>467</v>
      </c>
      <c r="H9" s="92" t="s">
        <v>466</v>
      </c>
      <c r="I9" s="63" t="s">
        <v>467</v>
      </c>
      <c r="J9" s="63" t="s">
        <v>466</v>
      </c>
      <c r="K9" s="63" t="s">
        <v>467</v>
      </c>
      <c r="L9" s="63" t="s">
        <v>466</v>
      </c>
      <c r="M9" s="63" t="s">
        <v>468</v>
      </c>
      <c r="N9" s="13"/>
    </row>
    <row r="10" customFormat="false" ht="21.75" hidden="false" customHeight="true" outlineLevel="0" collapsed="false">
      <c r="B10" s="18" t="s">
        <v>10</v>
      </c>
      <c r="C10" s="19" t="s">
        <v>11</v>
      </c>
      <c r="D10" s="19" t="s">
        <v>12</v>
      </c>
      <c r="E10" s="19" t="s">
        <v>13</v>
      </c>
      <c r="F10" s="19" t="s">
        <v>14</v>
      </c>
      <c r="G10" s="19" t="s">
        <v>15</v>
      </c>
      <c r="H10" s="19" t="s">
        <v>16</v>
      </c>
      <c r="I10" s="19" t="s">
        <v>17</v>
      </c>
      <c r="J10" s="19" t="s">
        <v>18</v>
      </c>
      <c r="K10" s="19" t="s">
        <v>313</v>
      </c>
      <c r="L10" s="19" t="s">
        <v>469</v>
      </c>
      <c r="M10" s="20" t="s">
        <v>470</v>
      </c>
      <c r="N10" s="20" t="s">
        <v>471</v>
      </c>
    </row>
    <row r="11" customFormat="false" ht="25.5" hidden="false" customHeight="false" outlineLevel="0" collapsed="false">
      <c r="B11" s="22" t="s">
        <v>30</v>
      </c>
      <c r="C11" s="23" t="s">
        <v>332</v>
      </c>
      <c r="D11" s="10"/>
      <c r="E11" s="10"/>
      <c r="F11" s="10"/>
      <c r="G11" s="10"/>
      <c r="H11" s="10" t="n">
        <f aca="false">SUM(H12:H18)</f>
        <v>743.76</v>
      </c>
      <c r="I11" s="10" t="n">
        <f aca="false">SUM(I12:I18)</f>
        <v>9514.97</v>
      </c>
      <c r="J11" s="10"/>
      <c r="K11" s="10"/>
      <c r="L11" s="10"/>
      <c r="M11" s="10"/>
      <c r="N11" s="93"/>
    </row>
    <row r="12" customFormat="false" ht="51" hidden="false" customHeight="false" outlineLevel="0" collapsed="false">
      <c r="B12" s="50" t="s">
        <v>333</v>
      </c>
      <c r="C12" s="65" t="s">
        <v>472</v>
      </c>
      <c r="D12" s="27"/>
      <c r="E12" s="27"/>
      <c r="F12" s="27"/>
      <c r="G12" s="27"/>
      <c r="H12" s="27" t="n">
        <v>327.86</v>
      </c>
      <c r="I12" s="27" t="n">
        <v>3902.87</v>
      </c>
      <c r="J12" s="27"/>
      <c r="K12" s="27"/>
      <c r="L12" s="27"/>
      <c r="M12" s="27"/>
      <c r="N12" s="27"/>
    </row>
    <row r="13" customFormat="false" ht="38.25" hidden="false" customHeight="false" outlineLevel="0" collapsed="false">
      <c r="B13" s="39" t="s">
        <v>335</v>
      </c>
      <c r="C13" s="25" t="s">
        <v>340</v>
      </c>
      <c r="D13" s="26"/>
      <c r="E13" s="26"/>
      <c r="F13" s="26"/>
      <c r="G13" s="33"/>
      <c r="H13" s="26" t="n">
        <v>79.16</v>
      </c>
      <c r="I13" s="26" t="n">
        <v>1361.09</v>
      </c>
      <c r="J13" s="26"/>
      <c r="K13" s="26"/>
      <c r="L13" s="26"/>
      <c r="M13" s="26"/>
      <c r="N13" s="26"/>
    </row>
    <row r="14" customFormat="false" ht="38.25" hidden="false" customHeight="false" outlineLevel="0" collapsed="false">
      <c r="B14" s="39" t="s">
        <v>336</v>
      </c>
      <c r="C14" s="25" t="s">
        <v>51</v>
      </c>
      <c r="D14" s="26"/>
      <c r="E14" s="26"/>
      <c r="F14" s="28"/>
      <c r="G14" s="26"/>
      <c r="H14" s="26" t="n">
        <v>107.7</v>
      </c>
      <c r="I14" s="26" t="n">
        <v>1678.9</v>
      </c>
      <c r="J14" s="26"/>
      <c r="K14" s="26"/>
      <c r="L14" s="26"/>
      <c r="M14" s="26"/>
      <c r="N14" s="26"/>
    </row>
    <row r="15" customFormat="false" ht="51" hidden="false" customHeight="false" outlineLevel="0" collapsed="false">
      <c r="B15" s="39" t="s">
        <v>337</v>
      </c>
      <c r="C15" s="25" t="s">
        <v>344</v>
      </c>
      <c r="D15" s="26"/>
      <c r="E15" s="26"/>
      <c r="F15" s="26"/>
      <c r="G15" s="27"/>
      <c r="H15" s="26" t="n">
        <v>60.42</v>
      </c>
      <c r="I15" s="26" t="n">
        <v>927.26</v>
      </c>
      <c r="J15" s="26"/>
      <c r="K15" s="26"/>
      <c r="L15" s="26"/>
      <c r="M15" s="26"/>
      <c r="N15" s="26"/>
    </row>
    <row r="16" customFormat="false" ht="51" hidden="false" customHeight="false" outlineLevel="0" collapsed="false">
      <c r="B16" s="39" t="s">
        <v>339</v>
      </c>
      <c r="C16" s="25" t="s">
        <v>473</v>
      </c>
      <c r="D16" s="26"/>
      <c r="E16" s="26"/>
      <c r="F16" s="26"/>
      <c r="G16" s="27"/>
      <c r="H16" s="26" t="n">
        <v>37.54</v>
      </c>
      <c r="I16" s="26" t="n">
        <v>806.28</v>
      </c>
      <c r="J16" s="26"/>
      <c r="K16" s="26"/>
      <c r="L16" s="26"/>
      <c r="M16" s="26"/>
      <c r="N16" s="26"/>
    </row>
    <row r="17" customFormat="false" ht="38.25" hidden="false" customHeight="false" outlineLevel="0" collapsed="false">
      <c r="B17" s="39"/>
      <c r="C17" s="25" t="s">
        <v>70</v>
      </c>
      <c r="D17" s="26"/>
      <c r="E17" s="26"/>
      <c r="F17" s="26"/>
      <c r="G17" s="33"/>
      <c r="H17" s="26" t="n">
        <v>128.75</v>
      </c>
      <c r="I17" s="26" t="n">
        <v>805.37</v>
      </c>
      <c r="J17" s="26"/>
      <c r="K17" s="26"/>
      <c r="L17" s="26"/>
      <c r="M17" s="26"/>
      <c r="N17" s="26"/>
    </row>
    <row r="18" customFormat="false" ht="38.25" hidden="false" customHeight="false" outlineLevel="0" collapsed="false">
      <c r="B18" s="51"/>
      <c r="C18" s="52" t="s">
        <v>72</v>
      </c>
      <c r="D18" s="28"/>
      <c r="E18" s="28"/>
      <c r="F18" s="28"/>
      <c r="G18" s="77"/>
      <c r="H18" s="28" t="n">
        <v>2.33</v>
      </c>
      <c r="I18" s="28" t="n">
        <v>33.2</v>
      </c>
      <c r="J18" s="28"/>
      <c r="K18" s="28"/>
      <c r="L18" s="28"/>
      <c r="M18" s="28"/>
      <c r="N18" s="28"/>
    </row>
    <row r="19" customFormat="false" ht="25.5" hidden="false" customHeight="false" outlineLevel="0" collapsed="false">
      <c r="B19" s="94" t="n">
        <v>4</v>
      </c>
      <c r="C19" s="54" t="s">
        <v>82</v>
      </c>
      <c r="D19" s="55"/>
      <c r="E19" s="55"/>
      <c r="F19" s="55"/>
      <c r="G19" s="55"/>
      <c r="H19" s="55" t="n">
        <f aca="false">SUM(H20:H21)</f>
        <v>5049.8437</v>
      </c>
      <c r="I19" s="55" t="n">
        <f aca="false">SUM(I20:I21)</f>
        <v>61741.6256</v>
      </c>
      <c r="J19" s="55"/>
      <c r="K19" s="55"/>
      <c r="L19" s="55"/>
      <c r="M19" s="55"/>
      <c r="N19" s="55"/>
    </row>
    <row r="20" customFormat="false" ht="14.25" hidden="false" customHeight="false" outlineLevel="0" collapsed="false">
      <c r="B20" s="95"/>
      <c r="C20" s="37" t="s">
        <v>83</v>
      </c>
      <c r="D20" s="96"/>
      <c r="E20" s="96"/>
      <c r="F20" s="36"/>
      <c r="G20" s="36"/>
      <c r="H20" s="36" t="n">
        <f aca="false">H22+H24+H26+H27+H28+H30+H31+H32+H34+H36+H29+H38+H40+H41+H43+H46+H49+H56+H58+H62+H64</f>
        <v>1276.4191</v>
      </c>
      <c r="I20" s="36" t="n">
        <f aca="false">I22+I24+I26+I27+I28+I30+I31+I32+I34+I36+I29+I38+I40+I41+I43+I46+I49+I56+I58+I62+I64</f>
        <v>16802.6405</v>
      </c>
      <c r="J20" s="36"/>
      <c r="K20" s="36"/>
      <c r="L20" s="36"/>
      <c r="M20" s="36"/>
      <c r="N20" s="36"/>
    </row>
    <row r="21" customFormat="false" ht="14.25" hidden="false" customHeight="false" outlineLevel="0" collapsed="false">
      <c r="B21" s="97"/>
      <c r="C21" s="57" t="s">
        <v>326</v>
      </c>
      <c r="D21" s="98"/>
      <c r="E21" s="98"/>
      <c r="F21" s="58"/>
      <c r="G21" s="58"/>
      <c r="H21" s="58" t="n">
        <f aca="false">H23+H25+H33+H35+H37+H39+H42+H44+H45+H47+H48+H50+H51+H52+H53++H54+H55+H57+H59+H60+H61+H63</f>
        <v>3773.4246</v>
      </c>
      <c r="I21" s="58" t="n">
        <f aca="false">I23+I25+I33+I35+I37+I39+I42+I44+I45+I47+I48+I50+I51+I52+I53++I54+I55+I57+I59+I60+I61+I63</f>
        <v>44938.9851</v>
      </c>
      <c r="J21" s="58"/>
      <c r="K21" s="58"/>
      <c r="L21" s="58"/>
      <c r="M21" s="58"/>
      <c r="N21" s="58"/>
    </row>
    <row r="22" customFormat="false" ht="38.25" hidden="false" customHeight="true" outlineLevel="0" collapsed="false">
      <c r="B22" s="99" t="s">
        <v>351</v>
      </c>
      <c r="C22" s="65" t="s">
        <v>474</v>
      </c>
      <c r="D22" s="27"/>
      <c r="E22" s="27"/>
      <c r="F22" s="46"/>
      <c r="G22" s="27"/>
      <c r="H22" s="27" t="n">
        <v>29.83</v>
      </c>
      <c r="I22" s="27" t="n">
        <v>429.32</v>
      </c>
      <c r="J22" s="27"/>
      <c r="K22" s="27"/>
      <c r="L22" s="27"/>
      <c r="M22" s="27"/>
      <c r="N22" s="27"/>
    </row>
    <row r="23" customFormat="false" ht="38.25" hidden="false" customHeight="false" outlineLevel="0" collapsed="false">
      <c r="B23" s="99"/>
      <c r="C23" s="25" t="s">
        <v>475</v>
      </c>
      <c r="D23" s="26"/>
      <c r="E23" s="26"/>
      <c r="F23" s="28"/>
      <c r="G23" s="26"/>
      <c r="H23" s="26" t="n">
        <v>270</v>
      </c>
      <c r="I23" s="26" t="n">
        <v>3033.48</v>
      </c>
      <c r="J23" s="26"/>
      <c r="K23" s="26"/>
      <c r="L23" s="26"/>
      <c r="M23" s="26"/>
      <c r="N23" s="26"/>
    </row>
    <row r="24" customFormat="false" ht="63.75" hidden="false" customHeight="true" outlineLevel="0" collapsed="false">
      <c r="B24" s="100" t="s">
        <v>476</v>
      </c>
      <c r="C24" s="25" t="s">
        <v>477</v>
      </c>
      <c r="D24" s="26"/>
      <c r="E24" s="26"/>
      <c r="F24" s="28"/>
      <c r="G24" s="26"/>
      <c r="H24" s="26" t="n">
        <v>3.75</v>
      </c>
      <c r="I24" s="26" t="n">
        <v>36.22</v>
      </c>
      <c r="J24" s="26"/>
      <c r="K24" s="26"/>
      <c r="L24" s="26"/>
      <c r="M24" s="26"/>
      <c r="N24" s="26"/>
    </row>
    <row r="25" customFormat="false" ht="63.75" hidden="false" customHeight="false" outlineLevel="0" collapsed="false">
      <c r="B25" s="100"/>
      <c r="C25" s="25" t="s">
        <v>478</v>
      </c>
      <c r="D25" s="26"/>
      <c r="E25" s="26"/>
      <c r="F25" s="28"/>
      <c r="G25" s="26"/>
      <c r="H25" s="26" t="n">
        <v>125.85</v>
      </c>
      <c r="I25" s="26" t="n">
        <v>1162.78</v>
      </c>
      <c r="J25" s="26"/>
      <c r="K25" s="26"/>
      <c r="L25" s="26"/>
      <c r="M25" s="26"/>
      <c r="N25" s="26"/>
    </row>
    <row r="26" customFormat="false" ht="38.25" hidden="false" customHeight="false" outlineLevel="0" collapsed="false">
      <c r="B26" s="100" t="s">
        <v>91</v>
      </c>
      <c r="C26" s="25" t="s">
        <v>479</v>
      </c>
      <c r="D26" s="26"/>
      <c r="E26" s="26"/>
      <c r="F26" s="28"/>
      <c r="G26" s="26"/>
      <c r="H26" s="26" t="n">
        <v>15</v>
      </c>
      <c r="I26" s="26" t="n">
        <v>300</v>
      </c>
      <c r="J26" s="26"/>
      <c r="K26" s="26"/>
      <c r="L26" s="26"/>
      <c r="M26" s="26"/>
      <c r="N26" s="26"/>
    </row>
    <row r="27" customFormat="false" ht="51" hidden="false" customHeight="true" outlineLevel="0" collapsed="false">
      <c r="B27" s="100" t="s">
        <v>480</v>
      </c>
      <c r="C27" s="25" t="s">
        <v>481</v>
      </c>
      <c r="D27" s="26"/>
      <c r="E27" s="26"/>
      <c r="F27" s="28"/>
      <c r="G27" s="26"/>
      <c r="H27" s="26" t="n">
        <v>20</v>
      </c>
      <c r="I27" s="26" t="n">
        <v>300</v>
      </c>
      <c r="J27" s="26"/>
      <c r="K27" s="26"/>
      <c r="L27" s="26"/>
      <c r="M27" s="26"/>
      <c r="N27" s="26"/>
    </row>
    <row r="28" customFormat="false" ht="51" hidden="false" customHeight="false" outlineLevel="0" collapsed="false">
      <c r="B28" s="100"/>
      <c r="C28" s="25" t="s">
        <v>482</v>
      </c>
      <c r="D28" s="26"/>
      <c r="E28" s="26"/>
      <c r="F28" s="28"/>
      <c r="G28" s="26"/>
      <c r="H28" s="26" t="n">
        <v>50</v>
      </c>
      <c r="I28" s="26" t="n">
        <v>665</v>
      </c>
      <c r="J28" s="26"/>
      <c r="K28" s="26"/>
      <c r="L28" s="26"/>
      <c r="M28" s="26"/>
      <c r="N28" s="26"/>
    </row>
    <row r="29" customFormat="false" ht="63" hidden="false" customHeight="true" outlineLevel="0" collapsed="false">
      <c r="B29" s="100" t="s">
        <v>483</v>
      </c>
      <c r="C29" s="25" t="s">
        <v>484</v>
      </c>
      <c r="D29" s="26"/>
      <c r="E29" s="26"/>
      <c r="F29" s="26"/>
      <c r="G29" s="33"/>
      <c r="H29" s="26" t="n">
        <v>10</v>
      </c>
      <c r="I29" s="26" t="n">
        <v>135</v>
      </c>
      <c r="J29" s="26"/>
      <c r="K29" s="26"/>
      <c r="L29" s="26"/>
      <c r="M29" s="26"/>
      <c r="N29" s="26"/>
    </row>
    <row r="30" customFormat="false" ht="51" hidden="false" customHeight="false" outlineLevel="0" collapsed="false">
      <c r="B30" s="100" t="s">
        <v>485</v>
      </c>
      <c r="C30" s="25" t="s">
        <v>486</v>
      </c>
      <c r="D30" s="26"/>
      <c r="E30" s="26"/>
      <c r="F30" s="28"/>
      <c r="G30" s="26"/>
      <c r="H30" s="26" t="n">
        <v>550</v>
      </c>
      <c r="I30" s="26" t="n">
        <v>7300</v>
      </c>
      <c r="J30" s="26"/>
      <c r="K30" s="26"/>
      <c r="L30" s="26"/>
      <c r="M30" s="26"/>
      <c r="N30" s="26"/>
    </row>
    <row r="31" customFormat="false" ht="51" hidden="false" customHeight="false" outlineLevel="0" collapsed="false">
      <c r="B31" s="100" t="s">
        <v>102</v>
      </c>
      <c r="C31" s="25" t="s">
        <v>487</v>
      </c>
      <c r="D31" s="26"/>
      <c r="E31" s="26"/>
      <c r="F31" s="28"/>
      <c r="G31" s="26"/>
      <c r="H31" s="26" t="n">
        <v>145</v>
      </c>
      <c r="I31" s="26" t="n">
        <v>2600</v>
      </c>
      <c r="J31" s="26"/>
      <c r="K31" s="26"/>
      <c r="L31" s="26"/>
      <c r="M31" s="26"/>
      <c r="N31" s="26"/>
    </row>
    <row r="32" customFormat="false" ht="38.25" hidden="false" customHeight="true" outlineLevel="0" collapsed="false">
      <c r="B32" s="100" t="s">
        <v>488</v>
      </c>
      <c r="C32" s="25" t="s">
        <v>489</v>
      </c>
      <c r="D32" s="26"/>
      <c r="E32" s="26"/>
      <c r="F32" s="28"/>
      <c r="G32" s="26"/>
      <c r="H32" s="26" t="n">
        <v>2.91</v>
      </c>
      <c r="I32" s="26" t="n">
        <v>20</v>
      </c>
      <c r="J32" s="26"/>
      <c r="K32" s="26"/>
      <c r="L32" s="26"/>
      <c r="M32" s="26"/>
      <c r="N32" s="26"/>
    </row>
    <row r="33" customFormat="false" ht="51" hidden="false" customHeight="false" outlineLevel="0" collapsed="false">
      <c r="B33" s="100"/>
      <c r="C33" s="25" t="s">
        <v>490</v>
      </c>
      <c r="D33" s="26"/>
      <c r="E33" s="26"/>
      <c r="F33" s="28"/>
      <c r="G33" s="26"/>
      <c r="H33" s="26" t="n">
        <v>510</v>
      </c>
      <c r="I33" s="26" t="n">
        <v>7500</v>
      </c>
      <c r="J33" s="26"/>
      <c r="K33" s="26"/>
      <c r="L33" s="26"/>
      <c r="M33" s="26"/>
      <c r="N33" s="26"/>
    </row>
    <row r="34" customFormat="false" ht="38.25" hidden="false" customHeight="true" outlineLevel="0" collapsed="false">
      <c r="B34" s="100" t="s">
        <v>365</v>
      </c>
      <c r="C34" s="25" t="s">
        <v>491</v>
      </c>
      <c r="D34" s="26"/>
      <c r="E34" s="26"/>
      <c r="F34" s="28"/>
      <c r="G34" s="26"/>
      <c r="H34" s="26" t="n">
        <v>35.34</v>
      </c>
      <c r="I34" s="26" t="n">
        <v>514</v>
      </c>
      <c r="J34" s="26"/>
      <c r="K34" s="26"/>
      <c r="L34" s="26"/>
      <c r="M34" s="26"/>
      <c r="N34" s="26"/>
    </row>
    <row r="35" customFormat="false" ht="38.25" hidden="false" customHeight="false" outlineLevel="0" collapsed="false">
      <c r="B35" s="100"/>
      <c r="C35" s="25" t="s">
        <v>492</v>
      </c>
      <c r="D35" s="26"/>
      <c r="E35" s="26"/>
      <c r="F35" s="28"/>
      <c r="G35" s="26"/>
      <c r="H35" s="26" t="n">
        <v>700</v>
      </c>
      <c r="I35" s="26" t="n">
        <v>8700</v>
      </c>
      <c r="J35" s="26"/>
      <c r="K35" s="26"/>
      <c r="L35" s="26"/>
      <c r="M35" s="26"/>
      <c r="N35" s="26"/>
    </row>
    <row r="36" customFormat="false" ht="51" hidden="false" customHeight="true" outlineLevel="0" collapsed="false">
      <c r="B36" s="100" t="s">
        <v>111</v>
      </c>
      <c r="C36" s="25" t="s">
        <v>493</v>
      </c>
      <c r="D36" s="26"/>
      <c r="E36" s="26"/>
      <c r="F36" s="28"/>
      <c r="G36" s="26"/>
      <c r="H36" s="26" t="n">
        <v>13.49</v>
      </c>
      <c r="I36" s="26" t="n">
        <v>209.06</v>
      </c>
      <c r="J36" s="26"/>
      <c r="K36" s="26"/>
      <c r="L36" s="26"/>
      <c r="M36" s="26"/>
      <c r="N36" s="26"/>
    </row>
    <row r="37" customFormat="false" ht="51" hidden="false" customHeight="false" outlineLevel="0" collapsed="false">
      <c r="B37" s="100"/>
      <c r="C37" s="25" t="s">
        <v>494</v>
      </c>
      <c r="D37" s="26"/>
      <c r="E37" s="26"/>
      <c r="F37" s="26"/>
      <c r="G37" s="26"/>
      <c r="H37" s="26" t="n">
        <v>11</v>
      </c>
      <c r="I37" s="26" t="n">
        <v>200</v>
      </c>
      <c r="J37" s="26"/>
      <c r="K37" s="26"/>
      <c r="L37" s="26"/>
      <c r="M37" s="26"/>
      <c r="N37" s="26"/>
    </row>
    <row r="38" customFormat="false" ht="38.25" hidden="false" customHeight="true" outlineLevel="0" collapsed="false">
      <c r="B38" s="100" t="s">
        <v>495</v>
      </c>
      <c r="C38" s="25" t="s">
        <v>496</v>
      </c>
      <c r="D38" s="26"/>
      <c r="E38" s="26"/>
      <c r="F38" s="27"/>
      <c r="G38" s="33"/>
      <c r="H38" s="26" t="n">
        <v>9.98</v>
      </c>
      <c r="I38" s="26" t="n">
        <v>144.54</v>
      </c>
      <c r="J38" s="26"/>
      <c r="K38" s="26"/>
      <c r="L38" s="26"/>
      <c r="M38" s="26"/>
      <c r="N38" s="26"/>
    </row>
    <row r="39" customFormat="false" ht="45.75" hidden="false" customHeight="true" outlineLevel="0" collapsed="false">
      <c r="B39" s="100"/>
      <c r="C39" s="25" t="s">
        <v>497</v>
      </c>
      <c r="D39" s="26"/>
      <c r="E39" s="26"/>
      <c r="F39" s="27"/>
      <c r="G39" s="33"/>
      <c r="H39" s="26" t="n">
        <v>75</v>
      </c>
      <c r="I39" s="26" t="n">
        <v>1110</v>
      </c>
      <c r="J39" s="26"/>
      <c r="K39" s="26"/>
      <c r="L39" s="26"/>
      <c r="M39" s="26"/>
      <c r="N39" s="26"/>
    </row>
    <row r="40" customFormat="false" ht="63" hidden="false" customHeight="true" outlineLevel="0" collapsed="false">
      <c r="B40" s="100" t="s">
        <v>498</v>
      </c>
      <c r="C40" s="40" t="s">
        <v>499</v>
      </c>
      <c r="D40" s="26"/>
      <c r="E40" s="26"/>
      <c r="F40" s="27"/>
      <c r="G40" s="33"/>
      <c r="H40" s="26" t="n">
        <v>291.21</v>
      </c>
      <c r="I40" s="26" t="n">
        <v>2972</v>
      </c>
      <c r="J40" s="26"/>
      <c r="K40" s="26"/>
      <c r="L40" s="26"/>
      <c r="M40" s="26"/>
      <c r="N40" s="26"/>
    </row>
    <row r="41" customFormat="false" ht="38.25" hidden="false" customHeight="true" outlineLevel="0" collapsed="false">
      <c r="B41" s="100" t="s">
        <v>120</v>
      </c>
      <c r="C41" s="25" t="s">
        <v>500</v>
      </c>
      <c r="D41" s="26"/>
      <c r="E41" s="26"/>
      <c r="F41" s="26"/>
      <c r="G41" s="33"/>
      <c r="H41" s="26" t="n">
        <v>0.36</v>
      </c>
      <c r="I41" s="26" t="n">
        <v>4</v>
      </c>
      <c r="J41" s="26"/>
      <c r="K41" s="26"/>
      <c r="L41" s="26"/>
      <c r="M41" s="26"/>
      <c r="N41" s="26"/>
    </row>
    <row r="42" customFormat="false" ht="38.25" hidden="false" customHeight="false" outlineLevel="0" collapsed="false">
      <c r="B42" s="100"/>
      <c r="C42" s="25" t="s">
        <v>501</v>
      </c>
      <c r="D42" s="26"/>
      <c r="E42" s="26"/>
      <c r="F42" s="26"/>
      <c r="G42" s="33"/>
      <c r="H42" s="26" t="n">
        <v>226</v>
      </c>
      <c r="I42" s="26" t="n">
        <v>1650</v>
      </c>
      <c r="J42" s="26"/>
      <c r="K42" s="26"/>
      <c r="L42" s="26"/>
      <c r="M42" s="26"/>
      <c r="N42" s="26"/>
    </row>
    <row r="43" customFormat="false" ht="38.25" hidden="false" customHeight="true" outlineLevel="0" collapsed="false">
      <c r="B43" s="100" t="s">
        <v>122</v>
      </c>
      <c r="C43" s="25" t="s">
        <v>502</v>
      </c>
      <c r="D43" s="26"/>
      <c r="E43" s="26"/>
      <c r="F43" s="28"/>
      <c r="G43" s="26"/>
      <c r="H43" s="26" t="n">
        <v>2.9</v>
      </c>
      <c r="I43" s="26" t="n">
        <v>20.29</v>
      </c>
      <c r="J43" s="26"/>
      <c r="K43" s="26"/>
      <c r="L43" s="26"/>
      <c r="M43" s="26"/>
      <c r="N43" s="26"/>
    </row>
    <row r="44" customFormat="false" ht="51" hidden="false" customHeight="false" outlineLevel="0" collapsed="false">
      <c r="B44" s="100"/>
      <c r="C44" s="25" t="s">
        <v>503</v>
      </c>
      <c r="D44" s="26"/>
      <c r="E44" s="26"/>
      <c r="F44" s="28"/>
      <c r="G44" s="26"/>
      <c r="H44" s="26" t="n">
        <v>104</v>
      </c>
      <c r="I44" s="26" t="n">
        <v>500</v>
      </c>
      <c r="J44" s="26"/>
      <c r="K44" s="26"/>
      <c r="L44" s="26"/>
      <c r="M44" s="26"/>
      <c r="N44" s="26"/>
    </row>
    <row r="45" customFormat="false" ht="51" hidden="false" customHeight="false" outlineLevel="0" collapsed="false">
      <c r="B45" s="100" t="s">
        <v>504</v>
      </c>
      <c r="C45" s="25" t="s">
        <v>505</v>
      </c>
      <c r="D45" s="26"/>
      <c r="E45" s="26"/>
      <c r="F45" s="28"/>
      <c r="G45" s="26"/>
      <c r="H45" s="26" t="n">
        <v>72</v>
      </c>
      <c r="I45" s="26" t="n">
        <v>1300</v>
      </c>
      <c r="J45" s="26"/>
      <c r="K45" s="26"/>
      <c r="L45" s="26"/>
      <c r="M45" s="26"/>
      <c r="N45" s="26"/>
    </row>
    <row r="46" customFormat="false" ht="51" hidden="false" customHeight="true" outlineLevel="0" collapsed="false">
      <c r="B46" s="100" t="s">
        <v>506</v>
      </c>
      <c r="C46" s="25" t="s">
        <v>507</v>
      </c>
      <c r="D46" s="26"/>
      <c r="E46" s="26"/>
      <c r="F46" s="28"/>
      <c r="G46" s="26"/>
      <c r="H46" s="26" t="n">
        <v>2.87</v>
      </c>
      <c r="I46" s="26" t="n">
        <v>90</v>
      </c>
      <c r="J46" s="26"/>
      <c r="K46" s="26"/>
      <c r="L46" s="26"/>
      <c r="M46" s="26"/>
      <c r="N46" s="26"/>
    </row>
    <row r="47" customFormat="false" ht="51" hidden="false" customHeight="false" outlineLevel="0" collapsed="false">
      <c r="B47" s="100"/>
      <c r="C47" s="25" t="s">
        <v>508</v>
      </c>
      <c r="D47" s="26"/>
      <c r="E47" s="26"/>
      <c r="F47" s="28"/>
      <c r="G47" s="26"/>
      <c r="H47" s="26" t="n">
        <v>15.85</v>
      </c>
      <c r="I47" s="26" t="n">
        <v>242.64</v>
      </c>
      <c r="J47" s="26"/>
      <c r="K47" s="26"/>
      <c r="L47" s="26"/>
      <c r="M47" s="26"/>
      <c r="N47" s="26"/>
    </row>
    <row r="48" customFormat="false" ht="38.25" hidden="false" customHeight="false" outlineLevel="0" collapsed="false">
      <c r="B48" s="100" t="s">
        <v>381</v>
      </c>
      <c r="C48" s="25" t="s">
        <v>509</v>
      </c>
      <c r="D48" s="26"/>
      <c r="E48" s="26"/>
      <c r="F48" s="28"/>
      <c r="G48" s="26"/>
      <c r="H48" s="26" t="n">
        <v>350</v>
      </c>
      <c r="I48" s="26" t="n">
        <v>3400</v>
      </c>
      <c r="J48" s="26"/>
      <c r="K48" s="26"/>
      <c r="L48" s="26"/>
      <c r="M48" s="26"/>
      <c r="N48" s="26"/>
    </row>
    <row r="49" customFormat="false" ht="38.25" hidden="false" customHeight="true" outlineLevel="0" collapsed="false">
      <c r="B49" s="100" t="s">
        <v>510</v>
      </c>
      <c r="C49" s="25" t="s">
        <v>511</v>
      </c>
      <c r="D49" s="26"/>
      <c r="E49" s="26"/>
      <c r="F49" s="26"/>
      <c r="G49" s="26"/>
      <c r="H49" s="26" t="n">
        <v>19.14</v>
      </c>
      <c r="I49" s="26" t="n">
        <v>60.5</v>
      </c>
      <c r="J49" s="26"/>
      <c r="K49" s="26"/>
      <c r="L49" s="26"/>
      <c r="M49" s="26"/>
      <c r="N49" s="26"/>
    </row>
    <row r="50" customFormat="false" ht="38.25" hidden="false" customHeight="false" outlineLevel="0" collapsed="false">
      <c r="B50" s="100"/>
      <c r="C50" s="25" t="s">
        <v>512</v>
      </c>
      <c r="D50" s="26"/>
      <c r="E50" s="26"/>
      <c r="F50" s="26"/>
      <c r="G50" s="26"/>
      <c r="H50" s="26" t="n">
        <v>430</v>
      </c>
      <c r="I50" s="26" t="n">
        <v>5500</v>
      </c>
      <c r="J50" s="26"/>
      <c r="K50" s="26"/>
      <c r="L50" s="26"/>
      <c r="M50" s="26"/>
      <c r="N50" s="26"/>
    </row>
    <row r="51" customFormat="false" ht="51" hidden="false" customHeight="false" outlineLevel="0" collapsed="false">
      <c r="B51" s="100"/>
      <c r="C51" s="25" t="s">
        <v>513</v>
      </c>
      <c r="D51" s="26"/>
      <c r="E51" s="26"/>
      <c r="F51" s="26"/>
      <c r="G51" s="26"/>
      <c r="H51" s="26" t="n">
        <v>0</v>
      </c>
      <c r="I51" s="26" t="n">
        <v>50</v>
      </c>
      <c r="J51" s="26"/>
      <c r="K51" s="26"/>
      <c r="L51" s="26"/>
      <c r="M51" s="26"/>
      <c r="N51" s="26"/>
    </row>
    <row r="52" customFormat="false" ht="51" hidden="false" customHeight="false" outlineLevel="0" collapsed="false">
      <c r="B52" s="100" t="s">
        <v>514</v>
      </c>
      <c r="C52" s="25" t="s">
        <v>515</v>
      </c>
      <c r="D52" s="26"/>
      <c r="E52" s="26"/>
      <c r="F52" s="28"/>
      <c r="G52" s="26"/>
      <c r="H52" s="26" t="n">
        <v>221</v>
      </c>
      <c r="I52" s="26" t="n">
        <v>1970</v>
      </c>
      <c r="J52" s="26"/>
      <c r="K52" s="26"/>
      <c r="L52" s="26"/>
      <c r="M52" s="26"/>
      <c r="N52" s="26"/>
    </row>
    <row r="53" customFormat="false" ht="51" hidden="false" customHeight="false" outlineLevel="0" collapsed="false">
      <c r="B53" s="100" t="s">
        <v>386</v>
      </c>
      <c r="C53" s="25" t="s">
        <v>516</v>
      </c>
      <c r="D53" s="26"/>
      <c r="E53" s="26"/>
      <c r="F53" s="28"/>
      <c r="G53" s="26"/>
      <c r="H53" s="26" t="n">
        <v>150</v>
      </c>
      <c r="I53" s="26" t="n">
        <v>2300</v>
      </c>
      <c r="J53" s="26"/>
      <c r="K53" s="26"/>
      <c r="L53" s="26"/>
      <c r="M53" s="26"/>
      <c r="N53" s="26"/>
    </row>
    <row r="54" customFormat="false" ht="51" hidden="false" customHeight="false" outlineLevel="0" collapsed="false">
      <c r="B54" s="100" t="s">
        <v>389</v>
      </c>
      <c r="C54" s="25" t="s">
        <v>517</v>
      </c>
      <c r="D54" s="26"/>
      <c r="E54" s="26"/>
      <c r="F54" s="28"/>
      <c r="G54" s="26"/>
      <c r="H54" s="26" t="n">
        <v>8.33</v>
      </c>
      <c r="I54" s="26" t="n">
        <v>153.55</v>
      </c>
      <c r="J54" s="26"/>
      <c r="K54" s="26"/>
      <c r="L54" s="26"/>
      <c r="M54" s="26"/>
      <c r="N54" s="26"/>
    </row>
    <row r="55" customFormat="false" ht="51" hidden="false" customHeight="false" outlineLevel="0" collapsed="false">
      <c r="B55" s="100" t="s">
        <v>142</v>
      </c>
      <c r="C55" s="25" t="s">
        <v>518</v>
      </c>
      <c r="D55" s="26"/>
      <c r="E55" s="26"/>
      <c r="F55" s="28"/>
      <c r="G55" s="26"/>
      <c r="H55" s="26" t="n">
        <v>1.78</v>
      </c>
      <c r="I55" s="26" t="n">
        <v>85.05</v>
      </c>
      <c r="J55" s="26"/>
      <c r="K55" s="26"/>
      <c r="L55" s="26"/>
      <c r="M55" s="26"/>
      <c r="N55" s="26"/>
    </row>
    <row r="56" customFormat="false" ht="51" hidden="false" customHeight="true" outlineLevel="0" collapsed="false">
      <c r="B56" s="100" t="s">
        <v>145</v>
      </c>
      <c r="C56" s="25" t="s">
        <v>519</v>
      </c>
      <c r="D56" s="26"/>
      <c r="E56" s="26"/>
      <c r="F56" s="28"/>
      <c r="G56" s="26"/>
      <c r="H56" s="26" t="n">
        <v>26.8191</v>
      </c>
      <c r="I56" s="26" t="n">
        <v>459.3105</v>
      </c>
      <c r="J56" s="26"/>
      <c r="K56" s="26"/>
      <c r="L56" s="26"/>
      <c r="M56" s="26"/>
      <c r="N56" s="26"/>
    </row>
    <row r="57" customFormat="false" ht="51" hidden="false" customHeight="false" outlineLevel="0" collapsed="false">
      <c r="B57" s="100"/>
      <c r="C57" s="25" t="s">
        <v>520</v>
      </c>
      <c r="D57" s="26"/>
      <c r="E57" s="26"/>
      <c r="F57" s="28"/>
      <c r="G57" s="26"/>
      <c r="H57" s="26" t="n">
        <v>23.3046</v>
      </c>
      <c r="I57" s="26" t="n">
        <v>576.6651</v>
      </c>
      <c r="J57" s="26"/>
      <c r="K57" s="26"/>
      <c r="L57" s="26"/>
      <c r="M57" s="26"/>
      <c r="N57" s="26"/>
    </row>
    <row r="58" customFormat="false" ht="63.75" hidden="false" customHeight="true" outlineLevel="0" collapsed="false">
      <c r="B58" s="100" t="s">
        <v>147</v>
      </c>
      <c r="C58" s="25" t="s">
        <v>521</v>
      </c>
      <c r="D58" s="26"/>
      <c r="E58" s="26"/>
      <c r="F58" s="28"/>
      <c r="G58" s="26"/>
      <c r="H58" s="26" t="n">
        <v>8.85</v>
      </c>
      <c r="I58" s="26" t="n">
        <v>88.4</v>
      </c>
      <c r="J58" s="26"/>
      <c r="K58" s="26"/>
      <c r="L58" s="26"/>
      <c r="M58" s="26"/>
      <c r="N58" s="26"/>
    </row>
    <row r="59" customFormat="false" ht="63.75" hidden="false" customHeight="false" outlineLevel="0" collapsed="false">
      <c r="B59" s="100"/>
      <c r="C59" s="25" t="s">
        <v>522</v>
      </c>
      <c r="D59" s="26"/>
      <c r="E59" s="26"/>
      <c r="F59" s="28"/>
      <c r="G59" s="26"/>
      <c r="H59" s="26" t="n">
        <v>280</v>
      </c>
      <c r="I59" s="26" t="n">
        <v>2830</v>
      </c>
      <c r="J59" s="26"/>
      <c r="K59" s="26"/>
      <c r="L59" s="26"/>
      <c r="M59" s="26"/>
      <c r="N59" s="26"/>
    </row>
    <row r="60" customFormat="false" ht="38.25" hidden="false" customHeight="false" outlineLevel="0" collapsed="false">
      <c r="B60" s="100" t="s">
        <v>151</v>
      </c>
      <c r="C60" s="25" t="s">
        <v>523</v>
      </c>
      <c r="D60" s="26"/>
      <c r="E60" s="26"/>
      <c r="F60" s="26"/>
      <c r="G60" s="27"/>
      <c r="H60" s="26" t="n">
        <v>24.31</v>
      </c>
      <c r="I60" s="26" t="n">
        <v>374.82</v>
      </c>
      <c r="J60" s="26"/>
      <c r="K60" s="26"/>
      <c r="L60" s="26"/>
      <c r="M60" s="26"/>
      <c r="N60" s="26"/>
    </row>
    <row r="61" customFormat="false" ht="38.25" hidden="false" customHeight="false" outlineLevel="0" collapsed="false">
      <c r="B61" s="100" t="s">
        <v>153</v>
      </c>
      <c r="C61" s="25" t="s">
        <v>524</v>
      </c>
      <c r="D61" s="26"/>
      <c r="E61" s="26"/>
      <c r="F61" s="26"/>
      <c r="G61" s="33"/>
      <c r="H61" s="26" t="n">
        <v>110</v>
      </c>
      <c r="I61" s="26" t="n">
        <v>1500</v>
      </c>
      <c r="J61" s="26"/>
      <c r="K61" s="26"/>
      <c r="L61" s="26"/>
      <c r="M61" s="26"/>
      <c r="N61" s="26"/>
    </row>
    <row r="62" customFormat="false" ht="38.25" hidden="false" customHeight="true" outlineLevel="0" collapsed="false">
      <c r="B62" s="100" t="s">
        <v>401</v>
      </c>
      <c r="C62" s="75" t="s">
        <v>525</v>
      </c>
      <c r="D62" s="26"/>
      <c r="E62" s="101"/>
      <c r="F62" s="26"/>
      <c r="G62" s="33"/>
      <c r="H62" s="26" t="n">
        <v>36.9</v>
      </c>
      <c r="I62" s="26" t="n">
        <v>410</v>
      </c>
      <c r="J62" s="26"/>
      <c r="K62" s="26"/>
      <c r="L62" s="26"/>
      <c r="M62" s="26"/>
      <c r="N62" s="26"/>
    </row>
    <row r="63" customFormat="false" ht="38.25" hidden="false" customHeight="false" outlineLevel="0" collapsed="false">
      <c r="B63" s="100"/>
      <c r="C63" s="75" t="s">
        <v>526</v>
      </c>
      <c r="D63" s="26"/>
      <c r="E63" s="101"/>
      <c r="F63" s="26"/>
      <c r="G63" s="33"/>
      <c r="H63" s="26" t="n">
        <v>65</v>
      </c>
      <c r="I63" s="26" t="n">
        <v>800</v>
      </c>
      <c r="J63" s="26"/>
      <c r="K63" s="26"/>
      <c r="L63" s="26"/>
      <c r="M63" s="26"/>
      <c r="N63" s="26"/>
    </row>
    <row r="64" customFormat="false" ht="51" hidden="false" customHeight="false" outlineLevel="0" collapsed="false">
      <c r="B64" s="102" t="s">
        <v>158</v>
      </c>
      <c r="C64" s="103" t="s">
        <v>527</v>
      </c>
      <c r="D64" s="28"/>
      <c r="E64" s="52"/>
      <c r="F64" s="28"/>
      <c r="G64" s="28"/>
      <c r="H64" s="28" t="n">
        <v>2.07</v>
      </c>
      <c r="I64" s="28" t="n">
        <v>45</v>
      </c>
      <c r="J64" s="28"/>
      <c r="K64" s="28"/>
      <c r="L64" s="28"/>
      <c r="M64" s="28"/>
      <c r="N64" s="104"/>
    </row>
    <row r="65" customFormat="false" ht="25.5" hidden="false" customHeight="false" outlineLevel="0" collapsed="false">
      <c r="B65" s="22" t="s">
        <v>244</v>
      </c>
      <c r="C65" s="23" t="s">
        <v>245</v>
      </c>
      <c r="D65" s="10"/>
      <c r="E65" s="10"/>
      <c r="F65" s="10"/>
      <c r="G65" s="10"/>
      <c r="H65" s="10" t="n">
        <f aca="false">SUM(H66:H68)</f>
        <v>86.995</v>
      </c>
      <c r="I65" s="10" t="n">
        <f aca="false">SUM(I66:I68)</f>
        <v>1043.479</v>
      </c>
      <c r="J65" s="10"/>
      <c r="K65" s="10"/>
      <c r="L65" s="10"/>
      <c r="M65" s="10"/>
      <c r="N65" s="10"/>
    </row>
    <row r="66" customFormat="false" ht="51" hidden="false" customHeight="false" outlineLevel="0" collapsed="false">
      <c r="B66" s="64" t="s">
        <v>246</v>
      </c>
      <c r="C66" s="105" t="s">
        <v>247</v>
      </c>
      <c r="D66" s="27"/>
      <c r="E66" s="27"/>
      <c r="F66" s="46"/>
      <c r="G66" s="27"/>
      <c r="H66" s="27" t="n">
        <v>2</v>
      </c>
      <c r="I66" s="27" t="n">
        <v>18.46</v>
      </c>
      <c r="J66" s="27"/>
      <c r="K66" s="27"/>
      <c r="L66" s="27"/>
      <c r="M66" s="27"/>
      <c r="N66" s="27"/>
    </row>
    <row r="67" customFormat="false" ht="51" hidden="false" customHeight="false" outlineLevel="0" collapsed="false">
      <c r="B67" s="24" t="s">
        <v>248</v>
      </c>
      <c r="C67" s="75" t="s">
        <v>528</v>
      </c>
      <c r="D67" s="26"/>
      <c r="E67" s="26"/>
      <c r="F67" s="26"/>
      <c r="G67" s="26"/>
      <c r="H67" s="26" t="n">
        <v>80</v>
      </c>
      <c r="I67" s="26" t="n">
        <v>950</v>
      </c>
      <c r="J67" s="26"/>
      <c r="K67" s="26"/>
      <c r="L67" s="26"/>
      <c r="M67" s="26"/>
      <c r="N67" s="26"/>
    </row>
    <row r="68" customFormat="false" ht="38.25" hidden="false" customHeight="false" outlineLevel="0" collapsed="false">
      <c r="B68" s="76" t="s">
        <v>251</v>
      </c>
      <c r="C68" s="52" t="s">
        <v>272</v>
      </c>
      <c r="D68" s="28"/>
      <c r="E68" s="28"/>
      <c r="F68" s="28"/>
      <c r="G68" s="77"/>
      <c r="H68" s="28" t="n">
        <v>4.995</v>
      </c>
      <c r="I68" s="28" t="n">
        <v>75.019</v>
      </c>
      <c r="J68" s="28"/>
      <c r="K68" s="28"/>
      <c r="L68" s="28"/>
      <c r="M68" s="28"/>
      <c r="N68" s="104"/>
    </row>
    <row r="69" customFormat="false" ht="25.5" hidden="false" customHeight="false" outlineLevel="0" collapsed="false">
      <c r="B69" s="22" t="s">
        <v>277</v>
      </c>
      <c r="C69" s="23" t="s">
        <v>278</v>
      </c>
      <c r="D69" s="10"/>
      <c r="E69" s="10"/>
      <c r="F69" s="10"/>
      <c r="G69" s="10"/>
      <c r="H69" s="10" t="n">
        <f aca="false">H70</f>
        <v>0.45</v>
      </c>
      <c r="I69" s="10" t="n">
        <f aca="false">I70</f>
        <v>6.54</v>
      </c>
      <c r="J69" s="10"/>
      <c r="K69" s="10"/>
      <c r="L69" s="10"/>
      <c r="M69" s="10"/>
      <c r="N69" s="10"/>
    </row>
    <row r="70" customFormat="false" ht="38.25" hidden="false" customHeight="false" outlineLevel="0" collapsed="false">
      <c r="B70" s="29" t="s">
        <v>279</v>
      </c>
      <c r="C70" s="30" t="s">
        <v>282</v>
      </c>
      <c r="D70" s="46"/>
      <c r="E70" s="46"/>
      <c r="F70" s="46"/>
      <c r="G70" s="106"/>
      <c r="H70" s="46" t="n">
        <v>0.45</v>
      </c>
      <c r="I70" s="46" t="n">
        <v>6.54</v>
      </c>
      <c r="J70" s="46"/>
      <c r="K70" s="46"/>
      <c r="L70" s="46"/>
      <c r="M70" s="46"/>
      <c r="N70" s="46"/>
    </row>
    <row r="71" customFormat="false" ht="25.5" hidden="false" customHeight="false" outlineLevel="0" collapsed="false">
      <c r="B71" s="22" t="s">
        <v>309</v>
      </c>
      <c r="C71" s="23" t="s">
        <v>310</v>
      </c>
      <c r="D71" s="10"/>
      <c r="E71" s="10"/>
      <c r="F71" s="10"/>
      <c r="G71" s="10"/>
      <c r="H71" s="10" t="n">
        <f aca="false">H72</f>
        <v>9</v>
      </c>
      <c r="I71" s="10" t="n">
        <f aca="false">I72</f>
        <v>135</v>
      </c>
      <c r="J71" s="10"/>
      <c r="K71" s="10"/>
      <c r="L71" s="10"/>
      <c r="M71" s="10"/>
      <c r="N71" s="10"/>
    </row>
    <row r="72" customFormat="false" ht="38.25" hidden="false" customHeight="false" outlineLevel="0" collapsed="false">
      <c r="B72" s="49" t="s">
        <v>311</v>
      </c>
      <c r="C72" s="30" t="s">
        <v>312</v>
      </c>
      <c r="D72" s="46"/>
      <c r="E72" s="46"/>
      <c r="F72" s="46"/>
      <c r="G72" s="106"/>
      <c r="H72" s="46" t="n">
        <v>9</v>
      </c>
      <c r="I72" s="46" t="n">
        <v>135</v>
      </c>
      <c r="J72" s="46"/>
      <c r="K72" s="46"/>
      <c r="L72" s="46"/>
      <c r="M72" s="46"/>
      <c r="N72" s="46"/>
    </row>
    <row r="73" customFormat="false" ht="38.25" hidden="false" customHeight="false" outlineLevel="0" collapsed="false">
      <c r="B73" s="107" t="s">
        <v>529</v>
      </c>
      <c r="C73" s="23" t="s">
        <v>530</v>
      </c>
      <c r="D73" s="10"/>
      <c r="E73" s="10"/>
      <c r="F73" s="10"/>
      <c r="G73" s="10"/>
      <c r="H73" s="10" t="n">
        <f aca="false">SUM(H74:H75)</f>
        <v>97.57</v>
      </c>
      <c r="I73" s="10" t="n">
        <f aca="false">SUM(I74:I75)</f>
        <v>1406.79</v>
      </c>
      <c r="J73" s="10"/>
      <c r="K73" s="10"/>
      <c r="L73" s="10"/>
      <c r="M73" s="10"/>
      <c r="N73" s="10"/>
    </row>
    <row r="74" customFormat="false" ht="25.5" hidden="false" customHeight="false" outlineLevel="0" collapsed="false">
      <c r="B74" s="50" t="s">
        <v>315</v>
      </c>
      <c r="C74" s="65" t="s">
        <v>318</v>
      </c>
      <c r="D74" s="27"/>
      <c r="E74" s="27"/>
      <c r="F74" s="27"/>
      <c r="G74" s="108"/>
      <c r="H74" s="27" t="n">
        <v>37.57</v>
      </c>
      <c r="I74" s="27" t="n">
        <v>556.79</v>
      </c>
      <c r="J74" s="27"/>
      <c r="K74" s="27"/>
      <c r="L74" s="27"/>
      <c r="M74" s="27"/>
      <c r="N74" s="27"/>
    </row>
    <row r="75" customFormat="false" ht="25.5" hidden="false" customHeight="false" outlineLevel="0" collapsed="false">
      <c r="B75" s="39" t="s">
        <v>317</v>
      </c>
      <c r="C75" s="25" t="s">
        <v>320</v>
      </c>
      <c r="D75" s="26"/>
      <c r="E75" s="26"/>
      <c r="F75" s="28"/>
      <c r="G75" s="26"/>
      <c r="H75" s="28" t="n">
        <v>60</v>
      </c>
      <c r="I75" s="28" t="n">
        <v>850</v>
      </c>
      <c r="J75" s="28"/>
      <c r="K75" s="28"/>
      <c r="L75" s="26"/>
      <c r="M75" s="26"/>
      <c r="N75" s="28"/>
    </row>
    <row r="76" customFormat="false" ht="25.5" hidden="false" customHeight="false" outlineLevel="0" collapsed="false">
      <c r="B76" s="109" t="s">
        <v>321</v>
      </c>
      <c r="C76" s="38" t="s">
        <v>322</v>
      </c>
      <c r="D76" s="36"/>
      <c r="E76" s="36"/>
      <c r="F76" s="36"/>
      <c r="G76" s="36"/>
      <c r="H76" s="36" t="n">
        <f aca="false">H77</f>
        <v>0</v>
      </c>
      <c r="I76" s="36" t="n">
        <f aca="false">I77</f>
        <v>15.55</v>
      </c>
      <c r="J76" s="36"/>
      <c r="K76" s="36"/>
      <c r="L76" s="36"/>
      <c r="M76" s="36"/>
      <c r="N76" s="36"/>
    </row>
    <row r="77" customFormat="false" ht="38.25" hidden="false" customHeight="false" outlineLevel="0" collapsed="false">
      <c r="B77" s="110" t="s">
        <v>323</v>
      </c>
      <c r="C77" s="111" t="s">
        <v>324</v>
      </c>
      <c r="D77" s="112"/>
      <c r="E77" s="112"/>
      <c r="F77" s="112"/>
      <c r="G77" s="112"/>
      <c r="H77" s="113" t="n">
        <v>0</v>
      </c>
      <c r="I77" s="113" t="n">
        <v>15.55</v>
      </c>
      <c r="J77" s="113"/>
      <c r="K77" s="113"/>
      <c r="L77" s="112"/>
      <c r="M77" s="112"/>
      <c r="N77" s="113"/>
    </row>
    <row r="78" customFormat="false" ht="12.75" hidden="false" customHeight="false" outlineLevel="0" collapsed="false">
      <c r="B78" s="53"/>
      <c r="C78" s="54" t="s">
        <v>325</v>
      </c>
      <c r="D78" s="55"/>
      <c r="E78" s="55"/>
      <c r="F78" s="55" t="n">
        <f aca="false">F79+F80</f>
        <v>0</v>
      </c>
      <c r="G78" s="55" t="n">
        <f aca="false">G79+G80</f>
        <v>0</v>
      </c>
      <c r="H78" s="55" t="n">
        <f aca="false">H79+H80</f>
        <v>5987.6187</v>
      </c>
      <c r="I78" s="55" t="n">
        <f aca="false">I79+I80</f>
        <v>73863.9546</v>
      </c>
      <c r="J78" s="55" t="n">
        <f aca="false">J79+J80</f>
        <v>0</v>
      </c>
      <c r="K78" s="55" t="n">
        <f aca="false">K79+K80</f>
        <v>0</v>
      </c>
      <c r="L78" s="55" t="n">
        <f aca="false">L79+L80</f>
        <v>0</v>
      </c>
      <c r="M78" s="55" t="n">
        <f aca="false">M79+M80</f>
        <v>0</v>
      </c>
      <c r="N78" s="55"/>
    </row>
    <row r="79" customFormat="false" ht="12.75" hidden="false" customHeight="false" outlineLevel="0" collapsed="false">
      <c r="B79" s="34"/>
      <c r="C79" s="38" t="s">
        <v>83</v>
      </c>
      <c r="D79" s="36"/>
      <c r="E79" s="36"/>
      <c r="F79" s="36" t="n">
        <f aca="false">F11+F20+F65+F69+F71+F73+F76</f>
        <v>0</v>
      </c>
      <c r="G79" s="36" t="n">
        <f aca="false">G11+G20+G65+G69+G71+G73+G76</f>
        <v>0</v>
      </c>
      <c r="H79" s="36" t="n">
        <f aca="false">H11+H20+H65+H69+H71+H73+H76</f>
        <v>2214.1941</v>
      </c>
      <c r="I79" s="36" t="n">
        <f aca="false">I11+I20+I65+I69+I71+I73+I76</f>
        <v>28924.9695</v>
      </c>
      <c r="J79" s="36" t="n">
        <f aca="false">J11+J20+J65+J69+J71+J73+J76</f>
        <v>0</v>
      </c>
      <c r="K79" s="36" t="n">
        <f aca="false">K11+K20+K65+K69+K71+K73+K76</f>
        <v>0</v>
      </c>
      <c r="L79" s="36" t="n">
        <f aca="false">L11+L20+L65+L69+L71+L73+L76</f>
        <v>0</v>
      </c>
      <c r="M79" s="36" t="n">
        <f aca="false">M11+M20+M65+M69+M71+M73+M76</f>
        <v>0</v>
      </c>
      <c r="N79" s="36"/>
    </row>
    <row r="80" customFormat="false" ht="12.75" hidden="false" customHeight="false" outlineLevel="0" collapsed="false">
      <c r="B80" s="56"/>
      <c r="C80" s="57" t="s">
        <v>326</v>
      </c>
      <c r="D80" s="58"/>
      <c r="E80" s="58"/>
      <c r="F80" s="58" t="n">
        <f aca="false">F21</f>
        <v>0</v>
      </c>
      <c r="G80" s="58" t="n">
        <f aca="false">G21</f>
        <v>0</v>
      </c>
      <c r="H80" s="58" t="n">
        <f aca="false">H21</f>
        <v>3773.4246</v>
      </c>
      <c r="I80" s="58" t="n">
        <f aca="false">I21</f>
        <v>44938.9851</v>
      </c>
      <c r="J80" s="58" t="n">
        <f aca="false">J21</f>
        <v>0</v>
      </c>
      <c r="K80" s="58" t="n">
        <f aca="false">K21</f>
        <v>0</v>
      </c>
      <c r="L80" s="58" t="n">
        <f aca="false">L21</f>
        <v>0</v>
      </c>
      <c r="M80" s="58" t="n">
        <f aca="false">M21</f>
        <v>0</v>
      </c>
      <c r="N80" s="58"/>
    </row>
  </sheetData>
  <mergeCells count="24">
    <mergeCell ref="B5:N6"/>
    <mergeCell ref="B8:B9"/>
    <mergeCell ref="C8:C9"/>
    <mergeCell ref="D8:D9"/>
    <mergeCell ref="E8:E9"/>
    <mergeCell ref="F8:G8"/>
    <mergeCell ref="H8:I8"/>
    <mergeCell ref="J8:K8"/>
    <mergeCell ref="L8:M8"/>
    <mergeCell ref="N8:N9"/>
    <mergeCell ref="B22:B23"/>
    <mergeCell ref="B24:B25"/>
    <mergeCell ref="B27:B28"/>
    <mergeCell ref="B32:B33"/>
    <mergeCell ref="B34:B35"/>
    <mergeCell ref="B36:B37"/>
    <mergeCell ref="B38:B39"/>
    <mergeCell ref="B41:B42"/>
    <mergeCell ref="B43:B44"/>
    <mergeCell ref="B46:B47"/>
    <mergeCell ref="B49:B51"/>
    <mergeCell ref="B56:B57"/>
    <mergeCell ref="B58:B59"/>
    <mergeCell ref="B62:B63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C2:Q7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pane xSplit="0" ySplit="6" topLeftCell="A25" activePane="bottomLeft" state="frozen"/>
      <selection pane="topLeft" activeCell="C1" activeCellId="0" sqref="C1"/>
      <selection pane="bottomLeft" activeCell="BH41" activeCellId="0" sqref="BH41"/>
    </sheetView>
  </sheetViews>
  <sheetFormatPr defaultColWidth="9.00390625" defaultRowHeight="12.75" zeroHeight="false" outlineLevelRow="0" outlineLevelCol="0"/>
  <cols>
    <col collapsed="false" customWidth="true" hidden="true" outlineLevel="0" max="1" min="1" style="114" width="3"/>
    <col collapsed="false" customWidth="true" hidden="true" outlineLevel="0" max="2" min="2" style="115" width="12.29"/>
    <col collapsed="false" customWidth="true" hidden="false" outlineLevel="0" max="3" min="3" style="2" width="5.57"/>
    <col collapsed="false" customWidth="true" hidden="false" outlineLevel="0" max="4" min="4" style="2" width="37.42"/>
    <col collapsed="false" customWidth="true" hidden="false" outlineLevel="0" max="5" min="5" style="5" width="18"/>
    <col collapsed="false" customWidth="true" hidden="false" outlineLevel="0" max="6" min="6" style="5" width="19.86"/>
    <col collapsed="false" customWidth="true" hidden="false" outlineLevel="0" max="7" min="7" style="2" width="15.14"/>
    <col collapsed="false" customWidth="true" hidden="false" outlineLevel="0" max="8" min="8" style="2" width="11.85"/>
    <col collapsed="false" customWidth="true" hidden="false" outlineLevel="0" max="9" min="9" style="2" width="13.29"/>
    <col collapsed="false" customWidth="true" hidden="false" outlineLevel="0" max="10" min="10" style="2" width="11.71"/>
    <col collapsed="false" customWidth="true" hidden="false" outlineLevel="0" max="11" min="11" style="2" width="13"/>
    <col collapsed="false" customWidth="true" hidden="false" outlineLevel="0" max="12" min="12" style="2" width="13.57"/>
    <col collapsed="false" customWidth="true" hidden="false" outlineLevel="0" max="13" min="13" style="2" width="14"/>
    <col collapsed="false" customWidth="true" hidden="false" outlineLevel="0" max="14" min="14" style="2" width="14.86"/>
    <col collapsed="false" customWidth="true" hidden="false" outlineLevel="0" max="15" min="15" style="2" width="24.86"/>
    <col collapsed="false" customWidth="false" hidden="false" outlineLevel="0" max="21" min="16" style="116" width="9"/>
    <col collapsed="false" customWidth="false" hidden="false" outlineLevel="0" max="16384" min="22" style="2" width="9"/>
  </cols>
  <sheetData>
    <row r="2" customFormat="false" ht="31.5" hidden="false" customHeight="true" outlineLevel="0" collapsed="false">
      <c r="C2" s="117" t="s">
        <v>531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9"/>
      <c r="Q2" s="119"/>
    </row>
    <row r="4" customFormat="false" ht="44.25" hidden="false" customHeight="true" outlineLevel="0" collapsed="false">
      <c r="C4" s="120" t="s">
        <v>532</v>
      </c>
      <c r="D4" s="121" t="s">
        <v>1</v>
      </c>
      <c r="E4" s="9" t="s">
        <v>2</v>
      </c>
      <c r="F4" s="10" t="s">
        <v>3</v>
      </c>
      <c r="G4" s="12" t="s">
        <v>4</v>
      </c>
      <c r="H4" s="12"/>
      <c r="I4" s="12" t="s">
        <v>5</v>
      </c>
      <c r="J4" s="12"/>
      <c r="K4" s="55" t="s">
        <v>6</v>
      </c>
      <c r="L4" s="55"/>
      <c r="M4" s="55" t="s">
        <v>7</v>
      </c>
      <c r="N4" s="55"/>
      <c r="O4" s="13" t="s">
        <v>8</v>
      </c>
    </row>
    <row r="5" customFormat="false" ht="12.75" hidden="false" customHeight="false" outlineLevel="0" collapsed="false">
      <c r="C5" s="122"/>
      <c r="D5" s="123"/>
      <c r="E5" s="9"/>
      <c r="F5" s="10"/>
      <c r="G5" s="63" t="s">
        <v>466</v>
      </c>
      <c r="H5" s="63" t="s">
        <v>467</v>
      </c>
      <c r="I5" s="63" t="s">
        <v>466</v>
      </c>
      <c r="J5" s="63" t="s">
        <v>467</v>
      </c>
      <c r="K5" s="63" t="s">
        <v>466</v>
      </c>
      <c r="L5" s="63" t="s">
        <v>467</v>
      </c>
      <c r="M5" s="63" t="s">
        <v>466</v>
      </c>
      <c r="N5" s="63" t="s">
        <v>467</v>
      </c>
      <c r="O5" s="13"/>
    </row>
    <row r="6" customFormat="false" ht="12.75" hidden="false" customHeight="false" outlineLevel="0" collapsed="false">
      <c r="C6" s="18" t="s">
        <v>10</v>
      </c>
      <c r="D6" s="19" t="s">
        <v>11</v>
      </c>
      <c r="E6" s="19" t="s">
        <v>12</v>
      </c>
      <c r="F6" s="19" t="s">
        <v>13</v>
      </c>
      <c r="G6" s="19" t="s">
        <v>14</v>
      </c>
      <c r="H6" s="19" t="s">
        <v>15</v>
      </c>
      <c r="I6" s="19" t="s">
        <v>16</v>
      </c>
      <c r="J6" s="19" t="s">
        <v>17</v>
      </c>
      <c r="K6" s="19" t="s">
        <v>18</v>
      </c>
      <c r="L6" s="19" t="s">
        <v>313</v>
      </c>
      <c r="M6" s="19" t="s">
        <v>469</v>
      </c>
      <c r="N6" s="20" t="s">
        <v>470</v>
      </c>
      <c r="O6" s="20" t="s">
        <v>471</v>
      </c>
    </row>
    <row r="7" customFormat="false" ht="25.5" hidden="false" customHeight="false" outlineLevel="0" collapsed="false">
      <c r="C7" s="22" t="s">
        <v>19</v>
      </c>
      <c r="D7" s="23" t="s">
        <v>20</v>
      </c>
      <c r="E7" s="10"/>
      <c r="F7" s="10"/>
      <c r="G7" s="10"/>
      <c r="H7" s="10"/>
      <c r="I7" s="10" t="n">
        <f aca="false">I8</f>
        <v>5.43</v>
      </c>
      <c r="J7" s="10" t="n">
        <f aca="false">J8</f>
        <v>81.42</v>
      </c>
      <c r="K7" s="10"/>
      <c r="L7" s="10"/>
      <c r="M7" s="10"/>
      <c r="N7" s="10"/>
      <c r="O7" s="93"/>
    </row>
    <row r="8" customFormat="false" ht="38.25" hidden="false" customHeight="false" outlineLevel="0" collapsed="false">
      <c r="C8" s="29" t="s">
        <v>330</v>
      </c>
      <c r="D8" s="30" t="s">
        <v>25</v>
      </c>
      <c r="E8" s="46"/>
      <c r="F8" s="46"/>
      <c r="G8" s="46"/>
      <c r="H8" s="46"/>
      <c r="I8" s="46" t="n">
        <v>5.43</v>
      </c>
      <c r="J8" s="46" t="n">
        <v>81.42</v>
      </c>
      <c r="K8" s="46"/>
      <c r="L8" s="46"/>
      <c r="M8" s="46"/>
      <c r="N8" s="46"/>
      <c r="O8" s="46"/>
    </row>
    <row r="9" customFormat="false" ht="25.5" hidden="false" customHeight="false" outlineLevel="0" collapsed="false">
      <c r="C9" s="22" t="s">
        <v>30</v>
      </c>
      <c r="D9" s="23" t="s">
        <v>332</v>
      </c>
      <c r="E9" s="10"/>
      <c r="F9" s="10"/>
      <c r="G9" s="10"/>
      <c r="H9" s="10"/>
      <c r="I9" s="10" t="n">
        <f aca="false">SUM(I10:I19)</f>
        <v>866.22</v>
      </c>
      <c r="J9" s="10" t="n">
        <f aca="false">SUM(J10:J19)</f>
        <v>7893.11</v>
      </c>
      <c r="K9" s="10"/>
      <c r="L9" s="10"/>
      <c r="M9" s="10"/>
      <c r="N9" s="10"/>
      <c r="O9" s="10"/>
    </row>
    <row r="10" customFormat="false" ht="51" hidden="false" customHeight="false" outlineLevel="0" collapsed="false">
      <c r="C10" s="50" t="s">
        <v>333</v>
      </c>
      <c r="D10" s="65" t="s">
        <v>33</v>
      </c>
      <c r="E10" s="27"/>
      <c r="F10" s="27"/>
      <c r="G10" s="46"/>
      <c r="H10" s="27"/>
      <c r="I10" s="27" t="n">
        <v>31.82</v>
      </c>
      <c r="J10" s="27" t="n">
        <v>579.01</v>
      </c>
      <c r="K10" s="27"/>
      <c r="L10" s="27"/>
      <c r="M10" s="27"/>
      <c r="N10" s="27"/>
      <c r="O10" s="27"/>
    </row>
    <row r="11" customFormat="false" ht="63.75" hidden="false" customHeight="false" outlineLevel="0" collapsed="false">
      <c r="C11" s="39" t="s">
        <v>335</v>
      </c>
      <c r="D11" s="25" t="s">
        <v>35</v>
      </c>
      <c r="E11" s="26"/>
      <c r="F11" s="26"/>
      <c r="G11" s="28"/>
      <c r="H11" s="26"/>
      <c r="I11" s="26" t="n">
        <v>90.3</v>
      </c>
      <c r="J11" s="26" t="n">
        <v>1575.47</v>
      </c>
      <c r="K11" s="26"/>
      <c r="L11" s="26"/>
      <c r="M11" s="26"/>
      <c r="N11" s="26"/>
      <c r="O11" s="26"/>
    </row>
    <row r="12" customFormat="false" ht="63.75" hidden="false" customHeight="false" outlineLevel="0" collapsed="false">
      <c r="C12" s="39" t="s">
        <v>336</v>
      </c>
      <c r="D12" s="25" t="s">
        <v>533</v>
      </c>
      <c r="E12" s="26"/>
      <c r="F12" s="26"/>
      <c r="G12" s="28"/>
      <c r="H12" s="26"/>
      <c r="I12" s="26" t="n">
        <v>3.02</v>
      </c>
      <c r="J12" s="26" t="n">
        <v>54.7</v>
      </c>
      <c r="K12" s="26"/>
      <c r="L12" s="26"/>
      <c r="M12" s="26"/>
      <c r="N12" s="26"/>
      <c r="O12" s="26"/>
    </row>
    <row r="13" customFormat="false" ht="51" hidden="false" customHeight="false" outlineLevel="0" collapsed="false">
      <c r="C13" s="39" t="s">
        <v>337</v>
      </c>
      <c r="D13" s="25" t="s">
        <v>51</v>
      </c>
      <c r="E13" s="26"/>
      <c r="F13" s="26"/>
      <c r="G13" s="28"/>
      <c r="H13" s="26"/>
      <c r="I13" s="26" t="n">
        <v>91.1</v>
      </c>
      <c r="J13" s="26" t="n">
        <v>1000</v>
      </c>
      <c r="K13" s="26"/>
      <c r="L13" s="26"/>
      <c r="M13" s="26"/>
      <c r="N13" s="26"/>
      <c r="O13" s="26"/>
    </row>
    <row r="14" customFormat="false" ht="63.75" hidden="false" customHeight="false" outlineLevel="0" collapsed="false">
      <c r="C14" s="39" t="s">
        <v>339</v>
      </c>
      <c r="D14" s="25" t="s">
        <v>53</v>
      </c>
      <c r="E14" s="26"/>
      <c r="F14" s="26"/>
      <c r="G14" s="26"/>
      <c r="H14" s="26"/>
      <c r="I14" s="26" t="n">
        <v>300</v>
      </c>
      <c r="J14" s="33" t="n">
        <v>1953.21</v>
      </c>
      <c r="K14" s="26"/>
      <c r="L14" s="26"/>
      <c r="M14" s="26"/>
      <c r="N14" s="26"/>
      <c r="O14" s="26"/>
    </row>
    <row r="15" customFormat="false" ht="63.75" hidden="false" customHeight="false" outlineLevel="0" collapsed="false">
      <c r="C15" s="39" t="s">
        <v>341</v>
      </c>
      <c r="D15" s="25" t="s">
        <v>534</v>
      </c>
      <c r="E15" s="26"/>
      <c r="F15" s="26"/>
      <c r="G15" s="28"/>
      <c r="H15" s="26"/>
      <c r="I15" s="26" t="n">
        <v>18.81</v>
      </c>
      <c r="J15" s="26" t="n">
        <v>299.94</v>
      </c>
      <c r="K15" s="26"/>
      <c r="L15" s="26"/>
      <c r="M15" s="26"/>
      <c r="N15" s="26"/>
      <c r="O15" s="26"/>
    </row>
    <row r="16" customFormat="false" ht="51" hidden="false" customHeight="false" outlineLevel="0" collapsed="false">
      <c r="C16" s="39" t="s">
        <v>343</v>
      </c>
      <c r="D16" s="25" t="s">
        <v>60</v>
      </c>
      <c r="E16" s="26"/>
      <c r="F16" s="33"/>
      <c r="G16" s="26"/>
      <c r="H16" s="26"/>
      <c r="I16" s="26" t="n">
        <v>54.18</v>
      </c>
      <c r="J16" s="33" t="n">
        <v>620.96</v>
      </c>
      <c r="K16" s="26"/>
      <c r="L16" s="26"/>
      <c r="M16" s="26"/>
      <c r="N16" s="26"/>
      <c r="O16" s="26"/>
    </row>
    <row r="17" customFormat="false" ht="63.75" hidden="false" customHeight="false" outlineLevel="0" collapsed="false">
      <c r="C17" s="39" t="s">
        <v>52</v>
      </c>
      <c r="D17" s="25" t="s">
        <v>68</v>
      </c>
      <c r="E17" s="26"/>
      <c r="F17" s="26"/>
      <c r="G17" s="28"/>
      <c r="H17" s="26"/>
      <c r="I17" s="26" t="n">
        <v>24.4</v>
      </c>
      <c r="J17" s="26" t="n">
        <v>192</v>
      </c>
      <c r="K17" s="26"/>
      <c r="L17" s="26"/>
      <c r="M17" s="26"/>
      <c r="N17" s="26"/>
      <c r="O17" s="26"/>
    </row>
    <row r="18" customFormat="false" ht="63.75" hidden="false" customHeight="false" outlineLevel="0" collapsed="false">
      <c r="C18" s="39" t="s">
        <v>55</v>
      </c>
      <c r="D18" s="25" t="s">
        <v>64</v>
      </c>
      <c r="E18" s="26"/>
      <c r="F18" s="26"/>
      <c r="G18" s="26"/>
      <c r="H18" s="26"/>
      <c r="I18" s="26" t="n">
        <v>252</v>
      </c>
      <c r="J18" s="33" t="n">
        <v>1608</v>
      </c>
      <c r="K18" s="26"/>
      <c r="L18" s="26"/>
      <c r="M18" s="26"/>
      <c r="N18" s="26"/>
      <c r="O18" s="26"/>
    </row>
    <row r="19" customFormat="false" ht="51" hidden="false" customHeight="false" outlineLevel="0" collapsed="false">
      <c r="C19" s="51" t="s">
        <v>57</v>
      </c>
      <c r="D19" s="52" t="s">
        <v>80</v>
      </c>
      <c r="E19" s="28"/>
      <c r="F19" s="28"/>
      <c r="G19" s="28"/>
      <c r="H19" s="28"/>
      <c r="I19" s="28" t="n">
        <v>0.59</v>
      </c>
      <c r="J19" s="28" t="n">
        <v>9.82</v>
      </c>
      <c r="K19" s="28"/>
      <c r="L19" s="28"/>
      <c r="M19" s="28"/>
      <c r="N19" s="28"/>
      <c r="O19" s="28"/>
    </row>
    <row r="20" customFormat="false" ht="25.5" hidden="false" customHeight="false" outlineLevel="0" collapsed="false">
      <c r="C20" s="94" t="n">
        <v>4</v>
      </c>
      <c r="D20" s="54" t="s">
        <v>82</v>
      </c>
      <c r="E20" s="55"/>
      <c r="F20" s="55"/>
      <c r="G20" s="55"/>
      <c r="H20" s="55"/>
      <c r="I20" s="55" t="n">
        <f aca="false">I21+I22</f>
        <v>622.32</v>
      </c>
      <c r="J20" s="55" t="n">
        <f aca="false">J21+J22</f>
        <v>10565.78</v>
      </c>
      <c r="K20" s="55"/>
      <c r="L20" s="55"/>
      <c r="M20" s="55"/>
      <c r="N20" s="55"/>
      <c r="O20" s="55"/>
    </row>
    <row r="21" customFormat="false" ht="12.75" hidden="false" customHeight="false" outlineLevel="0" collapsed="false">
      <c r="C21" s="34"/>
      <c r="D21" s="38" t="s">
        <v>83</v>
      </c>
      <c r="E21" s="36"/>
      <c r="F21" s="36"/>
      <c r="G21" s="36"/>
      <c r="H21" s="36"/>
      <c r="I21" s="36" t="n">
        <f aca="false">I23+I25+I27+I28+I34+I37+I39+I46+I47+I53</f>
        <v>285.94</v>
      </c>
      <c r="J21" s="36" t="n">
        <f aca="false">J23+J25+J27+J28+J34+J37+J39+J46+J47+J53</f>
        <v>3624.09</v>
      </c>
      <c r="K21" s="36"/>
      <c r="L21" s="36"/>
      <c r="M21" s="36"/>
      <c r="N21" s="36"/>
      <c r="O21" s="36"/>
    </row>
    <row r="22" customFormat="false" ht="12.75" hidden="false" customHeight="false" outlineLevel="0" collapsed="false">
      <c r="C22" s="56"/>
      <c r="D22" s="57" t="s">
        <v>326</v>
      </c>
      <c r="E22" s="58"/>
      <c r="F22" s="58"/>
      <c r="G22" s="58"/>
      <c r="H22" s="58"/>
      <c r="I22" s="58" t="n">
        <f aca="false">I24+I26+I29+I30+I33+I35+I36+I38+I43+I50+I54</f>
        <v>336.38</v>
      </c>
      <c r="J22" s="58" t="n">
        <f aca="false">J24+J26+J29+J30+J33+J35+J36+J38+J43+J50+J54</f>
        <v>6941.69</v>
      </c>
      <c r="K22" s="58"/>
      <c r="L22" s="58"/>
      <c r="M22" s="58"/>
      <c r="N22" s="58"/>
      <c r="O22" s="58"/>
    </row>
    <row r="23" customFormat="false" ht="51" hidden="false" customHeight="true" outlineLevel="0" collapsed="false">
      <c r="C23" s="64" t="s">
        <v>85</v>
      </c>
      <c r="D23" s="65" t="s">
        <v>535</v>
      </c>
      <c r="E23" s="27"/>
      <c r="F23" s="27"/>
      <c r="G23" s="46"/>
      <c r="H23" s="27"/>
      <c r="I23" s="27" t="n">
        <v>11</v>
      </c>
      <c r="J23" s="27" t="n">
        <v>214</v>
      </c>
      <c r="K23" s="27"/>
      <c r="L23" s="27"/>
      <c r="M23" s="27"/>
      <c r="N23" s="27"/>
      <c r="O23" s="27"/>
    </row>
    <row r="24" customFormat="false" ht="51" hidden="false" customHeight="false" outlineLevel="0" collapsed="false">
      <c r="C24" s="64"/>
      <c r="D24" s="25" t="s">
        <v>536</v>
      </c>
      <c r="E24" s="26"/>
      <c r="F24" s="26"/>
      <c r="G24" s="28"/>
      <c r="H24" s="26"/>
      <c r="I24" s="26" t="n">
        <v>40</v>
      </c>
      <c r="J24" s="26" t="n">
        <v>471</v>
      </c>
      <c r="K24" s="26"/>
      <c r="L24" s="26"/>
      <c r="M24" s="26"/>
      <c r="N24" s="26"/>
      <c r="O24" s="26"/>
    </row>
    <row r="25" customFormat="false" ht="51" hidden="false" customHeight="true" outlineLevel="0" collapsed="false">
      <c r="C25" s="24" t="s">
        <v>476</v>
      </c>
      <c r="D25" s="25" t="s">
        <v>537</v>
      </c>
      <c r="E25" s="26"/>
      <c r="F25" s="26"/>
      <c r="G25" s="28"/>
      <c r="H25" s="26"/>
      <c r="I25" s="26" t="n">
        <v>166.75</v>
      </c>
      <c r="J25" s="26" t="n">
        <v>1700.12</v>
      </c>
      <c r="K25" s="26"/>
      <c r="L25" s="26"/>
      <c r="M25" s="26"/>
      <c r="N25" s="26"/>
      <c r="O25" s="26"/>
    </row>
    <row r="26" customFormat="false" ht="51" hidden="false" customHeight="false" outlineLevel="0" collapsed="false">
      <c r="C26" s="24"/>
      <c r="D26" s="25" t="s">
        <v>123</v>
      </c>
      <c r="E26" s="26"/>
      <c r="F26" s="26"/>
      <c r="G26" s="28"/>
      <c r="H26" s="26"/>
      <c r="I26" s="26" t="n">
        <v>10.89</v>
      </c>
      <c r="J26" s="26" t="n">
        <v>111.01</v>
      </c>
      <c r="K26" s="26"/>
      <c r="L26" s="26"/>
      <c r="M26" s="26"/>
      <c r="N26" s="26"/>
      <c r="O26" s="26"/>
    </row>
    <row r="27" customFormat="false" ht="51" hidden="false" customHeight="true" outlineLevel="0" collapsed="false">
      <c r="C27" s="24" t="s">
        <v>538</v>
      </c>
      <c r="D27" s="25" t="s">
        <v>539</v>
      </c>
      <c r="E27" s="26"/>
      <c r="F27" s="26"/>
      <c r="G27" s="28"/>
      <c r="H27" s="26"/>
      <c r="I27" s="26" t="n">
        <v>15</v>
      </c>
      <c r="J27" s="26" t="n">
        <v>200</v>
      </c>
      <c r="K27" s="26"/>
      <c r="L27" s="26"/>
      <c r="M27" s="26"/>
      <c r="N27" s="26"/>
      <c r="O27" s="26"/>
    </row>
    <row r="28" customFormat="false" ht="51" hidden="false" customHeight="false" outlineLevel="0" collapsed="false">
      <c r="C28" s="24"/>
      <c r="D28" s="47" t="s">
        <v>540</v>
      </c>
      <c r="E28" s="26"/>
      <c r="F28" s="26"/>
      <c r="G28" s="26"/>
      <c r="H28" s="26"/>
      <c r="I28" s="26" t="n">
        <v>10</v>
      </c>
      <c r="J28" s="33" t="n">
        <v>200</v>
      </c>
      <c r="K28" s="26"/>
      <c r="L28" s="26"/>
      <c r="M28" s="26"/>
      <c r="N28" s="26"/>
      <c r="O28" s="26"/>
    </row>
    <row r="29" customFormat="false" ht="38.25" hidden="false" customHeight="false" outlineLevel="0" collapsed="false">
      <c r="C29" s="39" t="s">
        <v>93</v>
      </c>
      <c r="D29" s="25" t="s">
        <v>541</v>
      </c>
      <c r="E29" s="26"/>
      <c r="F29" s="26"/>
      <c r="G29" s="28"/>
      <c r="H29" s="26"/>
      <c r="I29" s="26" t="n">
        <v>15</v>
      </c>
      <c r="J29" s="26" t="n">
        <v>203</v>
      </c>
      <c r="K29" s="26"/>
      <c r="L29" s="26"/>
      <c r="M29" s="26"/>
      <c r="N29" s="26"/>
      <c r="O29" s="26"/>
    </row>
    <row r="30" customFormat="false" ht="51" hidden="false" customHeight="true" outlineLevel="0" collapsed="false">
      <c r="C30" s="51" t="s">
        <v>98</v>
      </c>
      <c r="D30" s="38" t="s">
        <v>238</v>
      </c>
      <c r="E30" s="36"/>
      <c r="F30" s="38"/>
      <c r="G30" s="36"/>
      <c r="H30" s="36"/>
      <c r="I30" s="36" t="n">
        <f aca="false">I31+I32</f>
        <v>21.62</v>
      </c>
      <c r="J30" s="36" t="n">
        <f aca="false">J31+J32</f>
        <v>469.86</v>
      </c>
      <c r="K30" s="36"/>
      <c r="L30" s="36"/>
      <c r="M30" s="36"/>
      <c r="N30" s="36"/>
      <c r="O30" s="36"/>
    </row>
    <row r="31" customFormat="false" ht="12.75" hidden="false" customHeight="false" outlineLevel="0" collapsed="false">
      <c r="C31" s="51"/>
      <c r="D31" s="25" t="s">
        <v>448</v>
      </c>
      <c r="E31" s="26"/>
      <c r="F31" s="33"/>
      <c r="G31" s="26"/>
      <c r="H31" s="26"/>
      <c r="I31" s="26" t="n">
        <v>20</v>
      </c>
      <c r="J31" s="33" t="n">
        <v>429.03</v>
      </c>
      <c r="K31" s="26"/>
      <c r="L31" s="26"/>
      <c r="M31" s="26"/>
      <c r="N31" s="26"/>
      <c r="O31" s="26"/>
    </row>
    <row r="32" customFormat="false" ht="12.75" hidden="false" customHeight="false" outlineLevel="0" collapsed="false">
      <c r="C32" s="51"/>
      <c r="D32" s="25" t="s">
        <v>445</v>
      </c>
      <c r="E32" s="26"/>
      <c r="F32" s="33"/>
      <c r="G32" s="26"/>
      <c r="H32" s="26"/>
      <c r="I32" s="26" t="n">
        <v>1.62</v>
      </c>
      <c r="J32" s="33" t="n">
        <v>40.83</v>
      </c>
      <c r="K32" s="26"/>
      <c r="L32" s="26"/>
      <c r="M32" s="26"/>
      <c r="N32" s="26"/>
      <c r="O32" s="26"/>
    </row>
    <row r="33" customFormat="false" ht="51" hidden="false" customHeight="false" outlineLevel="0" collapsed="false">
      <c r="C33" s="39" t="s">
        <v>100</v>
      </c>
      <c r="D33" s="25" t="s">
        <v>542</v>
      </c>
      <c r="E33" s="26"/>
      <c r="F33" s="26"/>
      <c r="G33" s="26"/>
      <c r="H33" s="26"/>
      <c r="I33" s="26" t="n">
        <v>1.6</v>
      </c>
      <c r="J33" s="33" t="n">
        <v>26.5</v>
      </c>
      <c r="K33" s="26"/>
      <c r="L33" s="26"/>
      <c r="M33" s="26"/>
      <c r="N33" s="26"/>
      <c r="O33" s="26"/>
    </row>
    <row r="34" customFormat="false" ht="38.25" hidden="false" customHeight="true" outlineLevel="0" collapsed="false">
      <c r="C34" s="39" t="s">
        <v>102</v>
      </c>
      <c r="D34" s="25" t="s">
        <v>451</v>
      </c>
      <c r="E34" s="26"/>
      <c r="F34" s="26"/>
      <c r="G34" s="26"/>
      <c r="H34" s="26"/>
      <c r="I34" s="26" t="n">
        <v>1.02</v>
      </c>
      <c r="J34" s="33" t="n">
        <v>2</v>
      </c>
      <c r="K34" s="26"/>
      <c r="L34" s="26"/>
      <c r="M34" s="26"/>
      <c r="N34" s="26"/>
      <c r="O34" s="26"/>
    </row>
    <row r="35" customFormat="false" ht="38.25" hidden="false" customHeight="false" outlineLevel="0" collapsed="false">
      <c r="C35" s="39"/>
      <c r="D35" s="25" t="s">
        <v>452</v>
      </c>
      <c r="E35" s="26"/>
      <c r="F35" s="26"/>
      <c r="G35" s="26"/>
      <c r="H35" s="26"/>
      <c r="I35" s="26" t="n">
        <v>1.9</v>
      </c>
      <c r="J35" s="33" t="n">
        <v>2</v>
      </c>
      <c r="K35" s="26"/>
      <c r="L35" s="26"/>
      <c r="M35" s="26"/>
      <c r="N35" s="26"/>
      <c r="O35" s="26"/>
    </row>
    <row r="36" customFormat="false" ht="76.5" hidden="false" customHeight="false" outlineLevel="0" collapsed="false">
      <c r="C36" s="39" t="s">
        <v>105</v>
      </c>
      <c r="D36" s="25" t="s">
        <v>211</v>
      </c>
      <c r="E36" s="26"/>
      <c r="F36" s="26"/>
      <c r="G36" s="28"/>
      <c r="H36" s="26"/>
      <c r="I36" s="26" t="n">
        <v>1</v>
      </c>
      <c r="J36" s="26" t="n">
        <v>15</v>
      </c>
      <c r="K36" s="26"/>
      <c r="L36" s="26"/>
      <c r="M36" s="26"/>
      <c r="N36" s="26"/>
      <c r="O36" s="26"/>
    </row>
    <row r="37" customFormat="false" ht="51" hidden="false" customHeight="true" outlineLevel="0" collapsed="false">
      <c r="C37" s="39" t="s">
        <v>108</v>
      </c>
      <c r="D37" s="25" t="s">
        <v>399</v>
      </c>
      <c r="E37" s="26"/>
      <c r="F37" s="26"/>
      <c r="G37" s="28"/>
      <c r="H37" s="26"/>
      <c r="I37" s="26" t="n">
        <v>6</v>
      </c>
      <c r="J37" s="26" t="n">
        <v>111</v>
      </c>
      <c r="K37" s="26"/>
      <c r="L37" s="26"/>
      <c r="M37" s="26"/>
      <c r="N37" s="26"/>
      <c r="O37" s="26"/>
    </row>
    <row r="38" customFormat="false" ht="51" hidden="false" customHeight="false" outlineLevel="0" collapsed="false">
      <c r="C38" s="39"/>
      <c r="D38" s="25" t="s">
        <v>400</v>
      </c>
      <c r="E38" s="26"/>
      <c r="F38" s="26"/>
      <c r="G38" s="28"/>
      <c r="H38" s="26"/>
      <c r="I38" s="26" t="n">
        <v>90</v>
      </c>
      <c r="J38" s="26" t="n">
        <v>1800</v>
      </c>
      <c r="K38" s="26"/>
      <c r="L38" s="26"/>
      <c r="M38" s="26"/>
      <c r="N38" s="26"/>
      <c r="O38" s="26"/>
    </row>
    <row r="39" customFormat="false" ht="38.25" hidden="false" customHeight="true" outlineLevel="0" collapsed="false">
      <c r="C39" s="39" t="s">
        <v>111</v>
      </c>
      <c r="D39" s="38" t="s">
        <v>543</v>
      </c>
      <c r="E39" s="36"/>
      <c r="F39" s="26"/>
      <c r="G39" s="36"/>
      <c r="H39" s="36"/>
      <c r="I39" s="36" t="n">
        <f aca="false">SUM(I40:I42)</f>
        <v>38.75</v>
      </c>
      <c r="J39" s="36" t="n">
        <f aca="false">SUM(J40:J42)</f>
        <v>592.63</v>
      </c>
      <c r="K39" s="36"/>
      <c r="L39" s="36"/>
      <c r="M39" s="36"/>
      <c r="N39" s="36"/>
      <c r="O39" s="36"/>
    </row>
    <row r="40" customFormat="false" ht="25.5" hidden="false" customHeight="false" outlineLevel="0" collapsed="false">
      <c r="C40" s="39"/>
      <c r="D40" s="38" t="s">
        <v>220</v>
      </c>
      <c r="E40" s="26"/>
      <c r="F40" s="26"/>
      <c r="G40" s="26"/>
      <c r="H40" s="26"/>
      <c r="I40" s="26" t="n">
        <v>19.77</v>
      </c>
      <c r="J40" s="26" t="n">
        <v>329.6</v>
      </c>
      <c r="K40" s="26"/>
      <c r="L40" s="26"/>
      <c r="M40" s="26"/>
      <c r="N40" s="26"/>
      <c r="O40" s="26"/>
    </row>
    <row r="41" customFormat="false" ht="25.5" hidden="false" customHeight="false" outlineLevel="0" collapsed="false">
      <c r="C41" s="39"/>
      <c r="D41" s="25" t="s">
        <v>544</v>
      </c>
      <c r="E41" s="26"/>
      <c r="F41" s="26"/>
      <c r="G41" s="26"/>
      <c r="H41" s="26"/>
      <c r="I41" s="26" t="n">
        <v>6.75</v>
      </c>
      <c r="J41" s="33" t="n">
        <v>60</v>
      </c>
      <c r="K41" s="26"/>
      <c r="L41" s="26"/>
      <c r="M41" s="26"/>
      <c r="N41" s="26"/>
      <c r="O41" s="26"/>
    </row>
    <row r="42" customFormat="false" ht="25.5" hidden="false" customHeight="false" outlineLevel="0" collapsed="false">
      <c r="C42" s="39"/>
      <c r="D42" s="25" t="s">
        <v>222</v>
      </c>
      <c r="E42" s="26"/>
      <c r="F42" s="26"/>
      <c r="G42" s="26"/>
      <c r="H42" s="26"/>
      <c r="I42" s="26" t="n">
        <v>12.23</v>
      </c>
      <c r="J42" s="26" t="n">
        <v>203.03</v>
      </c>
      <c r="K42" s="26"/>
      <c r="L42" s="26"/>
      <c r="M42" s="26"/>
      <c r="N42" s="26"/>
      <c r="O42" s="26"/>
    </row>
    <row r="43" customFormat="false" ht="51" hidden="false" customHeight="false" outlineLevel="0" collapsed="false">
      <c r="C43" s="39"/>
      <c r="D43" s="38" t="s">
        <v>436</v>
      </c>
      <c r="E43" s="36"/>
      <c r="F43" s="26"/>
      <c r="G43" s="26"/>
      <c r="H43" s="36"/>
      <c r="I43" s="36" t="n">
        <f aca="false">SUM(I44:I45)</f>
        <v>53.37</v>
      </c>
      <c r="J43" s="36" t="n">
        <f aca="false">SUM(J44:J45)</f>
        <v>893.32</v>
      </c>
      <c r="K43" s="36"/>
      <c r="L43" s="36"/>
      <c r="M43" s="36"/>
      <c r="N43" s="26"/>
      <c r="O43" s="36"/>
    </row>
    <row r="44" customFormat="false" ht="25.5" hidden="false" customHeight="false" outlineLevel="0" collapsed="false">
      <c r="C44" s="39"/>
      <c r="D44" s="38" t="s">
        <v>220</v>
      </c>
      <c r="E44" s="26"/>
      <c r="F44" s="26"/>
      <c r="G44" s="26"/>
      <c r="H44" s="26"/>
      <c r="I44" s="26" t="n">
        <v>53.03</v>
      </c>
      <c r="J44" s="26" t="n">
        <v>887.29</v>
      </c>
      <c r="K44" s="26"/>
      <c r="L44" s="26"/>
      <c r="M44" s="26"/>
      <c r="N44" s="26"/>
      <c r="O44" s="26"/>
    </row>
    <row r="45" customFormat="false" ht="25.5" hidden="false" customHeight="false" outlineLevel="0" collapsed="false">
      <c r="C45" s="39"/>
      <c r="D45" s="25" t="s">
        <v>545</v>
      </c>
      <c r="E45" s="26"/>
      <c r="F45" s="26"/>
      <c r="G45" s="26"/>
      <c r="H45" s="26"/>
      <c r="I45" s="26" t="n">
        <v>0.34</v>
      </c>
      <c r="J45" s="26" t="n">
        <v>6.03</v>
      </c>
      <c r="K45" s="26"/>
      <c r="L45" s="26"/>
      <c r="M45" s="26"/>
      <c r="N45" s="26"/>
      <c r="O45" s="26"/>
    </row>
    <row r="46" customFormat="false" ht="63.75" hidden="false" customHeight="false" outlineLevel="0" collapsed="false">
      <c r="C46" s="39" t="s">
        <v>495</v>
      </c>
      <c r="D46" s="25" t="s">
        <v>546</v>
      </c>
      <c r="E46" s="26"/>
      <c r="F46" s="26"/>
      <c r="G46" s="28"/>
      <c r="H46" s="26"/>
      <c r="I46" s="26" t="n">
        <v>13.52</v>
      </c>
      <c r="J46" s="26" t="n">
        <v>189.64</v>
      </c>
      <c r="K46" s="26"/>
      <c r="L46" s="26"/>
      <c r="M46" s="26"/>
      <c r="N46" s="26"/>
      <c r="O46" s="26"/>
    </row>
    <row r="47" customFormat="false" ht="51" hidden="false" customHeight="true" outlineLevel="0" collapsed="false">
      <c r="C47" s="39" t="s">
        <v>498</v>
      </c>
      <c r="D47" s="38" t="s">
        <v>175</v>
      </c>
      <c r="E47" s="26"/>
      <c r="F47" s="36"/>
      <c r="G47" s="36"/>
      <c r="H47" s="36"/>
      <c r="I47" s="36" t="n">
        <f aca="false">SUM(I48:I49)</f>
        <v>16.2</v>
      </c>
      <c r="J47" s="36" t="n">
        <f aca="false">SUM(J48:J49)</f>
        <v>290</v>
      </c>
      <c r="K47" s="36"/>
      <c r="L47" s="36"/>
      <c r="M47" s="36"/>
      <c r="N47" s="36"/>
      <c r="O47" s="36"/>
    </row>
    <row r="48" customFormat="false" ht="38.25" hidden="false" customHeight="false" outlineLevel="0" collapsed="false">
      <c r="C48" s="39"/>
      <c r="D48" s="25" t="s">
        <v>412</v>
      </c>
      <c r="E48" s="26"/>
      <c r="F48" s="42"/>
      <c r="G48" s="26"/>
      <c r="H48" s="26"/>
      <c r="I48" s="26" t="n">
        <v>6.2</v>
      </c>
      <c r="J48" s="33" t="n">
        <v>80</v>
      </c>
      <c r="K48" s="26"/>
      <c r="L48" s="26"/>
      <c r="M48" s="26"/>
      <c r="N48" s="26"/>
      <c r="O48" s="26"/>
    </row>
    <row r="49" customFormat="false" ht="51" hidden="false" customHeight="false" outlineLevel="0" collapsed="false">
      <c r="C49" s="39"/>
      <c r="D49" s="25" t="s">
        <v>415</v>
      </c>
      <c r="E49" s="26"/>
      <c r="F49" s="42"/>
      <c r="G49" s="26"/>
      <c r="H49" s="26"/>
      <c r="I49" s="26" t="n">
        <v>10</v>
      </c>
      <c r="J49" s="33" t="n">
        <v>210</v>
      </c>
      <c r="K49" s="26"/>
      <c r="L49" s="26"/>
      <c r="M49" s="26"/>
      <c r="N49" s="26"/>
      <c r="O49" s="26"/>
    </row>
    <row r="50" customFormat="false" ht="51" hidden="false" customHeight="false" outlineLevel="0" collapsed="false">
      <c r="C50" s="39"/>
      <c r="D50" s="38" t="s">
        <v>179</v>
      </c>
      <c r="E50" s="26"/>
      <c r="F50" s="26"/>
      <c r="G50" s="36"/>
      <c r="H50" s="36"/>
      <c r="I50" s="36" t="n">
        <f aca="false">SUM(I51:I52)</f>
        <v>26</v>
      </c>
      <c r="J50" s="36" t="n">
        <f aca="false">SUM(J51:J52)</f>
        <v>350</v>
      </c>
      <c r="K50" s="36"/>
      <c r="L50" s="36"/>
      <c r="M50" s="36"/>
      <c r="N50" s="36"/>
      <c r="O50" s="36"/>
    </row>
    <row r="51" customFormat="false" ht="38.25" hidden="false" customHeight="false" outlineLevel="0" collapsed="false">
      <c r="C51" s="39"/>
      <c r="D51" s="25" t="s">
        <v>547</v>
      </c>
      <c r="E51" s="26"/>
      <c r="F51" s="42"/>
      <c r="G51" s="26"/>
      <c r="H51" s="26"/>
      <c r="I51" s="26" t="n">
        <v>5</v>
      </c>
      <c r="J51" s="33" t="n">
        <v>70</v>
      </c>
      <c r="K51" s="26"/>
      <c r="L51" s="26"/>
      <c r="M51" s="26"/>
      <c r="N51" s="26"/>
      <c r="O51" s="26"/>
    </row>
    <row r="52" customFormat="false" ht="51" hidden="false" customHeight="false" outlineLevel="0" collapsed="false">
      <c r="C52" s="39"/>
      <c r="D52" s="25" t="s">
        <v>548</v>
      </c>
      <c r="E52" s="26"/>
      <c r="F52" s="42"/>
      <c r="G52" s="26"/>
      <c r="H52" s="26"/>
      <c r="I52" s="26" t="n">
        <v>21</v>
      </c>
      <c r="J52" s="33" t="n">
        <v>280</v>
      </c>
      <c r="K52" s="26"/>
      <c r="L52" s="26"/>
      <c r="M52" s="26"/>
      <c r="N52" s="26"/>
      <c r="O52" s="26"/>
    </row>
    <row r="53" customFormat="false" ht="38.25" hidden="false" customHeight="true" outlineLevel="0" collapsed="false">
      <c r="C53" s="39" t="s">
        <v>120</v>
      </c>
      <c r="D53" s="25" t="s">
        <v>549</v>
      </c>
      <c r="E53" s="26"/>
      <c r="F53" s="26"/>
      <c r="G53" s="28"/>
      <c r="H53" s="28"/>
      <c r="I53" s="28" t="n">
        <v>7.7</v>
      </c>
      <c r="J53" s="33" t="n">
        <v>124.7</v>
      </c>
      <c r="K53" s="28"/>
      <c r="L53" s="28"/>
      <c r="M53" s="28"/>
      <c r="N53" s="26"/>
      <c r="O53" s="28"/>
    </row>
    <row r="54" customFormat="false" ht="38.25" hidden="false" customHeight="false" outlineLevel="0" collapsed="false">
      <c r="C54" s="39"/>
      <c r="D54" s="25" t="s">
        <v>550</v>
      </c>
      <c r="E54" s="26"/>
      <c r="F54" s="26"/>
      <c r="G54" s="28"/>
      <c r="H54" s="28"/>
      <c r="I54" s="28" t="n">
        <v>75</v>
      </c>
      <c r="J54" s="33" t="n">
        <v>2600</v>
      </c>
      <c r="K54" s="28"/>
      <c r="L54" s="28"/>
      <c r="M54" s="28"/>
      <c r="N54" s="26"/>
      <c r="O54" s="28"/>
    </row>
    <row r="55" customFormat="false" ht="25.5" hidden="false" customHeight="false" outlineLevel="0" collapsed="false">
      <c r="C55" s="22" t="s">
        <v>244</v>
      </c>
      <c r="D55" s="23" t="s">
        <v>245</v>
      </c>
      <c r="E55" s="10"/>
      <c r="F55" s="10"/>
      <c r="G55" s="10"/>
      <c r="H55" s="10"/>
      <c r="I55" s="10" t="n">
        <f aca="false">SUM(I56:I60)</f>
        <v>54.019</v>
      </c>
      <c r="J55" s="10" t="n">
        <f aca="false">SUM(J56:J60)</f>
        <v>460.525</v>
      </c>
      <c r="K55" s="10"/>
      <c r="L55" s="10"/>
      <c r="M55" s="10"/>
      <c r="N55" s="10"/>
      <c r="O55" s="10"/>
    </row>
    <row r="56" customFormat="false" ht="38.25" hidden="false" customHeight="false" outlineLevel="0" collapsed="false">
      <c r="C56" s="24" t="s">
        <v>246</v>
      </c>
      <c r="D56" s="25" t="s">
        <v>551</v>
      </c>
      <c r="E56" s="26"/>
      <c r="F56" s="26"/>
      <c r="G56" s="28"/>
      <c r="H56" s="27"/>
      <c r="I56" s="27" t="n">
        <v>1.43</v>
      </c>
      <c r="J56" s="26" t="n">
        <v>30</v>
      </c>
      <c r="K56" s="27"/>
      <c r="L56" s="27"/>
      <c r="M56" s="27"/>
      <c r="N56" s="26"/>
      <c r="O56" s="27"/>
    </row>
    <row r="57" customFormat="false" ht="38.25" hidden="false" customHeight="false" outlineLevel="0" collapsed="false">
      <c r="C57" s="24" t="s">
        <v>251</v>
      </c>
      <c r="D57" s="25" t="s">
        <v>256</v>
      </c>
      <c r="E57" s="26"/>
      <c r="F57" s="26"/>
      <c r="G57" s="28"/>
      <c r="H57" s="26"/>
      <c r="I57" s="26" t="n">
        <v>14.4</v>
      </c>
      <c r="J57" s="26" t="n">
        <v>195</v>
      </c>
      <c r="K57" s="26"/>
      <c r="L57" s="26"/>
      <c r="M57" s="26"/>
      <c r="N57" s="26"/>
      <c r="O57" s="26"/>
    </row>
    <row r="58" customFormat="false" ht="38.25" hidden="false" customHeight="false" outlineLevel="0" collapsed="false">
      <c r="C58" s="24" t="s">
        <v>255</v>
      </c>
      <c r="D58" s="25" t="s">
        <v>552</v>
      </c>
      <c r="E58" s="26"/>
      <c r="F58" s="26"/>
      <c r="G58" s="28"/>
      <c r="H58" s="26"/>
      <c r="I58" s="26" t="n">
        <v>35.8</v>
      </c>
      <c r="J58" s="26" t="n">
        <v>200</v>
      </c>
      <c r="K58" s="26"/>
      <c r="L58" s="26"/>
      <c r="M58" s="26"/>
      <c r="N58" s="26"/>
      <c r="O58" s="26"/>
    </row>
    <row r="59" customFormat="false" ht="38.25" hidden="false" customHeight="false" outlineLevel="0" collapsed="false">
      <c r="C59" s="24" t="s">
        <v>257</v>
      </c>
      <c r="D59" s="25" t="s">
        <v>262</v>
      </c>
      <c r="E59" s="26"/>
      <c r="F59" s="26"/>
      <c r="G59" s="28"/>
      <c r="H59" s="26"/>
      <c r="I59" s="26" t="n">
        <v>1</v>
      </c>
      <c r="J59" s="26" t="n">
        <v>16</v>
      </c>
      <c r="K59" s="26"/>
      <c r="L59" s="26"/>
      <c r="M59" s="26"/>
      <c r="N59" s="26"/>
      <c r="O59" s="26"/>
    </row>
    <row r="60" customFormat="false" ht="38.25" hidden="false" customHeight="false" outlineLevel="0" collapsed="false">
      <c r="C60" s="76" t="s">
        <v>259</v>
      </c>
      <c r="D60" s="52" t="s">
        <v>264</v>
      </c>
      <c r="E60" s="28"/>
      <c r="F60" s="28"/>
      <c r="G60" s="28"/>
      <c r="H60" s="28"/>
      <c r="I60" s="28" t="n">
        <v>1.389</v>
      </c>
      <c r="J60" s="28" t="n">
        <v>19.525</v>
      </c>
      <c r="K60" s="28"/>
      <c r="L60" s="28"/>
      <c r="M60" s="28"/>
      <c r="N60" s="28"/>
      <c r="O60" s="28"/>
    </row>
    <row r="61" customFormat="false" ht="25.5" hidden="false" customHeight="false" outlineLevel="0" collapsed="false">
      <c r="C61" s="124" t="s">
        <v>273</v>
      </c>
      <c r="D61" s="23" t="s">
        <v>274</v>
      </c>
      <c r="E61" s="10"/>
      <c r="F61" s="10"/>
      <c r="G61" s="23"/>
      <c r="H61" s="10"/>
      <c r="I61" s="10" t="n">
        <f aca="false">SUM(I62)</f>
        <v>2</v>
      </c>
      <c r="J61" s="10" t="n">
        <f aca="false">SUM(J62)</f>
        <v>38</v>
      </c>
      <c r="K61" s="10"/>
      <c r="L61" s="10"/>
      <c r="M61" s="10"/>
      <c r="N61" s="23"/>
      <c r="O61" s="10"/>
    </row>
    <row r="62" customFormat="false" ht="63.75" hidden="false" customHeight="false" outlineLevel="0" collapsed="false">
      <c r="C62" s="29" t="s">
        <v>553</v>
      </c>
      <c r="D62" s="30" t="s">
        <v>554</v>
      </c>
      <c r="E62" s="46"/>
      <c r="F62" s="46"/>
      <c r="G62" s="46"/>
      <c r="H62" s="46"/>
      <c r="I62" s="46" t="n">
        <v>2</v>
      </c>
      <c r="J62" s="46" t="n">
        <v>38</v>
      </c>
      <c r="K62" s="46"/>
      <c r="L62" s="46"/>
      <c r="M62" s="46"/>
      <c r="N62" s="46"/>
      <c r="O62" s="46"/>
    </row>
    <row r="63" customFormat="false" ht="25.5" hidden="false" customHeight="false" outlineLevel="0" collapsed="false">
      <c r="C63" s="22" t="s">
        <v>277</v>
      </c>
      <c r="D63" s="23" t="s">
        <v>278</v>
      </c>
      <c r="E63" s="10"/>
      <c r="F63" s="10"/>
      <c r="G63" s="10"/>
      <c r="H63" s="10"/>
      <c r="I63" s="10" t="n">
        <f aca="false">I64</f>
        <v>10.26</v>
      </c>
      <c r="J63" s="10" t="n">
        <f aca="false">J64</f>
        <v>185.05</v>
      </c>
      <c r="K63" s="10"/>
      <c r="L63" s="10"/>
      <c r="M63" s="10"/>
      <c r="N63" s="10"/>
      <c r="O63" s="10"/>
    </row>
    <row r="64" customFormat="false" ht="51" hidden="false" customHeight="false" outlineLevel="0" collapsed="false">
      <c r="C64" s="29" t="s">
        <v>555</v>
      </c>
      <c r="D64" s="78" t="s">
        <v>280</v>
      </c>
      <c r="E64" s="46"/>
      <c r="F64" s="46"/>
      <c r="G64" s="46"/>
      <c r="H64" s="46"/>
      <c r="I64" s="46" t="n">
        <v>10.26</v>
      </c>
      <c r="J64" s="27" t="n">
        <v>185.05</v>
      </c>
      <c r="K64" s="46"/>
      <c r="L64" s="46"/>
      <c r="M64" s="46"/>
      <c r="N64" s="27"/>
      <c r="O64" s="46"/>
    </row>
    <row r="65" customFormat="false" ht="38.25" hidden="false" customHeight="false" outlineLevel="0" collapsed="false">
      <c r="C65" s="22" t="s">
        <v>286</v>
      </c>
      <c r="D65" s="23" t="s">
        <v>556</v>
      </c>
      <c r="E65" s="10"/>
      <c r="F65" s="10"/>
      <c r="G65" s="10"/>
      <c r="H65" s="10"/>
      <c r="I65" s="10" t="n">
        <f aca="false">I66+I67</f>
        <v>1.27</v>
      </c>
      <c r="J65" s="10" t="n">
        <f aca="false">J66+J67</f>
        <v>23.3</v>
      </c>
      <c r="K65" s="10"/>
      <c r="L65" s="10"/>
      <c r="M65" s="10"/>
      <c r="N65" s="10"/>
      <c r="O65" s="10"/>
    </row>
    <row r="66" customFormat="false" ht="38.25" hidden="false" customHeight="false" outlineLevel="0" collapsed="false">
      <c r="C66" s="50" t="s">
        <v>557</v>
      </c>
      <c r="D66" s="65" t="s">
        <v>295</v>
      </c>
      <c r="E66" s="27"/>
      <c r="F66" s="27"/>
      <c r="G66" s="28"/>
      <c r="H66" s="27"/>
      <c r="I66" s="27" t="n">
        <v>0.8</v>
      </c>
      <c r="J66" s="26" t="n">
        <v>15</v>
      </c>
      <c r="K66" s="27"/>
      <c r="L66" s="27"/>
      <c r="M66" s="27"/>
      <c r="N66" s="26"/>
      <c r="O66" s="27"/>
    </row>
    <row r="67" customFormat="false" ht="63.75" hidden="false" customHeight="false" outlineLevel="0" collapsed="false">
      <c r="C67" s="50" t="s">
        <v>558</v>
      </c>
      <c r="D67" s="52" t="s">
        <v>559</v>
      </c>
      <c r="E67" s="26"/>
      <c r="F67" s="28"/>
      <c r="G67" s="28"/>
      <c r="H67" s="28"/>
      <c r="I67" s="28" t="n">
        <v>0.47</v>
      </c>
      <c r="J67" s="26" t="n">
        <v>8.3</v>
      </c>
      <c r="K67" s="28"/>
      <c r="L67" s="28"/>
      <c r="M67" s="28"/>
      <c r="N67" s="26"/>
      <c r="O67" s="28"/>
    </row>
    <row r="68" customFormat="false" ht="38.25" hidden="false" customHeight="false" outlineLevel="0" collapsed="false">
      <c r="C68" s="48" t="s">
        <v>313</v>
      </c>
      <c r="D68" s="23" t="s">
        <v>314</v>
      </c>
      <c r="E68" s="10"/>
      <c r="F68" s="10"/>
      <c r="G68" s="10"/>
      <c r="H68" s="10"/>
      <c r="I68" s="10" t="n">
        <f aca="false">SUM(I69)</f>
        <v>65</v>
      </c>
      <c r="J68" s="10" t="n">
        <f aca="false">SUM(J69)</f>
        <v>800</v>
      </c>
      <c r="K68" s="10"/>
      <c r="L68" s="10"/>
      <c r="M68" s="10"/>
      <c r="N68" s="10"/>
      <c r="O68" s="10"/>
    </row>
    <row r="69" customFormat="false" ht="51" hidden="false" customHeight="false" outlineLevel="0" collapsed="false">
      <c r="C69" s="110" t="s">
        <v>315</v>
      </c>
      <c r="D69" s="125" t="s">
        <v>316</v>
      </c>
      <c r="E69" s="112"/>
      <c r="F69" s="112"/>
      <c r="G69" s="112"/>
      <c r="H69" s="112"/>
      <c r="I69" s="112" t="n">
        <v>65</v>
      </c>
      <c r="J69" s="112" t="n">
        <v>800</v>
      </c>
      <c r="K69" s="112"/>
      <c r="L69" s="112"/>
      <c r="M69" s="112"/>
      <c r="N69" s="112"/>
      <c r="O69" s="112"/>
    </row>
    <row r="70" customFormat="false" ht="12.75" hidden="false" customHeight="false" outlineLevel="0" collapsed="false">
      <c r="C70" s="53"/>
      <c r="D70" s="54" t="s">
        <v>325</v>
      </c>
      <c r="E70" s="55"/>
      <c r="F70" s="55"/>
      <c r="G70" s="55" t="n">
        <f aca="false">SUM(G71:G72)</f>
        <v>0</v>
      </c>
      <c r="H70" s="55" t="n">
        <f aca="false">SUM(H71:H72)</f>
        <v>0</v>
      </c>
      <c r="I70" s="55" t="n">
        <f aca="false">SUM(I71:I72)</f>
        <v>1626.519</v>
      </c>
      <c r="J70" s="55" t="n">
        <f aca="false">SUM(J71:J72)</f>
        <v>20047.185</v>
      </c>
      <c r="K70" s="55" t="n">
        <f aca="false">SUM(K71:K72)</f>
        <v>0</v>
      </c>
      <c r="L70" s="55" t="n">
        <f aca="false">SUM(L71:L72)</f>
        <v>0</v>
      </c>
      <c r="M70" s="55" t="n">
        <f aca="false">SUM(M71:M72)</f>
        <v>0</v>
      </c>
      <c r="N70" s="55" t="n">
        <f aca="false">SUM(N71:N72)</f>
        <v>0</v>
      </c>
      <c r="O70" s="55"/>
    </row>
    <row r="71" customFormat="false" ht="12.75" hidden="false" customHeight="false" outlineLevel="0" collapsed="false">
      <c r="C71" s="34"/>
      <c r="D71" s="38" t="s">
        <v>83</v>
      </c>
      <c r="E71" s="36"/>
      <c r="F71" s="36"/>
      <c r="G71" s="36" t="n">
        <f aca="false">G7+G9+G21+G55+G61+G63+G65+G68</f>
        <v>0</v>
      </c>
      <c r="H71" s="36" t="n">
        <f aca="false">H7+H9+H21+H55+H61+H63+H65+H68</f>
        <v>0</v>
      </c>
      <c r="I71" s="36" t="n">
        <f aca="false">I7+I9+I21+I55+I61+I63+I65+I68</f>
        <v>1290.139</v>
      </c>
      <c r="J71" s="36" t="n">
        <f aca="false">J7+J9+J21+J55+J61+J63+J65+J68</f>
        <v>13105.495</v>
      </c>
      <c r="K71" s="36" t="n">
        <f aca="false">K7+K9+K21+K55+K61+K63+K65+K68</f>
        <v>0</v>
      </c>
      <c r="L71" s="36" t="n">
        <f aca="false">L7+L9+L21+L55+L61+L63+L65+L68</f>
        <v>0</v>
      </c>
      <c r="M71" s="36" t="n">
        <f aca="false">M7+M9+M21+M55+M61+M63+M65+M68</f>
        <v>0</v>
      </c>
      <c r="N71" s="36" t="n">
        <f aca="false">N7+N9+N21+N55+N61+N63+N65+N68</f>
        <v>0</v>
      </c>
      <c r="O71" s="36"/>
    </row>
    <row r="72" customFormat="false" ht="12.75" hidden="false" customHeight="false" outlineLevel="0" collapsed="false">
      <c r="C72" s="56"/>
      <c r="D72" s="57" t="s">
        <v>84</v>
      </c>
      <c r="E72" s="58"/>
      <c r="F72" s="58"/>
      <c r="G72" s="58" t="n">
        <f aca="false">G22</f>
        <v>0</v>
      </c>
      <c r="H72" s="58" t="n">
        <f aca="false">H22</f>
        <v>0</v>
      </c>
      <c r="I72" s="58" t="n">
        <f aca="false">I22</f>
        <v>336.38</v>
      </c>
      <c r="J72" s="58" t="n">
        <f aca="false">J22</f>
        <v>6941.69</v>
      </c>
      <c r="K72" s="58" t="n">
        <f aca="false">K22</f>
        <v>0</v>
      </c>
      <c r="L72" s="58" t="n">
        <f aca="false">L22</f>
        <v>0</v>
      </c>
      <c r="M72" s="58" t="n">
        <f aca="false">M22</f>
        <v>0</v>
      </c>
      <c r="N72" s="58" t="n">
        <f aca="false">N22</f>
        <v>0</v>
      </c>
      <c r="O72" s="58"/>
    </row>
  </sheetData>
  <autoFilter ref="C6:O72"/>
  <mergeCells count="16">
    <mergeCell ref="E4:E5"/>
    <mergeCell ref="F4:F5"/>
    <mergeCell ref="G4:H4"/>
    <mergeCell ref="I4:J4"/>
    <mergeCell ref="K4:L4"/>
    <mergeCell ref="M4:N4"/>
    <mergeCell ref="O4:O5"/>
    <mergeCell ref="C23:C24"/>
    <mergeCell ref="C25:C26"/>
    <mergeCell ref="C27:C28"/>
    <mergeCell ref="C30:C32"/>
    <mergeCell ref="C34:C35"/>
    <mergeCell ref="C37:C38"/>
    <mergeCell ref="C39:C45"/>
    <mergeCell ref="C47:C52"/>
    <mergeCell ref="C53:C5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C2:K2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0" ySplit="6" topLeftCell="A7" activePane="bottomLeft" state="frozen"/>
      <selection pane="topLeft" activeCell="A1" activeCellId="0" sqref="A1"/>
      <selection pane="bottomLeft" activeCell="A1" activeCellId="0" sqref="A1"/>
    </sheetView>
  </sheetViews>
  <sheetFormatPr defaultColWidth="9.00390625" defaultRowHeight="12.75" zeroHeight="false" outlineLevelRow="0" outlineLevelCol="0"/>
  <cols>
    <col collapsed="false" customWidth="true" hidden="true" outlineLevel="0" max="1" min="1" style="126" width="5.14"/>
    <col collapsed="false" customWidth="true" hidden="true" outlineLevel="0" max="2" min="2" style="5" width="8.71"/>
    <col collapsed="false" customWidth="true" hidden="false" outlineLevel="0" max="3" min="3" style="127" width="6.14"/>
    <col collapsed="false" customWidth="true" hidden="false" outlineLevel="0" max="4" min="4" style="2" width="43.14"/>
    <col collapsed="false" customWidth="true" hidden="false" outlineLevel="0" max="5" min="5" style="5" width="18.29"/>
    <col collapsed="false" customWidth="true" hidden="false" outlineLevel="0" max="6" min="6" style="128" width="30.29"/>
    <col collapsed="false" customWidth="true" hidden="false" outlineLevel="0" max="7" min="7" style="126" width="21.14"/>
    <col collapsed="false" customWidth="true" hidden="false" outlineLevel="0" max="8" min="8" style="126" width="19.42"/>
    <col collapsed="false" customWidth="true" hidden="false" outlineLevel="0" max="10" min="9" style="126" width="18.29"/>
    <col collapsed="false" customWidth="true" hidden="false" outlineLevel="0" max="11" min="11" style="126" width="25.85"/>
    <col collapsed="false" customWidth="false" hidden="false" outlineLevel="0" max="16384" min="12" style="126" width="9"/>
  </cols>
  <sheetData>
    <row r="2" customFormat="false" ht="23.25" hidden="false" customHeight="true" outlineLevel="0" collapsed="false">
      <c r="C2" s="129" t="s">
        <v>560</v>
      </c>
      <c r="D2" s="129"/>
      <c r="E2" s="129"/>
      <c r="F2" s="129"/>
      <c r="G2" s="129"/>
      <c r="H2" s="129"/>
      <c r="I2" s="129"/>
      <c r="J2" s="129"/>
      <c r="K2" s="129"/>
    </row>
    <row r="3" customFormat="false" ht="16.5" hidden="false" customHeight="true" outlineLevel="0" collapsed="false">
      <c r="D3" s="130"/>
      <c r="E3" s="131"/>
    </row>
    <row r="4" customFormat="false" ht="64.5" hidden="false" customHeight="true" outlineLevel="0" collapsed="false">
      <c r="C4" s="120"/>
      <c r="D4" s="10" t="s">
        <v>561</v>
      </c>
      <c r="E4" s="9" t="s">
        <v>2</v>
      </c>
      <c r="F4" s="10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3" t="s">
        <v>8</v>
      </c>
    </row>
    <row r="5" customFormat="false" ht="35.25" hidden="false" customHeight="true" outlineLevel="0" collapsed="false">
      <c r="C5" s="122"/>
      <c r="D5" s="10"/>
      <c r="E5" s="9"/>
      <c r="F5" s="10"/>
      <c r="G5" s="63" t="s">
        <v>562</v>
      </c>
      <c r="H5" s="63" t="s">
        <v>562</v>
      </c>
      <c r="I5" s="63" t="s">
        <v>562</v>
      </c>
      <c r="J5" s="63" t="s">
        <v>562</v>
      </c>
      <c r="K5" s="13"/>
    </row>
    <row r="6" customFormat="false" ht="15" hidden="false" customHeight="true" outlineLevel="0" collapsed="false">
      <c r="C6" s="18" t="s">
        <v>10</v>
      </c>
      <c r="D6" s="19" t="s">
        <v>11</v>
      </c>
      <c r="E6" s="19" t="s">
        <v>12</v>
      </c>
      <c r="F6" s="19" t="s">
        <v>13</v>
      </c>
      <c r="G6" s="19" t="s">
        <v>14</v>
      </c>
      <c r="H6" s="19" t="s">
        <v>15</v>
      </c>
      <c r="I6" s="19" t="s">
        <v>16</v>
      </c>
      <c r="J6" s="20" t="s">
        <v>17</v>
      </c>
      <c r="K6" s="20" t="s">
        <v>18</v>
      </c>
    </row>
    <row r="7" customFormat="false" ht="25.5" hidden="false" customHeight="false" outlineLevel="0" collapsed="false">
      <c r="C7" s="22" t="s">
        <v>19</v>
      </c>
      <c r="D7" s="23" t="s">
        <v>20</v>
      </c>
      <c r="E7" s="10"/>
      <c r="F7" s="10"/>
      <c r="G7" s="10"/>
      <c r="H7" s="10" t="n">
        <f aca="false">H8</f>
        <v>1689.27</v>
      </c>
      <c r="I7" s="10"/>
      <c r="J7" s="10"/>
      <c r="K7" s="10"/>
    </row>
    <row r="8" customFormat="false" ht="38.25" hidden="false" customHeight="false" outlineLevel="0" collapsed="false">
      <c r="C8" s="132" t="s">
        <v>21</v>
      </c>
      <c r="D8" s="133" t="s">
        <v>25</v>
      </c>
      <c r="E8" s="134"/>
      <c r="F8" s="135"/>
      <c r="G8" s="46"/>
      <c r="H8" s="46" t="n">
        <v>1689.27</v>
      </c>
      <c r="I8" s="46"/>
      <c r="J8" s="46"/>
      <c r="K8" s="106"/>
    </row>
    <row r="9" customFormat="false" ht="25.5" hidden="false" customHeight="false" outlineLevel="0" collapsed="false">
      <c r="C9" s="22" t="s">
        <v>26</v>
      </c>
      <c r="D9" s="23" t="s">
        <v>563</v>
      </c>
      <c r="E9" s="10"/>
      <c r="F9" s="10"/>
      <c r="G9" s="10"/>
      <c r="H9" s="10" t="n">
        <f aca="false">SUM(H10:H11)</f>
        <v>230</v>
      </c>
      <c r="I9" s="10"/>
      <c r="J9" s="10"/>
      <c r="K9" s="10"/>
    </row>
    <row r="10" customFormat="false" ht="12.75" hidden="false" customHeight="true" outlineLevel="0" collapsed="false">
      <c r="C10" s="132" t="s">
        <v>28</v>
      </c>
      <c r="D10" s="30" t="s">
        <v>29</v>
      </c>
      <c r="E10" s="27"/>
      <c r="F10" s="108"/>
      <c r="G10" s="27"/>
      <c r="H10" s="27" t="n">
        <v>80</v>
      </c>
      <c r="I10" s="27"/>
      <c r="J10" s="33"/>
      <c r="K10" s="108"/>
    </row>
    <row r="11" customFormat="false" ht="12.75" hidden="false" customHeight="false" outlineLevel="0" collapsed="false">
      <c r="C11" s="132"/>
      <c r="D11" s="30"/>
      <c r="E11" s="28"/>
      <c r="F11" s="77"/>
      <c r="G11" s="28"/>
      <c r="H11" s="28" t="n">
        <v>150</v>
      </c>
      <c r="I11" s="28"/>
      <c r="J11" s="33"/>
      <c r="K11" s="77"/>
    </row>
    <row r="12" customFormat="false" ht="25.5" hidden="false" customHeight="false" outlineLevel="0" collapsed="false">
      <c r="C12" s="22" t="s">
        <v>30</v>
      </c>
      <c r="D12" s="23" t="s">
        <v>332</v>
      </c>
      <c r="E12" s="10"/>
      <c r="F12" s="10"/>
      <c r="G12" s="10"/>
      <c r="H12" s="10" t="n">
        <f aca="false">SUM(H13:H34)</f>
        <v>51161.48</v>
      </c>
      <c r="I12" s="10"/>
      <c r="J12" s="10"/>
      <c r="K12" s="10"/>
    </row>
    <row r="13" customFormat="false" ht="51" hidden="false" customHeight="false" outlineLevel="0" collapsed="false">
      <c r="C13" s="136" t="s">
        <v>32</v>
      </c>
      <c r="D13" s="25" t="s">
        <v>33</v>
      </c>
      <c r="E13" s="26"/>
      <c r="F13" s="26"/>
      <c r="G13" s="26"/>
      <c r="H13" s="27" t="n">
        <v>1118.5</v>
      </c>
      <c r="I13" s="27"/>
      <c r="J13" s="26"/>
      <c r="K13" s="108"/>
    </row>
    <row r="14" customFormat="false" ht="51" hidden="false" customHeight="false" outlineLevel="0" collapsed="false">
      <c r="C14" s="136" t="s">
        <v>34</v>
      </c>
      <c r="D14" s="25" t="s">
        <v>35</v>
      </c>
      <c r="E14" s="26"/>
      <c r="F14" s="26"/>
      <c r="G14" s="26"/>
      <c r="H14" s="26" t="n">
        <v>582</v>
      </c>
      <c r="I14" s="26"/>
      <c r="J14" s="26"/>
      <c r="K14" s="33"/>
    </row>
    <row r="15" customFormat="false" ht="54.75" hidden="false" customHeight="true" outlineLevel="0" collapsed="false">
      <c r="C15" s="136" t="s">
        <v>36</v>
      </c>
      <c r="D15" s="25" t="s">
        <v>37</v>
      </c>
      <c r="E15" s="26"/>
      <c r="F15" s="26"/>
      <c r="G15" s="26"/>
      <c r="H15" s="26" t="n">
        <v>261</v>
      </c>
      <c r="I15" s="26"/>
      <c r="J15" s="26"/>
      <c r="K15" s="33"/>
    </row>
    <row r="16" customFormat="false" ht="38.25" hidden="false" customHeight="false" outlineLevel="0" collapsed="false">
      <c r="C16" s="136" t="s">
        <v>38</v>
      </c>
      <c r="D16" s="52" t="s">
        <v>338</v>
      </c>
      <c r="E16" s="28"/>
      <c r="F16" s="28"/>
      <c r="G16" s="28"/>
      <c r="H16" s="28" t="n">
        <v>10739</v>
      </c>
      <c r="I16" s="28"/>
      <c r="J16" s="28"/>
      <c r="K16" s="77"/>
    </row>
    <row r="17" customFormat="false" ht="12.75" hidden="false" customHeight="true" outlineLevel="0" collapsed="false">
      <c r="C17" s="137" t="s">
        <v>42</v>
      </c>
      <c r="D17" s="124" t="s">
        <v>43</v>
      </c>
      <c r="E17" s="134"/>
      <c r="F17" s="134"/>
      <c r="G17" s="135"/>
      <c r="H17" s="135" t="n">
        <v>1890</v>
      </c>
      <c r="I17" s="135"/>
      <c r="J17" s="135"/>
      <c r="K17" s="138"/>
    </row>
    <row r="18" customFormat="false" ht="12.75" hidden="false" customHeight="false" outlineLevel="0" collapsed="false">
      <c r="C18" s="137"/>
      <c r="D18" s="124"/>
      <c r="E18" s="112"/>
      <c r="F18" s="112"/>
      <c r="G18" s="139"/>
      <c r="H18" s="139" t="n">
        <v>243</v>
      </c>
      <c r="I18" s="139"/>
      <c r="J18" s="139"/>
      <c r="K18" s="140"/>
    </row>
    <row r="19" customFormat="false" ht="51" hidden="false" customHeight="false" outlineLevel="0" collapsed="false">
      <c r="C19" s="136" t="s">
        <v>341</v>
      </c>
      <c r="D19" s="65" t="s">
        <v>64</v>
      </c>
      <c r="E19" s="27"/>
      <c r="F19" s="27"/>
      <c r="G19" s="108"/>
      <c r="H19" s="108" t="n">
        <v>1639.35</v>
      </c>
      <c r="I19" s="108"/>
      <c r="J19" s="108"/>
      <c r="K19" s="108"/>
    </row>
    <row r="20" customFormat="false" ht="38.25" hidden="false" customHeight="false" outlineLevel="0" collapsed="false">
      <c r="C20" s="136" t="s">
        <v>343</v>
      </c>
      <c r="D20" s="25" t="s">
        <v>340</v>
      </c>
      <c r="E20" s="33"/>
      <c r="F20" s="26"/>
      <c r="G20" s="33"/>
      <c r="H20" s="33" t="n">
        <v>2160</v>
      </c>
      <c r="I20" s="33"/>
      <c r="J20" s="33"/>
      <c r="K20" s="33"/>
    </row>
    <row r="21" customFormat="false" ht="38.25" hidden="false" customHeight="false" outlineLevel="0" collapsed="false">
      <c r="C21" s="136" t="s">
        <v>50</v>
      </c>
      <c r="D21" s="25" t="s">
        <v>51</v>
      </c>
      <c r="E21" s="26"/>
      <c r="F21" s="26"/>
      <c r="G21" s="26"/>
      <c r="H21" s="26" t="n">
        <v>8534.9</v>
      </c>
      <c r="I21" s="26"/>
      <c r="J21" s="26"/>
      <c r="K21" s="33"/>
    </row>
    <row r="22" customFormat="false" ht="51" hidden="false" customHeight="false" outlineLevel="0" collapsed="false">
      <c r="C22" s="136" t="s">
        <v>52</v>
      </c>
      <c r="D22" s="25" t="s">
        <v>53</v>
      </c>
      <c r="E22" s="26"/>
      <c r="F22" s="26"/>
      <c r="G22" s="33"/>
      <c r="H22" s="33" t="n">
        <v>2738.93</v>
      </c>
      <c r="I22" s="33"/>
      <c r="J22" s="33"/>
      <c r="K22" s="33"/>
    </row>
    <row r="23" customFormat="false" ht="51" hidden="false" customHeight="false" outlineLevel="0" collapsed="false">
      <c r="C23" s="141"/>
      <c r="D23" s="25" t="s">
        <v>564</v>
      </c>
      <c r="E23" s="26"/>
      <c r="F23" s="26"/>
      <c r="G23" s="33"/>
      <c r="H23" s="33" t="n">
        <v>500</v>
      </c>
      <c r="I23" s="33"/>
      <c r="J23" s="33"/>
      <c r="K23" s="33"/>
    </row>
    <row r="24" customFormat="false" ht="51" hidden="false" customHeight="false" outlineLevel="0" collapsed="false">
      <c r="C24" s="136" t="s">
        <v>55</v>
      </c>
      <c r="D24" s="25" t="s">
        <v>344</v>
      </c>
      <c r="E24" s="26"/>
      <c r="F24" s="26"/>
      <c r="G24" s="33"/>
      <c r="H24" s="33" t="n">
        <v>1733</v>
      </c>
      <c r="I24" s="33"/>
      <c r="J24" s="33"/>
      <c r="K24" s="33"/>
    </row>
    <row r="25" customFormat="false" ht="51" hidden="false" customHeight="false" outlineLevel="0" collapsed="false">
      <c r="C25" s="136" t="s">
        <v>57</v>
      </c>
      <c r="D25" s="25" t="s">
        <v>565</v>
      </c>
      <c r="E25" s="26"/>
      <c r="F25" s="26"/>
      <c r="G25" s="26"/>
      <c r="H25" s="26" t="n">
        <v>1600</v>
      </c>
      <c r="I25" s="26"/>
      <c r="J25" s="26"/>
      <c r="K25" s="33"/>
    </row>
    <row r="26" customFormat="false" ht="38.25" hidden="false" customHeight="false" outlineLevel="0" collapsed="false">
      <c r="C26" s="136" t="s">
        <v>59</v>
      </c>
      <c r="D26" s="142" t="s">
        <v>566</v>
      </c>
      <c r="E26" s="26"/>
      <c r="F26" s="26"/>
      <c r="G26" s="33"/>
      <c r="H26" s="33" t="n">
        <v>1032.61</v>
      </c>
      <c r="I26" s="33"/>
      <c r="J26" s="33"/>
      <c r="K26" s="33"/>
    </row>
    <row r="27" customFormat="false" ht="51" hidden="false" customHeight="false" outlineLevel="0" collapsed="false">
      <c r="C27" s="136" t="s">
        <v>61</v>
      </c>
      <c r="D27" s="25" t="s">
        <v>567</v>
      </c>
      <c r="E27" s="26"/>
      <c r="F27" s="26"/>
      <c r="G27" s="33"/>
      <c r="H27" s="33" t="n">
        <v>5185.78</v>
      </c>
      <c r="I27" s="33"/>
      <c r="J27" s="33"/>
      <c r="K27" s="33"/>
    </row>
    <row r="28" customFormat="false" ht="51" hidden="false" customHeight="false" outlineLevel="0" collapsed="false">
      <c r="C28" s="136" t="s">
        <v>65</v>
      </c>
      <c r="D28" s="25" t="s">
        <v>68</v>
      </c>
      <c r="E28" s="26"/>
      <c r="F28" s="26"/>
      <c r="G28" s="26"/>
      <c r="H28" s="26" t="n">
        <v>313.67</v>
      </c>
      <c r="I28" s="26"/>
      <c r="J28" s="26"/>
      <c r="K28" s="33"/>
    </row>
    <row r="29" customFormat="false" ht="63.75" hidden="false" customHeight="false" outlineLevel="0" collapsed="false">
      <c r="C29" s="136" t="s">
        <v>67</v>
      </c>
      <c r="D29" s="25" t="s">
        <v>66</v>
      </c>
      <c r="E29" s="26"/>
      <c r="F29" s="26"/>
      <c r="G29" s="26"/>
      <c r="H29" s="26" t="n">
        <v>3699.97</v>
      </c>
      <c r="I29" s="26"/>
      <c r="J29" s="26"/>
      <c r="K29" s="33"/>
    </row>
    <row r="30" customFormat="false" ht="38.25" hidden="false" customHeight="false" outlineLevel="0" collapsed="false">
      <c r="C30" s="136" t="s">
        <v>69</v>
      </c>
      <c r="D30" s="25" t="s">
        <v>70</v>
      </c>
      <c r="E30" s="26"/>
      <c r="F30" s="26"/>
      <c r="G30" s="33"/>
      <c r="H30" s="33" t="n">
        <v>2386.25</v>
      </c>
      <c r="I30" s="33"/>
      <c r="J30" s="33"/>
      <c r="K30" s="33"/>
    </row>
    <row r="31" customFormat="false" ht="38.25" hidden="false" customHeight="false" outlineLevel="0" collapsed="false">
      <c r="C31" s="136" t="s">
        <v>71</v>
      </c>
      <c r="D31" s="25" t="s">
        <v>72</v>
      </c>
      <c r="E31" s="26"/>
      <c r="F31" s="26"/>
      <c r="G31" s="33"/>
      <c r="H31" s="33" t="n">
        <v>1547.5</v>
      </c>
      <c r="I31" s="33"/>
      <c r="J31" s="33"/>
      <c r="K31" s="33"/>
    </row>
    <row r="32" customFormat="false" ht="38.25" hidden="false" customHeight="false" outlineLevel="0" collapsed="false">
      <c r="C32" s="136" t="s">
        <v>73</v>
      </c>
      <c r="D32" s="25" t="s">
        <v>74</v>
      </c>
      <c r="E32" s="26"/>
      <c r="F32" s="26"/>
      <c r="G32" s="33"/>
      <c r="H32" s="33" t="n">
        <v>232.02</v>
      </c>
      <c r="I32" s="33"/>
      <c r="J32" s="33"/>
      <c r="K32" s="33"/>
    </row>
    <row r="33" customFormat="false" ht="38.25" hidden="false" customHeight="false" outlineLevel="0" collapsed="false">
      <c r="C33" s="136" t="s">
        <v>75</v>
      </c>
      <c r="D33" s="25" t="s">
        <v>76</v>
      </c>
      <c r="E33" s="26"/>
      <c r="F33" s="26"/>
      <c r="G33" s="33"/>
      <c r="H33" s="33" t="n">
        <v>411</v>
      </c>
      <c r="I33" s="33"/>
      <c r="J33" s="33"/>
      <c r="K33" s="33"/>
    </row>
    <row r="34" customFormat="false" ht="38.25" hidden="false" customHeight="false" outlineLevel="0" collapsed="false">
      <c r="C34" s="143" t="s">
        <v>77</v>
      </c>
      <c r="D34" s="52" t="s">
        <v>78</v>
      </c>
      <c r="E34" s="28"/>
      <c r="F34" s="28"/>
      <c r="G34" s="28"/>
      <c r="H34" s="28" t="n">
        <v>2613</v>
      </c>
      <c r="I34" s="28"/>
      <c r="J34" s="28"/>
      <c r="K34" s="77"/>
    </row>
    <row r="35" customFormat="false" ht="25.5" hidden="false" customHeight="false" outlineLevel="0" collapsed="false">
      <c r="C35" s="53" t="s">
        <v>81</v>
      </c>
      <c r="D35" s="54" t="s">
        <v>82</v>
      </c>
      <c r="E35" s="55"/>
      <c r="F35" s="55"/>
      <c r="G35" s="55"/>
      <c r="H35" s="55" t="n">
        <f aca="false">SUM(H36:H37)</f>
        <v>278137.576</v>
      </c>
      <c r="I35" s="55"/>
      <c r="J35" s="55"/>
      <c r="K35" s="55"/>
    </row>
    <row r="36" customFormat="false" ht="12.75" hidden="false" customHeight="false" outlineLevel="0" collapsed="false">
      <c r="C36" s="34"/>
      <c r="D36" s="38" t="s">
        <v>83</v>
      </c>
      <c r="E36" s="36"/>
      <c r="F36" s="36"/>
      <c r="G36" s="36"/>
      <c r="H36" s="36" t="n">
        <f aca="false">H38+H59+H40+H42+H43+H44+H45+H46+H47+H49+H51+H53+H55+H56+H57+H61+H62+H63+H64+H66+H68+H70+H72+H75+H80+H82+H87+H95+H97+H99+H107+H115+H125+H127+H130+H132+H135+H137+H145+H147+H149</f>
        <v>62359.715</v>
      </c>
      <c r="I36" s="36"/>
      <c r="J36" s="36"/>
      <c r="K36" s="36"/>
    </row>
    <row r="37" customFormat="false" ht="12.75" hidden="false" customHeight="false" outlineLevel="0" collapsed="false">
      <c r="C37" s="56"/>
      <c r="D37" s="57" t="s">
        <v>326</v>
      </c>
      <c r="E37" s="58"/>
      <c r="F37" s="58"/>
      <c r="G37" s="58"/>
      <c r="H37" s="58" t="n">
        <f aca="false">H39+H60+H41+H48+H50+H52+H54+H58+H65+H67+H69+H71+H73+H74+H76+H77+H78+H79+H81+H83+H84+H85+H86+H91+H96+H98+H103+H110+H120+H126+H128+H129+H131+H133+H134+H136+H140+H146+H148+H152</f>
        <v>215777.861</v>
      </c>
      <c r="I37" s="58"/>
      <c r="J37" s="58"/>
      <c r="K37" s="58"/>
    </row>
    <row r="38" customFormat="false" ht="38.25" hidden="false" customHeight="true" outlineLevel="0" collapsed="false">
      <c r="C38" s="50" t="s">
        <v>85</v>
      </c>
      <c r="D38" s="65" t="s">
        <v>568</v>
      </c>
      <c r="E38" s="27"/>
      <c r="F38" s="27"/>
      <c r="G38" s="46"/>
      <c r="H38" s="27" t="n">
        <v>420</v>
      </c>
      <c r="I38" s="27"/>
      <c r="J38" s="27"/>
      <c r="K38" s="108"/>
    </row>
    <row r="39" customFormat="false" ht="51" hidden="false" customHeight="false" outlineLevel="0" collapsed="false">
      <c r="C39" s="50"/>
      <c r="D39" s="25" t="s">
        <v>569</v>
      </c>
      <c r="E39" s="26"/>
      <c r="F39" s="26"/>
      <c r="G39" s="28"/>
      <c r="H39" s="26" t="n">
        <v>1580</v>
      </c>
      <c r="I39" s="26"/>
      <c r="J39" s="26"/>
      <c r="K39" s="33"/>
    </row>
    <row r="40" customFormat="false" ht="63.75" hidden="false" customHeight="true" outlineLevel="0" collapsed="false">
      <c r="C40" s="39" t="s">
        <v>476</v>
      </c>
      <c r="D40" s="25" t="s">
        <v>570</v>
      </c>
      <c r="E40" s="26"/>
      <c r="F40" s="26"/>
      <c r="G40" s="28"/>
      <c r="H40" s="26" t="n">
        <v>25</v>
      </c>
      <c r="I40" s="26"/>
      <c r="J40" s="26"/>
      <c r="K40" s="33"/>
    </row>
    <row r="41" customFormat="false" ht="63.75" hidden="false" customHeight="false" outlineLevel="0" collapsed="false">
      <c r="C41" s="39"/>
      <c r="D41" s="25" t="s">
        <v>571</v>
      </c>
      <c r="E41" s="26"/>
      <c r="F41" s="26"/>
      <c r="G41" s="28"/>
      <c r="H41" s="26" t="n">
        <v>3300</v>
      </c>
      <c r="I41" s="26"/>
      <c r="J41" s="26"/>
      <c r="K41" s="33"/>
    </row>
    <row r="42" customFormat="false" ht="38.25" hidden="false" customHeight="false" outlineLevel="0" collapsed="false">
      <c r="C42" s="39" t="s">
        <v>538</v>
      </c>
      <c r="D42" s="25" t="s">
        <v>572</v>
      </c>
      <c r="E42" s="26"/>
      <c r="F42" s="26"/>
      <c r="G42" s="28"/>
      <c r="H42" s="26" t="n">
        <v>340</v>
      </c>
      <c r="I42" s="26"/>
      <c r="J42" s="26"/>
      <c r="K42" s="33"/>
    </row>
    <row r="43" customFormat="false" ht="51" hidden="false" customHeight="true" outlineLevel="0" collapsed="false">
      <c r="C43" s="39" t="s">
        <v>480</v>
      </c>
      <c r="D43" s="25" t="s">
        <v>573</v>
      </c>
      <c r="E43" s="26"/>
      <c r="F43" s="26"/>
      <c r="G43" s="28"/>
      <c r="H43" s="26" t="n">
        <v>1150</v>
      </c>
      <c r="I43" s="26"/>
      <c r="J43" s="26"/>
      <c r="K43" s="33"/>
    </row>
    <row r="44" customFormat="false" ht="63.75" hidden="false" customHeight="false" outlineLevel="0" collapsed="false">
      <c r="C44" s="39"/>
      <c r="D44" s="25" t="s">
        <v>574</v>
      </c>
      <c r="E44" s="33"/>
      <c r="F44" s="26"/>
      <c r="G44" s="26"/>
      <c r="H44" s="26" t="n">
        <v>570</v>
      </c>
      <c r="I44" s="26"/>
      <c r="J44" s="33"/>
      <c r="K44" s="33"/>
    </row>
    <row r="45" customFormat="false" ht="51" hidden="false" customHeight="false" outlineLevel="0" collapsed="false">
      <c r="C45" s="39" t="s">
        <v>483</v>
      </c>
      <c r="D45" s="25" t="s">
        <v>575</v>
      </c>
      <c r="E45" s="26"/>
      <c r="F45" s="26"/>
      <c r="G45" s="28"/>
      <c r="H45" s="26" t="n">
        <v>18000</v>
      </c>
      <c r="I45" s="26"/>
      <c r="J45" s="26"/>
      <c r="K45" s="33"/>
    </row>
    <row r="46" customFormat="false" ht="51" hidden="false" customHeight="false" outlineLevel="0" collapsed="false">
      <c r="C46" s="39" t="s">
        <v>485</v>
      </c>
      <c r="D46" s="25" t="s">
        <v>576</v>
      </c>
      <c r="E46" s="26"/>
      <c r="F46" s="26"/>
      <c r="G46" s="28"/>
      <c r="H46" s="26" t="n">
        <v>5600</v>
      </c>
      <c r="I46" s="26"/>
      <c r="J46" s="26"/>
      <c r="K46" s="33"/>
    </row>
    <row r="47" customFormat="false" ht="38.25" hidden="false" customHeight="true" outlineLevel="0" collapsed="false">
      <c r="C47" s="39" t="s">
        <v>577</v>
      </c>
      <c r="D47" s="25" t="s">
        <v>578</v>
      </c>
      <c r="E47" s="26"/>
      <c r="F47" s="26"/>
      <c r="G47" s="28"/>
      <c r="H47" s="26" t="n">
        <v>275</v>
      </c>
      <c r="I47" s="26"/>
      <c r="J47" s="26"/>
      <c r="K47" s="33"/>
    </row>
    <row r="48" customFormat="false" ht="51" hidden="false" customHeight="false" outlineLevel="0" collapsed="false">
      <c r="C48" s="39"/>
      <c r="D48" s="25" t="s">
        <v>579</v>
      </c>
      <c r="E48" s="26"/>
      <c r="F48" s="26"/>
      <c r="G48" s="28"/>
      <c r="H48" s="26" t="n">
        <v>13800</v>
      </c>
      <c r="I48" s="26"/>
      <c r="J48" s="26"/>
      <c r="K48" s="33"/>
    </row>
    <row r="49" customFormat="false" ht="38.25" hidden="false" customHeight="true" outlineLevel="0" collapsed="false">
      <c r="C49" s="39" t="s">
        <v>488</v>
      </c>
      <c r="D49" s="25" t="s">
        <v>580</v>
      </c>
      <c r="E49" s="26"/>
      <c r="F49" s="26"/>
      <c r="G49" s="28"/>
      <c r="H49" s="26" t="n">
        <v>350</v>
      </c>
      <c r="I49" s="26"/>
      <c r="J49" s="26"/>
      <c r="K49" s="33"/>
    </row>
    <row r="50" customFormat="false" ht="38.25" hidden="false" customHeight="false" outlineLevel="0" collapsed="false">
      <c r="C50" s="39"/>
      <c r="D50" s="25" t="s">
        <v>581</v>
      </c>
      <c r="E50" s="26"/>
      <c r="F50" s="26"/>
      <c r="G50" s="28"/>
      <c r="H50" s="26" t="n">
        <v>6535</v>
      </c>
      <c r="I50" s="26"/>
      <c r="J50" s="26"/>
      <c r="K50" s="33"/>
    </row>
    <row r="51" customFormat="false" ht="38.25" hidden="false" customHeight="true" outlineLevel="0" collapsed="false">
      <c r="C51" s="39" t="s">
        <v>365</v>
      </c>
      <c r="D51" s="25" t="s">
        <v>582</v>
      </c>
      <c r="E51" s="26"/>
      <c r="F51" s="26"/>
      <c r="G51" s="28"/>
      <c r="H51" s="26" t="n">
        <v>1600</v>
      </c>
      <c r="I51" s="26"/>
      <c r="J51" s="26"/>
      <c r="K51" s="33"/>
    </row>
    <row r="52" customFormat="false" ht="38.25" hidden="false" customHeight="false" outlineLevel="0" collapsed="false">
      <c r="C52" s="39"/>
      <c r="D52" s="25" t="s">
        <v>583</v>
      </c>
      <c r="E52" s="26"/>
      <c r="F52" s="26"/>
      <c r="G52" s="28"/>
      <c r="H52" s="26" t="n">
        <v>35000</v>
      </c>
      <c r="I52" s="26"/>
      <c r="J52" s="26"/>
      <c r="K52" s="33"/>
    </row>
    <row r="53" customFormat="false" ht="38.25" hidden="false" customHeight="true" outlineLevel="0" collapsed="false">
      <c r="C53" s="39" t="s">
        <v>368</v>
      </c>
      <c r="D53" s="25" t="s">
        <v>584</v>
      </c>
      <c r="E53" s="26"/>
      <c r="F53" s="26"/>
      <c r="G53" s="28"/>
      <c r="H53" s="26" t="n">
        <v>370</v>
      </c>
      <c r="I53" s="26"/>
      <c r="J53" s="26"/>
      <c r="K53" s="33"/>
    </row>
    <row r="54" customFormat="false" ht="51" hidden="false" customHeight="false" outlineLevel="0" collapsed="false">
      <c r="C54" s="39"/>
      <c r="D54" s="25" t="s">
        <v>585</v>
      </c>
      <c r="E54" s="26"/>
      <c r="F54" s="26"/>
      <c r="G54" s="28"/>
      <c r="H54" s="26" t="n">
        <v>650</v>
      </c>
      <c r="I54" s="26"/>
      <c r="J54" s="26"/>
      <c r="K54" s="33"/>
    </row>
    <row r="55" customFormat="false" ht="51" hidden="false" customHeight="true" outlineLevel="0" collapsed="false">
      <c r="C55" s="39" t="s">
        <v>114</v>
      </c>
      <c r="D55" s="25" t="s">
        <v>371</v>
      </c>
      <c r="E55" s="26"/>
      <c r="F55" s="26"/>
      <c r="G55" s="28"/>
      <c r="H55" s="26" t="n">
        <v>580</v>
      </c>
      <c r="I55" s="26"/>
      <c r="J55" s="26"/>
      <c r="K55" s="33"/>
    </row>
    <row r="56" customFormat="false" ht="51" hidden="false" customHeight="false" outlineLevel="0" collapsed="false">
      <c r="C56" s="39"/>
      <c r="D56" s="25" t="s">
        <v>586</v>
      </c>
      <c r="E56" s="26"/>
      <c r="F56" s="26"/>
      <c r="G56" s="33"/>
      <c r="H56" s="33" t="n">
        <v>120</v>
      </c>
      <c r="I56" s="33"/>
      <c r="J56" s="33"/>
      <c r="K56" s="33"/>
    </row>
    <row r="57" customFormat="false" ht="38.25" hidden="false" customHeight="true" outlineLevel="0" collapsed="false">
      <c r="C57" s="39" t="s">
        <v>117</v>
      </c>
      <c r="D57" s="25" t="s">
        <v>587</v>
      </c>
      <c r="E57" s="33"/>
      <c r="F57" s="26"/>
      <c r="G57" s="26"/>
      <c r="H57" s="26" t="n">
        <v>382.7</v>
      </c>
      <c r="I57" s="26"/>
      <c r="J57" s="33"/>
      <c r="K57" s="33"/>
    </row>
    <row r="58" customFormat="false" ht="38.25" hidden="false" customHeight="false" outlineLevel="0" collapsed="false">
      <c r="C58" s="39"/>
      <c r="D58" s="25" t="s">
        <v>588</v>
      </c>
      <c r="E58" s="33"/>
      <c r="F58" s="26"/>
      <c r="G58" s="33"/>
      <c r="H58" s="33" t="n">
        <v>4610.64</v>
      </c>
      <c r="I58" s="33"/>
      <c r="J58" s="33"/>
      <c r="K58" s="33"/>
    </row>
    <row r="59" customFormat="false" ht="51" hidden="false" customHeight="true" outlineLevel="0" collapsed="false">
      <c r="C59" s="39" t="s">
        <v>589</v>
      </c>
      <c r="D59" s="25" t="s">
        <v>375</v>
      </c>
      <c r="E59" s="26"/>
      <c r="F59" s="26"/>
      <c r="G59" s="28"/>
      <c r="H59" s="26" t="n">
        <v>9600</v>
      </c>
      <c r="I59" s="26"/>
      <c r="J59" s="26"/>
      <c r="K59" s="33"/>
    </row>
    <row r="60" customFormat="false" ht="51" hidden="false" customHeight="false" outlineLevel="0" collapsed="false">
      <c r="C60" s="39"/>
      <c r="D60" s="25" t="s">
        <v>123</v>
      </c>
      <c r="E60" s="26"/>
      <c r="F60" s="26"/>
      <c r="G60" s="28"/>
      <c r="H60" s="26" t="n">
        <v>903.65</v>
      </c>
      <c r="I60" s="26"/>
      <c r="J60" s="26"/>
      <c r="K60" s="33"/>
    </row>
    <row r="61" customFormat="false" ht="51" hidden="false" customHeight="false" outlineLevel="0" collapsed="false">
      <c r="C61" s="39" t="s">
        <v>377</v>
      </c>
      <c r="D61" s="38" t="s">
        <v>590</v>
      </c>
      <c r="E61" s="33"/>
      <c r="F61" s="26"/>
      <c r="G61" s="33"/>
      <c r="H61" s="33" t="n">
        <v>5600</v>
      </c>
      <c r="I61" s="33"/>
      <c r="J61" s="33"/>
      <c r="K61" s="33"/>
    </row>
    <row r="62" customFormat="false" ht="51" hidden="false" customHeight="false" outlineLevel="0" collapsed="false">
      <c r="C62" s="39" t="s">
        <v>124</v>
      </c>
      <c r="D62" s="38" t="s">
        <v>591</v>
      </c>
      <c r="E62" s="26"/>
      <c r="F62" s="26"/>
      <c r="G62" s="33"/>
      <c r="H62" s="33" t="n">
        <v>1200</v>
      </c>
      <c r="I62" s="33"/>
      <c r="J62" s="33"/>
      <c r="K62" s="33"/>
    </row>
    <row r="63" customFormat="false" ht="51" hidden="false" customHeight="false" outlineLevel="0" collapsed="false">
      <c r="C63" s="39" t="s">
        <v>126</v>
      </c>
      <c r="D63" s="38" t="s">
        <v>592</v>
      </c>
      <c r="E63" s="26"/>
      <c r="F63" s="26"/>
      <c r="G63" s="33"/>
      <c r="H63" s="33" t="n">
        <v>2500</v>
      </c>
      <c r="I63" s="33"/>
      <c r="J63" s="33"/>
      <c r="K63" s="33"/>
    </row>
    <row r="64" customFormat="false" ht="38.25" hidden="false" customHeight="true" outlineLevel="0" collapsed="false">
      <c r="C64" s="39" t="s">
        <v>128</v>
      </c>
      <c r="D64" s="25" t="s">
        <v>593</v>
      </c>
      <c r="E64" s="26"/>
      <c r="F64" s="26"/>
      <c r="G64" s="33"/>
      <c r="H64" s="33" t="n">
        <v>500</v>
      </c>
      <c r="I64" s="33"/>
      <c r="J64" s="33"/>
      <c r="K64" s="33"/>
    </row>
    <row r="65" customFormat="false" ht="38.25" hidden="false" customHeight="false" outlineLevel="0" collapsed="false">
      <c r="C65" s="39"/>
      <c r="D65" s="25" t="s">
        <v>594</v>
      </c>
      <c r="E65" s="26"/>
      <c r="F65" s="26"/>
      <c r="G65" s="33"/>
      <c r="H65" s="33" t="n">
        <v>2000</v>
      </c>
      <c r="I65" s="33"/>
      <c r="J65" s="33"/>
      <c r="K65" s="33"/>
    </row>
    <row r="66" customFormat="false" ht="38.25" hidden="false" customHeight="true" outlineLevel="0" collapsed="false">
      <c r="C66" s="39" t="s">
        <v>130</v>
      </c>
      <c r="D66" s="25" t="s">
        <v>595</v>
      </c>
      <c r="E66" s="26"/>
      <c r="F66" s="26"/>
      <c r="G66" s="33"/>
      <c r="H66" s="33" t="n">
        <v>150</v>
      </c>
      <c r="I66" s="33"/>
      <c r="J66" s="33"/>
      <c r="K66" s="33"/>
    </row>
    <row r="67" customFormat="false" ht="38.25" hidden="false" customHeight="false" outlineLevel="0" collapsed="false">
      <c r="C67" s="39"/>
      <c r="D67" s="25" t="s">
        <v>596</v>
      </c>
      <c r="E67" s="26"/>
      <c r="F67" s="144"/>
      <c r="G67" s="33"/>
      <c r="H67" s="33" t="n">
        <v>2200</v>
      </c>
      <c r="I67" s="33"/>
      <c r="J67" s="33"/>
      <c r="K67" s="33"/>
    </row>
    <row r="68" customFormat="false" ht="25.5" hidden="false" customHeight="true" outlineLevel="0" collapsed="false">
      <c r="C68" s="39" t="s">
        <v>133</v>
      </c>
      <c r="D68" s="40" t="s">
        <v>137</v>
      </c>
      <c r="E68" s="26"/>
      <c r="F68" s="26"/>
      <c r="G68" s="33"/>
      <c r="H68" s="33" t="n">
        <v>90</v>
      </c>
      <c r="I68" s="33"/>
      <c r="J68" s="33"/>
      <c r="K68" s="33"/>
    </row>
    <row r="69" customFormat="false" ht="25.5" hidden="false" customHeight="false" outlineLevel="0" collapsed="false">
      <c r="C69" s="39"/>
      <c r="D69" s="40" t="s">
        <v>138</v>
      </c>
      <c r="E69" s="26"/>
      <c r="F69" s="26"/>
      <c r="G69" s="33"/>
      <c r="H69" s="33" t="n">
        <v>135</v>
      </c>
      <c r="I69" s="33"/>
      <c r="J69" s="33"/>
      <c r="K69" s="33"/>
    </row>
    <row r="70" customFormat="false" ht="38.25" hidden="false" customHeight="true" outlineLevel="0" collapsed="false">
      <c r="C70" s="39" t="s">
        <v>136</v>
      </c>
      <c r="D70" s="25" t="s">
        <v>597</v>
      </c>
      <c r="E70" s="26"/>
      <c r="F70" s="26"/>
      <c r="G70" s="26"/>
      <c r="H70" s="26" t="n">
        <v>32.9</v>
      </c>
      <c r="I70" s="26"/>
      <c r="J70" s="26"/>
      <c r="K70" s="33"/>
    </row>
    <row r="71" customFormat="false" ht="51" hidden="false" customHeight="false" outlineLevel="0" collapsed="false">
      <c r="C71" s="39"/>
      <c r="D71" s="25" t="s">
        <v>598</v>
      </c>
      <c r="E71" s="26"/>
      <c r="F71" s="26"/>
      <c r="G71" s="26"/>
      <c r="H71" s="26" t="n">
        <v>1612.32</v>
      </c>
      <c r="I71" s="26"/>
      <c r="J71" s="26"/>
      <c r="K71" s="33"/>
    </row>
    <row r="72" customFormat="false" ht="51" hidden="false" customHeight="true" outlineLevel="0" collapsed="false">
      <c r="C72" s="39" t="s">
        <v>139</v>
      </c>
      <c r="D72" s="25" t="s">
        <v>599</v>
      </c>
      <c r="E72" s="26"/>
      <c r="F72" s="26"/>
      <c r="G72" s="26"/>
      <c r="H72" s="26" t="n">
        <v>3291.255</v>
      </c>
      <c r="I72" s="26"/>
      <c r="J72" s="26"/>
      <c r="K72" s="33"/>
    </row>
    <row r="73" customFormat="false" ht="51" hidden="false" customHeight="false" outlineLevel="0" collapsed="false">
      <c r="C73" s="39"/>
      <c r="D73" s="25" t="s">
        <v>157</v>
      </c>
      <c r="E73" s="26"/>
      <c r="F73" s="26"/>
      <c r="G73" s="26"/>
      <c r="H73" s="26" t="n">
        <v>2833.281</v>
      </c>
      <c r="I73" s="26"/>
      <c r="J73" s="26"/>
      <c r="K73" s="33"/>
    </row>
    <row r="74" customFormat="false" ht="38.25" hidden="false" customHeight="false" outlineLevel="0" collapsed="false">
      <c r="C74" s="39" t="s">
        <v>600</v>
      </c>
      <c r="D74" s="25" t="s">
        <v>601</v>
      </c>
      <c r="E74" s="26"/>
      <c r="F74" s="26"/>
      <c r="G74" s="26"/>
      <c r="H74" s="26" t="n">
        <v>11000</v>
      </c>
      <c r="I74" s="26"/>
      <c r="J74" s="26"/>
      <c r="K74" s="33"/>
    </row>
    <row r="75" customFormat="false" ht="51" hidden="false" customHeight="true" outlineLevel="0" collapsed="false">
      <c r="C75" s="39" t="s">
        <v>145</v>
      </c>
      <c r="D75" s="25" t="s">
        <v>602</v>
      </c>
      <c r="E75" s="26"/>
      <c r="F75" s="26"/>
      <c r="G75" s="26"/>
      <c r="H75" s="26" t="n">
        <v>57</v>
      </c>
      <c r="I75" s="26"/>
      <c r="J75" s="26"/>
      <c r="K75" s="33"/>
    </row>
    <row r="76" customFormat="false" ht="51" hidden="false" customHeight="false" outlineLevel="0" collapsed="false">
      <c r="C76" s="39"/>
      <c r="D76" s="25" t="s">
        <v>603</v>
      </c>
      <c r="E76" s="26"/>
      <c r="F76" s="26"/>
      <c r="G76" s="26"/>
      <c r="H76" s="26" t="n">
        <v>9000</v>
      </c>
      <c r="I76" s="26"/>
      <c r="J76" s="26"/>
      <c r="K76" s="33"/>
    </row>
    <row r="77" customFormat="false" ht="38.25" hidden="false" customHeight="false" outlineLevel="0" collapsed="false">
      <c r="C77" s="39"/>
      <c r="D77" s="25" t="s">
        <v>604</v>
      </c>
      <c r="E77" s="26"/>
      <c r="F77" s="26"/>
      <c r="G77" s="26"/>
      <c r="H77" s="26" t="n">
        <v>13779</v>
      </c>
      <c r="I77" s="26"/>
      <c r="J77" s="26"/>
      <c r="K77" s="33"/>
    </row>
    <row r="78" customFormat="false" ht="51" hidden="false" customHeight="false" outlineLevel="0" collapsed="false">
      <c r="C78" s="39" t="s">
        <v>605</v>
      </c>
      <c r="D78" s="25" t="s">
        <v>606</v>
      </c>
      <c r="E78" s="26"/>
      <c r="F78" s="26"/>
      <c r="G78" s="26"/>
      <c r="H78" s="26" t="n">
        <v>4900</v>
      </c>
      <c r="I78" s="26"/>
      <c r="J78" s="26"/>
      <c r="K78" s="33"/>
    </row>
    <row r="79" customFormat="false" ht="38.25" hidden="false" customHeight="false" outlineLevel="0" collapsed="false">
      <c r="C79" s="39" t="s">
        <v>607</v>
      </c>
      <c r="D79" s="25" t="s">
        <v>608</v>
      </c>
      <c r="E79" s="26"/>
      <c r="F79" s="26"/>
      <c r="G79" s="26"/>
      <c r="H79" s="26" t="n">
        <v>4463.38</v>
      </c>
      <c r="I79" s="26"/>
      <c r="J79" s="26"/>
      <c r="K79" s="33"/>
    </row>
    <row r="80" customFormat="false" ht="51" hidden="false" customHeight="true" outlineLevel="0" collapsed="false">
      <c r="C80" s="39" t="s">
        <v>153</v>
      </c>
      <c r="D80" s="25" t="s">
        <v>609</v>
      </c>
      <c r="E80" s="26"/>
      <c r="F80" s="26"/>
      <c r="G80" s="26"/>
      <c r="H80" s="26" t="n">
        <v>472.15</v>
      </c>
      <c r="I80" s="26"/>
      <c r="J80" s="26"/>
      <c r="K80" s="33"/>
    </row>
    <row r="81" customFormat="false" ht="51" hidden="false" customHeight="false" outlineLevel="0" collapsed="false">
      <c r="C81" s="39"/>
      <c r="D81" s="25" t="s">
        <v>610</v>
      </c>
      <c r="E81" s="26"/>
      <c r="F81" s="26"/>
      <c r="G81" s="26"/>
      <c r="H81" s="26" t="n">
        <v>590.44</v>
      </c>
      <c r="I81" s="26"/>
      <c r="J81" s="26"/>
      <c r="K81" s="33"/>
    </row>
    <row r="82" customFormat="false" ht="38.25" hidden="false" customHeight="true" outlineLevel="0" collapsed="false">
      <c r="C82" s="39" t="s">
        <v>155</v>
      </c>
      <c r="D82" s="25" t="s">
        <v>611</v>
      </c>
      <c r="E82" s="26"/>
      <c r="F82" s="26"/>
      <c r="G82" s="26"/>
      <c r="H82" s="26" t="n">
        <v>135</v>
      </c>
      <c r="I82" s="26"/>
      <c r="J82" s="26"/>
      <c r="K82" s="33"/>
    </row>
    <row r="83" customFormat="false" ht="38.25" hidden="false" customHeight="false" outlineLevel="0" collapsed="false">
      <c r="C83" s="39"/>
      <c r="D83" s="25" t="s">
        <v>400</v>
      </c>
      <c r="E83" s="26"/>
      <c r="F83" s="26"/>
      <c r="G83" s="26"/>
      <c r="H83" s="26" t="n">
        <v>4365</v>
      </c>
      <c r="I83" s="26"/>
      <c r="J83" s="26"/>
      <c r="K83" s="33"/>
    </row>
    <row r="84" customFormat="false" ht="51" hidden="false" customHeight="false" outlineLevel="0" collapsed="false">
      <c r="C84" s="39" t="s">
        <v>158</v>
      </c>
      <c r="D84" s="25" t="s">
        <v>612</v>
      </c>
      <c r="E84" s="26"/>
      <c r="F84" s="26"/>
      <c r="G84" s="26"/>
      <c r="H84" s="26" t="n">
        <v>1500</v>
      </c>
      <c r="I84" s="26"/>
      <c r="J84" s="26"/>
      <c r="K84" s="33"/>
    </row>
    <row r="85" customFormat="false" ht="51" hidden="false" customHeight="false" outlineLevel="0" collapsed="false">
      <c r="C85" s="39" t="s">
        <v>161</v>
      </c>
      <c r="D85" s="25" t="s">
        <v>613</v>
      </c>
      <c r="E85" s="26"/>
      <c r="F85" s="26"/>
      <c r="G85" s="26"/>
      <c r="H85" s="26" t="n">
        <v>2700</v>
      </c>
      <c r="I85" s="26"/>
      <c r="J85" s="26"/>
      <c r="K85" s="33"/>
    </row>
    <row r="86" customFormat="false" ht="51" hidden="false" customHeight="false" outlineLevel="0" collapsed="false">
      <c r="C86" s="39" t="s">
        <v>163</v>
      </c>
      <c r="D86" s="52" t="s">
        <v>614</v>
      </c>
      <c r="E86" s="28"/>
      <c r="F86" s="28"/>
      <c r="G86" s="28"/>
      <c r="H86" s="28" t="n">
        <v>340</v>
      </c>
      <c r="I86" s="28"/>
      <c r="J86" s="28"/>
      <c r="K86" s="77"/>
    </row>
    <row r="87" customFormat="false" ht="38.25" hidden="false" customHeight="true" outlineLevel="0" collapsed="false">
      <c r="C87" s="39" t="s">
        <v>165</v>
      </c>
      <c r="D87" s="80" t="s">
        <v>615</v>
      </c>
      <c r="E87" s="10"/>
      <c r="F87" s="10"/>
      <c r="G87" s="10"/>
      <c r="H87" s="10" t="n">
        <f aca="false">SUM(H88:H90)</f>
        <v>1682.75</v>
      </c>
      <c r="I87" s="10"/>
      <c r="J87" s="10"/>
      <c r="K87" s="93"/>
    </row>
    <row r="88" customFormat="false" ht="38.25" hidden="false" customHeight="false" outlineLevel="0" collapsed="false">
      <c r="C88" s="39"/>
      <c r="D88" s="65" t="s">
        <v>616</v>
      </c>
      <c r="E88" s="144"/>
      <c r="F88" s="27"/>
      <c r="G88" s="27"/>
      <c r="H88" s="27" t="n">
        <v>1544</v>
      </c>
      <c r="I88" s="27"/>
      <c r="J88" s="108"/>
      <c r="K88" s="108"/>
    </row>
    <row r="89" customFormat="false" ht="38.25" hidden="false" customHeight="false" outlineLevel="0" collapsed="false">
      <c r="C89" s="39"/>
      <c r="D89" s="25" t="s">
        <v>617</v>
      </c>
      <c r="E89" s="69"/>
      <c r="F89" s="26"/>
      <c r="G89" s="33"/>
      <c r="H89" s="33" t="n">
        <v>89.75</v>
      </c>
      <c r="I89" s="33"/>
      <c r="J89" s="33"/>
      <c r="K89" s="33"/>
    </row>
    <row r="90" customFormat="false" ht="38.25" hidden="false" customHeight="false" outlineLevel="0" collapsed="false">
      <c r="C90" s="39"/>
      <c r="D90" s="25" t="s">
        <v>618</v>
      </c>
      <c r="E90" s="26"/>
      <c r="F90" s="26"/>
      <c r="G90" s="33"/>
      <c r="H90" s="33" t="n">
        <v>49</v>
      </c>
      <c r="I90" s="33"/>
      <c r="J90" s="33"/>
      <c r="K90" s="33"/>
    </row>
    <row r="91" customFormat="false" ht="38.25" hidden="false" customHeight="false" outlineLevel="0" collapsed="false">
      <c r="C91" s="39"/>
      <c r="D91" s="38" t="s">
        <v>619</v>
      </c>
      <c r="E91" s="145"/>
      <c r="F91" s="44"/>
      <c r="G91" s="146"/>
      <c r="H91" s="44" t="n">
        <f aca="false">SUM(H92:H94)</f>
        <v>2570</v>
      </c>
      <c r="I91" s="146"/>
      <c r="J91" s="146"/>
      <c r="K91" s="146"/>
    </row>
    <row r="92" customFormat="false" ht="38.25" hidden="false" customHeight="false" outlineLevel="0" collapsed="false">
      <c r="C92" s="39"/>
      <c r="D92" s="25" t="s">
        <v>620</v>
      </c>
      <c r="E92" s="69"/>
      <c r="F92" s="26"/>
      <c r="G92" s="33"/>
      <c r="H92" s="33" t="n">
        <v>2200</v>
      </c>
      <c r="I92" s="33"/>
      <c r="J92" s="33"/>
      <c r="K92" s="33"/>
    </row>
    <row r="93" customFormat="false" ht="38.25" hidden="false" customHeight="false" outlineLevel="0" collapsed="false">
      <c r="C93" s="39"/>
      <c r="D93" s="25" t="s">
        <v>621</v>
      </c>
      <c r="E93" s="69"/>
      <c r="F93" s="26"/>
      <c r="G93" s="33"/>
      <c r="H93" s="33" t="n">
        <v>330</v>
      </c>
      <c r="I93" s="33"/>
      <c r="J93" s="33"/>
      <c r="K93" s="33"/>
    </row>
    <row r="94" customFormat="false" ht="38.25" hidden="false" customHeight="false" outlineLevel="0" collapsed="false">
      <c r="C94" s="39"/>
      <c r="D94" s="25" t="s">
        <v>622</v>
      </c>
      <c r="E94" s="26"/>
      <c r="F94" s="26"/>
      <c r="G94" s="33"/>
      <c r="H94" s="33" t="n">
        <v>40</v>
      </c>
      <c r="I94" s="33"/>
      <c r="J94" s="33"/>
      <c r="K94" s="33"/>
    </row>
    <row r="95" customFormat="false" ht="51" hidden="false" customHeight="true" outlineLevel="0" collapsed="false">
      <c r="C95" s="39" t="s">
        <v>168</v>
      </c>
      <c r="D95" s="25" t="s">
        <v>623</v>
      </c>
      <c r="E95" s="26"/>
      <c r="F95" s="26"/>
      <c r="G95" s="26"/>
      <c r="H95" s="26" t="n">
        <v>140</v>
      </c>
      <c r="I95" s="26"/>
      <c r="J95" s="26"/>
      <c r="K95" s="33"/>
    </row>
    <row r="96" customFormat="false" ht="51" hidden="false" customHeight="false" outlineLevel="0" collapsed="false">
      <c r="C96" s="39"/>
      <c r="D96" s="25" t="s">
        <v>624</v>
      </c>
      <c r="E96" s="26"/>
      <c r="F96" s="26"/>
      <c r="G96" s="26"/>
      <c r="H96" s="26" t="n">
        <v>500</v>
      </c>
      <c r="I96" s="26"/>
      <c r="J96" s="26"/>
      <c r="K96" s="33"/>
    </row>
    <row r="97" customFormat="false" ht="38.25" hidden="false" customHeight="true" outlineLevel="0" collapsed="false">
      <c r="C97" s="39" t="s">
        <v>171</v>
      </c>
      <c r="D97" s="25" t="s">
        <v>625</v>
      </c>
      <c r="E97" s="26"/>
      <c r="F97" s="26"/>
      <c r="G97" s="33"/>
      <c r="H97" s="33" t="n">
        <v>300</v>
      </c>
      <c r="I97" s="33"/>
      <c r="J97" s="33"/>
      <c r="K97" s="33"/>
    </row>
    <row r="98" customFormat="false" ht="38.25" hidden="false" customHeight="false" outlineLevel="0" collapsed="false">
      <c r="C98" s="39"/>
      <c r="D98" s="52" t="s">
        <v>626</v>
      </c>
      <c r="E98" s="28"/>
      <c r="F98" s="28"/>
      <c r="G98" s="77"/>
      <c r="H98" s="77" t="n">
        <v>1400</v>
      </c>
      <c r="I98" s="77"/>
      <c r="J98" s="77"/>
      <c r="K98" s="77"/>
    </row>
    <row r="99" customFormat="false" ht="48.75" hidden="false" customHeight="true" outlineLevel="0" collapsed="false">
      <c r="C99" s="39" t="s">
        <v>174</v>
      </c>
      <c r="D99" s="80" t="s">
        <v>175</v>
      </c>
      <c r="E99" s="10"/>
      <c r="F99" s="10"/>
      <c r="G99" s="23"/>
      <c r="H99" s="10" t="n">
        <f aca="false">SUM(H100:H102)</f>
        <v>1386.58</v>
      </c>
      <c r="I99" s="10"/>
      <c r="J99" s="23"/>
      <c r="K99" s="93"/>
    </row>
    <row r="100" customFormat="false" ht="38.25" hidden="false" customHeight="false" outlineLevel="0" collapsed="false">
      <c r="C100" s="39"/>
      <c r="D100" s="65" t="s">
        <v>412</v>
      </c>
      <c r="E100" s="27"/>
      <c r="F100" s="27"/>
      <c r="G100" s="108"/>
      <c r="H100" s="108" t="n">
        <v>900</v>
      </c>
      <c r="I100" s="108"/>
      <c r="J100" s="108"/>
      <c r="K100" s="108"/>
    </row>
    <row r="101" customFormat="false" ht="38.25" hidden="false" customHeight="false" outlineLevel="0" collapsed="false">
      <c r="C101" s="39"/>
      <c r="D101" s="25" t="s">
        <v>627</v>
      </c>
      <c r="E101" s="26"/>
      <c r="F101" s="42"/>
      <c r="G101" s="33"/>
      <c r="H101" s="33" t="n">
        <v>480</v>
      </c>
      <c r="I101" s="33"/>
      <c r="J101" s="33"/>
      <c r="K101" s="33"/>
    </row>
    <row r="102" customFormat="false" ht="38.25" hidden="false" customHeight="false" outlineLevel="0" collapsed="false">
      <c r="C102" s="39"/>
      <c r="D102" s="52" t="s">
        <v>628</v>
      </c>
      <c r="E102" s="28"/>
      <c r="F102" s="147"/>
      <c r="G102" s="77"/>
      <c r="H102" s="77" t="n">
        <v>6.58</v>
      </c>
      <c r="I102" s="77"/>
      <c r="J102" s="77"/>
      <c r="K102" s="77"/>
    </row>
    <row r="103" customFormat="false" ht="54" hidden="false" customHeight="true" outlineLevel="0" collapsed="false">
      <c r="C103" s="39"/>
      <c r="D103" s="80" t="s">
        <v>179</v>
      </c>
      <c r="E103" s="148"/>
      <c r="F103" s="10"/>
      <c r="G103" s="23"/>
      <c r="H103" s="10" t="n">
        <f aca="false">SUM(H104:H106)</f>
        <v>1808</v>
      </c>
      <c r="I103" s="10"/>
      <c r="J103" s="23"/>
      <c r="K103" s="93"/>
    </row>
    <row r="104" customFormat="false" ht="38.25" hidden="false" customHeight="false" outlineLevel="0" collapsed="false">
      <c r="C104" s="39"/>
      <c r="D104" s="65" t="s">
        <v>412</v>
      </c>
      <c r="E104" s="27"/>
      <c r="F104" s="27"/>
      <c r="G104" s="108"/>
      <c r="H104" s="108" t="n">
        <v>1200</v>
      </c>
      <c r="I104" s="108"/>
      <c r="J104" s="108"/>
      <c r="K104" s="108"/>
    </row>
    <row r="105" customFormat="false" ht="38.25" hidden="false" customHeight="false" outlineLevel="0" collapsed="false">
      <c r="C105" s="39"/>
      <c r="D105" s="25" t="s">
        <v>629</v>
      </c>
      <c r="E105" s="26"/>
      <c r="F105" s="42"/>
      <c r="G105" s="33"/>
      <c r="H105" s="33" t="n">
        <v>600</v>
      </c>
      <c r="I105" s="33"/>
      <c r="J105" s="33"/>
      <c r="K105" s="33"/>
    </row>
    <row r="106" customFormat="false" ht="38.25" hidden="false" customHeight="false" outlineLevel="0" collapsed="false">
      <c r="C106" s="39"/>
      <c r="D106" s="52" t="s">
        <v>630</v>
      </c>
      <c r="E106" s="28"/>
      <c r="F106" s="147"/>
      <c r="G106" s="77"/>
      <c r="H106" s="77" t="n">
        <v>8</v>
      </c>
      <c r="I106" s="77"/>
      <c r="J106" s="77"/>
      <c r="K106" s="77"/>
    </row>
    <row r="107" customFormat="false" ht="38.25" hidden="false" customHeight="true" outlineLevel="0" collapsed="false">
      <c r="C107" s="39" t="s">
        <v>183</v>
      </c>
      <c r="D107" s="80" t="s">
        <v>631</v>
      </c>
      <c r="E107" s="10"/>
      <c r="F107" s="149"/>
      <c r="G107" s="149"/>
      <c r="H107" s="10" t="n">
        <f aca="false">SUM(H108:H109)</f>
        <v>160</v>
      </c>
      <c r="I107" s="10"/>
      <c r="J107" s="149"/>
      <c r="K107" s="93"/>
    </row>
    <row r="108" customFormat="false" ht="38.25" hidden="false" customHeight="false" outlineLevel="0" collapsed="false">
      <c r="C108" s="39"/>
      <c r="D108" s="65" t="s">
        <v>185</v>
      </c>
      <c r="E108" s="27"/>
      <c r="F108" s="27"/>
      <c r="G108" s="108"/>
      <c r="H108" s="108" t="n">
        <v>150</v>
      </c>
      <c r="I108" s="108"/>
      <c r="J108" s="108"/>
      <c r="K108" s="108"/>
    </row>
    <row r="109" customFormat="false" ht="25.5" hidden="false" customHeight="false" outlineLevel="0" collapsed="false">
      <c r="C109" s="39"/>
      <c r="D109" s="52" t="s">
        <v>632</v>
      </c>
      <c r="E109" s="28"/>
      <c r="F109" s="28"/>
      <c r="G109" s="77"/>
      <c r="H109" s="77" t="n">
        <v>10</v>
      </c>
      <c r="I109" s="77"/>
      <c r="J109" s="77"/>
      <c r="K109" s="77"/>
    </row>
    <row r="110" customFormat="false" ht="38.25" hidden="false" customHeight="false" outlineLevel="0" collapsed="false">
      <c r="C110" s="39"/>
      <c r="D110" s="150" t="s">
        <v>633</v>
      </c>
      <c r="E110" s="10"/>
      <c r="F110" s="10"/>
      <c r="G110" s="10"/>
      <c r="H110" s="10" t="n">
        <f aca="false">SUM(H111:H114)</f>
        <v>6382</v>
      </c>
      <c r="I110" s="10"/>
      <c r="J110" s="10"/>
      <c r="K110" s="93"/>
    </row>
    <row r="111" customFormat="false" ht="38.25" hidden="false" customHeight="false" outlineLevel="0" collapsed="false">
      <c r="C111" s="39"/>
      <c r="D111" s="65" t="s">
        <v>185</v>
      </c>
      <c r="E111" s="27"/>
      <c r="F111" s="27"/>
      <c r="G111" s="108"/>
      <c r="H111" s="108" t="n">
        <v>6250</v>
      </c>
      <c r="I111" s="108"/>
      <c r="J111" s="108"/>
      <c r="K111" s="108"/>
    </row>
    <row r="112" customFormat="false" ht="12.75" hidden="false" customHeight="false" outlineLevel="0" collapsed="false">
      <c r="C112" s="39"/>
      <c r="D112" s="25" t="s">
        <v>188</v>
      </c>
      <c r="E112" s="26"/>
      <c r="F112" s="26"/>
      <c r="G112" s="33"/>
      <c r="H112" s="33" t="n">
        <v>42</v>
      </c>
      <c r="I112" s="33"/>
      <c r="J112" s="33"/>
      <c r="K112" s="33"/>
    </row>
    <row r="113" customFormat="false" ht="12.75" hidden="false" customHeight="false" outlineLevel="0" collapsed="false">
      <c r="C113" s="39"/>
      <c r="D113" s="25" t="s">
        <v>189</v>
      </c>
      <c r="E113" s="26"/>
      <c r="F113" s="26"/>
      <c r="G113" s="33"/>
      <c r="H113" s="33" t="n">
        <v>77</v>
      </c>
      <c r="I113" s="33"/>
      <c r="J113" s="33"/>
      <c r="K113" s="33"/>
    </row>
    <row r="114" customFormat="false" ht="12.75" hidden="false" customHeight="false" outlineLevel="0" collapsed="false">
      <c r="C114" s="39"/>
      <c r="D114" s="52" t="s">
        <v>190</v>
      </c>
      <c r="E114" s="28"/>
      <c r="F114" s="28"/>
      <c r="G114" s="77"/>
      <c r="H114" s="77" t="n">
        <v>13</v>
      </c>
      <c r="I114" s="77"/>
      <c r="J114" s="77"/>
      <c r="K114" s="77"/>
    </row>
    <row r="115" customFormat="false" ht="25.5" hidden="false" customHeight="true" outlineLevel="0" collapsed="false">
      <c r="C115" s="39" t="s">
        <v>191</v>
      </c>
      <c r="D115" s="80" t="s">
        <v>634</v>
      </c>
      <c r="E115" s="10"/>
      <c r="F115" s="149"/>
      <c r="G115" s="10"/>
      <c r="H115" s="10" t="n">
        <f aca="false">SUM(H116:H119)</f>
        <v>737.17</v>
      </c>
      <c r="I115" s="10"/>
      <c r="J115" s="10"/>
      <c r="K115" s="93"/>
    </row>
    <row r="116" customFormat="false" ht="25.5" hidden="false" customHeight="false" outlineLevel="0" collapsed="false">
      <c r="C116" s="39"/>
      <c r="D116" s="65" t="s">
        <v>635</v>
      </c>
      <c r="E116" s="27"/>
      <c r="F116" s="27"/>
      <c r="G116" s="108"/>
      <c r="H116" s="108" t="n">
        <v>640.5</v>
      </c>
      <c r="I116" s="108"/>
      <c r="J116" s="108"/>
      <c r="K116" s="108"/>
    </row>
    <row r="117" customFormat="false" ht="25.5" hidden="false" customHeight="false" outlineLevel="0" collapsed="false">
      <c r="C117" s="39"/>
      <c r="D117" s="25" t="s">
        <v>636</v>
      </c>
      <c r="E117" s="26"/>
      <c r="F117" s="26"/>
      <c r="G117" s="26"/>
      <c r="H117" s="26" t="n">
        <v>53.67</v>
      </c>
      <c r="I117" s="26"/>
      <c r="J117" s="33"/>
      <c r="K117" s="26"/>
    </row>
    <row r="118" customFormat="false" ht="25.5" hidden="false" customHeight="false" outlineLevel="0" collapsed="false">
      <c r="C118" s="39"/>
      <c r="D118" s="25" t="s">
        <v>637</v>
      </c>
      <c r="E118" s="69"/>
      <c r="F118" s="26"/>
      <c r="G118" s="33"/>
      <c r="H118" s="33" t="n">
        <v>37.8</v>
      </c>
      <c r="I118" s="33"/>
      <c r="J118" s="33"/>
      <c r="K118" s="33"/>
    </row>
    <row r="119" customFormat="false" ht="25.5" hidden="false" customHeight="false" outlineLevel="0" collapsed="false">
      <c r="C119" s="39"/>
      <c r="D119" s="25" t="s">
        <v>638</v>
      </c>
      <c r="E119" s="26"/>
      <c r="F119" s="26"/>
      <c r="G119" s="33"/>
      <c r="H119" s="33" t="n">
        <v>5.2</v>
      </c>
      <c r="I119" s="33"/>
      <c r="J119" s="33"/>
      <c r="K119" s="33"/>
    </row>
    <row r="120" customFormat="false" ht="25.5" hidden="false" customHeight="false" outlineLevel="0" collapsed="false">
      <c r="C120" s="39"/>
      <c r="D120" s="38" t="s">
        <v>639</v>
      </c>
      <c r="E120" s="36"/>
      <c r="F120" s="26"/>
      <c r="G120" s="38"/>
      <c r="H120" s="36" t="n">
        <f aca="false">SUM(H121:H124)</f>
        <v>4933.14</v>
      </c>
      <c r="I120" s="36"/>
      <c r="J120" s="38"/>
      <c r="K120" s="36"/>
    </row>
    <row r="121" customFormat="false" ht="25.5" hidden="false" customHeight="false" outlineLevel="0" collapsed="false">
      <c r="C121" s="39"/>
      <c r="D121" s="25" t="s">
        <v>635</v>
      </c>
      <c r="E121" s="26"/>
      <c r="F121" s="26"/>
      <c r="G121" s="33"/>
      <c r="H121" s="33" t="n">
        <v>4746.64</v>
      </c>
      <c r="I121" s="33"/>
      <c r="J121" s="33"/>
      <c r="K121" s="33"/>
    </row>
    <row r="122" customFormat="false" ht="25.5" hidden="false" customHeight="false" outlineLevel="0" collapsed="false">
      <c r="C122" s="39"/>
      <c r="D122" s="25" t="s">
        <v>636</v>
      </c>
      <c r="E122" s="26"/>
      <c r="F122" s="26"/>
      <c r="G122" s="26"/>
      <c r="H122" s="26" t="n">
        <v>53.6</v>
      </c>
      <c r="I122" s="26"/>
      <c r="J122" s="33"/>
      <c r="K122" s="33"/>
    </row>
    <row r="123" customFormat="false" ht="25.5" hidden="false" customHeight="false" outlineLevel="0" collapsed="false">
      <c r="C123" s="39"/>
      <c r="D123" s="25" t="s">
        <v>637</v>
      </c>
      <c r="E123" s="69"/>
      <c r="F123" s="26"/>
      <c r="G123" s="33"/>
      <c r="H123" s="33" t="n">
        <v>115.1</v>
      </c>
      <c r="I123" s="33"/>
      <c r="J123" s="33"/>
      <c r="K123" s="33"/>
    </row>
    <row r="124" customFormat="false" ht="25.5" hidden="false" customHeight="false" outlineLevel="0" collapsed="false">
      <c r="C124" s="39"/>
      <c r="D124" s="25" t="s">
        <v>640</v>
      </c>
      <c r="E124" s="26"/>
      <c r="F124" s="26"/>
      <c r="G124" s="33"/>
      <c r="H124" s="33" t="n">
        <v>17.8</v>
      </c>
      <c r="I124" s="33"/>
      <c r="J124" s="33"/>
      <c r="K124" s="33"/>
    </row>
    <row r="125" customFormat="false" ht="38.25" hidden="false" customHeight="true" outlineLevel="0" collapsed="false">
      <c r="C125" s="39" t="s">
        <v>203</v>
      </c>
      <c r="D125" s="25" t="s">
        <v>641</v>
      </c>
      <c r="E125" s="26"/>
      <c r="F125" s="26"/>
      <c r="G125" s="33"/>
      <c r="H125" s="33" t="n">
        <v>248.5</v>
      </c>
      <c r="I125" s="33"/>
      <c r="J125" s="33"/>
      <c r="K125" s="33"/>
    </row>
    <row r="126" customFormat="false" ht="38.25" hidden="false" customHeight="false" outlineLevel="0" collapsed="false">
      <c r="C126" s="39"/>
      <c r="D126" s="25" t="s">
        <v>642</v>
      </c>
      <c r="E126" s="26"/>
      <c r="F126" s="26"/>
      <c r="G126" s="33"/>
      <c r="H126" s="33" t="n">
        <v>8000</v>
      </c>
      <c r="I126" s="33"/>
      <c r="J126" s="33"/>
      <c r="K126" s="33"/>
    </row>
    <row r="127" customFormat="false" ht="38.25" hidden="false" customHeight="true" outlineLevel="0" collapsed="false">
      <c r="C127" s="39" t="s">
        <v>206</v>
      </c>
      <c r="D127" s="25" t="s">
        <v>643</v>
      </c>
      <c r="E127" s="26"/>
      <c r="F127" s="42"/>
      <c r="G127" s="33"/>
      <c r="H127" s="33" t="n">
        <v>610</v>
      </c>
      <c r="I127" s="33"/>
      <c r="J127" s="33"/>
      <c r="K127" s="33"/>
    </row>
    <row r="128" customFormat="false" ht="38.25" hidden="false" customHeight="false" outlineLevel="0" collapsed="false">
      <c r="C128" s="39"/>
      <c r="D128" s="25" t="s">
        <v>644</v>
      </c>
      <c r="E128" s="26"/>
      <c r="F128" s="42"/>
      <c r="G128" s="33"/>
      <c r="H128" s="33" t="n">
        <v>1100</v>
      </c>
      <c r="I128" s="33"/>
      <c r="J128" s="33"/>
      <c r="K128" s="33"/>
    </row>
    <row r="129" customFormat="false" ht="51" hidden="false" customHeight="false" outlineLevel="0" collapsed="false">
      <c r="C129" s="39" t="s">
        <v>209</v>
      </c>
      <c r="D129" s="25" t="s">
        <v>450</v>
      </c>
      <c r="E129" s="26"/>
      <c r="F129" s="26"/>
      <c r="G129" s="33"/>
      <c r="H129" s="33" t="n">
        <v>2000</v>
      </c>
      <c r="I129" s="33"/>
      <c r="J129" s="33"/>
      <c r="K129" s="33"/>
    </row>
    <row r="130" customFormat="false" ht="63.75" hidden="false" customHeight="true" outlineLevel="0" collapsed="false">
      <c r="C130" s="39" t="s">
        <v>212</v>
      </c>
      <c r="D130" s="25" t="s">
        <v>645</v>
      </c>
      <c r="E130" s="26"/>
      <c r="F130" s="26"/>
      <c r="G130" s="26"/>
      <c r="H130" s="26" t="n">
        <v>231.5</v>
      </c>
      <c r="I130" s="26"/>
      <c r="J130" s="26"/>
      <c r="K130" s="33"/>
    </row>
    <row r="131" customFormat="false" ht="63.75" hidden="false" customHeight="false" outlineLevel="0" collapsed="false">
      <c r="C131" s="39"/>
      <c r="D131" s="25" t="s">
        <v>646</v>
      </c>
      <c r="E131" s="26"/>
      <c r="F131" s="26"/>
      <c r="G131" s="26"/>
      <c r="H131" s="26" t="n">
        <v>10000</v>
      </c>
      <c r="I131" s="26"/>
      <c r="J131" s="26"/>
      <c r="K131" s="33"/>
    </row>
    <row r="132" customFormat="false" ht="38.25" hidden="false" customHeight="true" outlineLevel="0" collapsed="false">
      <c r="C132" s="39" t="s">
        <v>215</v>
      </c>
      <c r="D132" s="25" t="s">
        <v>647</v>
      </c>
      <c r="E132" s="26"/>
      <c r="F132" s="42"/>
      <c r="G132" s="33"/>
      <c r="H132" s="33" t="n">
        <v>30</v>
      </c>
      <c r="I132" s="33"/>
      <c r="J132" s="33"/>
      <c r="K132" s="33"/>
    </row>
    <row r="133" customFormat="false" ht="38.25" hidden="false" customHeight="false" outlineLevel="0" collapsed="false">
      <c r="C133" s="39"/>
      <c r="D133" s="25" t="s">
        <v>648</v>
      </c>
      <c r="E133" s="26"/>
      <c r="F133" s="42"/>
      <c r="G133" s="33"/>
      <c r="H133" s="33" t="n">
        <v>908.4</v>
      </c>
      <c r="I133" s="33"/>
      <c r="J133" s="33"/>
      <c r="K133" s="33"/>
    </row>
    <row r="134" customFormat="false" ht="51" hidden="false" customHeight="false" outlineLevel="0" collapsed="false">
      <c r="C134" s="39"/>
      <c r="D134" s="25" t="s">
        <v>649</v>
      </c>
      <c r="E134" s="26"/>
      <c r="F134" s="42"/>
      <c r="G134" s="33"/>
      <c r="H134" s="33" t="n">
        <v>18.72</v>
      </c>
      <c r="I134" s="33"/>
      <c r="J134" s="33"/>
      <c r="K134" s="33"/>
    </row>
    <row r="135" customFormat="false" ht="38.25" hidden="false" customHeight="true" outlineLevel="0" collapsed="false">
      <c r="C135" s="39" t="s">
        <v>218</v>
      </c>
      <c r="D135" s="25" t="s">
        <v>216</v>
      </c>
      <c r="E135" s="28"/>
      <c r="F135" s="33"/>
      <c r="G135" s="33"/>
      <c r="H135" s="33" t="n">
        <v>331.1</v>
      </c>
      <c r="I135" s="33"/>
      <c r="J135" s="33"/>
      <c r="K135" s="33"/>
    </row>
    <row r="136" customFormat="false" ht="38.25" hidden="false" customHeight="false" outlineLevel="0" collapsed="false">
      <c r="C136" s="39"/>
      <c r="D136" s="52" t="s">
        <v>433</v>
      </c>
      <c r="E136" s="28"/>
      <c r="F136" s="77"/>
      <c r="G136" s="77"/>
      <c r="H136" s="77" t="n">
        <v>249.67</v>
      </c>
      <c r="I136" s="77"/>
      <c r="J136" s="77"/>
      <c r="K136" s="77"/>
    </row>
    <row r="137" customFormat="false" ht="38.25" hidden="false" customHeight="true" outlineLevel="0" collapsed="false">
      <c r="C137" s="39" t="s">
        <v>228</v>
      </c>
      <c r="D137" s="80" t="s">
        <v>434</v>
      </c>
      <c r="E137" s="10"/>
      <c r="F137" s="10"/>
      <c r="G137" s="23"/>
      <c r="H137" s="151" t="n">
        <f aca="false">H138+H139</f>
        <v>743.35</v>
      </c>
      <c r="I137" s="151"/>
      <c r="J137" s="23"/>
      <c r="K137" s="152"/>
    </row>
    <row r="138" customFormat="false" ht="25.5" hidden="false" customHeight="false" outlineLevel="0" collapsed="false">
      <c r="C138" s="39"/>
      <c r="D138" s="153" t="s">
        <v>220</v>
      </c>
      <c r="E138" s="27"/>
      <c r="F138" s="27"/>
      <c r="G138" s="27"/>
      <c r="H138" s="27" t="n">
        <v>718</v>
      </c>
      <c r="I138" s="27"/>
      <c r="J138" s="108"/>
      <c r="K138" s="27"/>
    </row>
    <row r="139" customFormat="false" ht="25.5" hidden="false" customHeight="false" outlineLevel="0" collapsed="false">
      <c r="C139" s="39"/>
      <c r="D139" s="25" t="s">
        <v>544</v>
      </c>
      <c r="E139" s="26"/>
      <c r="F139" s="26"/>
      <c r="G139" s="33"/>
      <c r="H139" s="33" t="n">
        <v>25.35</v>
      </c>
      <c r="I139" s="33"/>
      <c r="J139" s="33"/>
      <c r="K139" s="33"/>
    </row>
    <row r="140" customFormat="false" ht="38.25" hidden="false" customHeight="false" outlineLevel="0" collapsed="false">
      <c r="C140" s="39"/>
      <c r="D140" s="38" t="s">
        <v>650</v>
      </c>
      <c r="E140" s="36"/>
      <c r="F140" s="36"/>
      <c r="G140" s="38"/>
      <c r="H140" s="44" t="n">
        <f aca="false">SUM(H141:H144)</f>
        <v>2258.65</v>
      </c>
      <c r="I140" s="44"/>
      <c r="J140" s="38"/>
      <c r="K140" s="44"/>
    </row>
    <row r="141" customFormat="false" ht="25.5" hidden="false" customHeight="false" outlineLevel="0" collapsed="false">
      <c r="C141" s="39"/>
      <c r="D141" s="38" t="s">
        <v>220</v>
      </c>
      <c r="E141" s="26"/>
      <c r="F141" s="26"/>
      <c r="G141" s="26"/>
      <c r="H141" s="26" t="n">
        <v>2200</v>
      </c>
      <c r="I141" s="26"/>
      <c r="J141" s="33"/>
      <c r="K141" s="26"/>
    </row>
    <row r="142" customFormat="false" ht="25.5" hidden="false" customHeight="false" outlineLevel="0" collapsed="false">
      <c r="C142" s="39"/>
      <c r="D142" s="25" t="s">
        <v>651</v>
      </c>
      <c r="E142" s="26"/>
      <c r="F142" s="33"/>
      <c r="G142" s="33"/>
      <c r="H142" s="33" t="n">
        <v>2.4</v>
      </c>
      <c r="I142" s="33"/>
      <c r="J142" s="33"/>
      <c r="K142" s="26"/>
    </row>
    <row r="143" customFormat="false" ht="25.5" hidden="false" customHeight="false" outlineLevel="0" collapsed="false">
      <c r="C143" s="39"/>
      <c r="D143" s="25" t="s">
        <v>225</v>
      </c>
      <c r="E143" s="26"/>
      <c r="F143" s="26"/>
      <c r="G143" s="26"/>
      <c r="H143" s="26" t="n">
        <v>21.86</v>
      </c>
      <c r="I143" s="26"/>
      <c r="J143" s="33"/>
      <c r="K143" s="26"/>
    </row>
    <row r="144" customFormat="false" ht="25.5" hidden="false" customHeight="false" outlineLevel="0" collapsed="false">
      <c r="C144" s="39"/>
      <c r="D144" s="25" t="s">
        <v>652</v>
      </c>
      <c r="E144" s="26"/>
      <c r="F144" s="26"/>
      <c r="G144" s="33"/>
      <c r="H144" s="33" t="n">
        <v>34.39</v>
      </c>
      <c r="I144" s="33"/>
      <c r="J144" s="33"/>
      <c r="K144" s="26"/>
    </row>
    <row r="145" customFormat="false" ht="38.25" hidden="false" customHeight="true" outlineLevel="0" collapsed="false">
      <c r="C145" s="39" t="s">
        <v>231</v>
      </c>
      <c r="D145" s="25" t="s">
        <v>653</v>
      </c>
      <c r="E145" s="26"/>
      <c r="F145" s="26"/>
      <c r="G145" s="33"/>
      <c r="H145" s="33" t="n">
        <v>118.76</v>
      </c>
      <c r="I145" s="33"/>
      <c r="J145" s="33"/>
      <c r="K145" s="26"/>
    </row>
    <row r="146" customFormat="false" ht="38.25" hidden="false" customHeight="false" outlineLevel="0" collapsed="false">
      <c r="C146" s="39"/>
      <c r="D146" s="75" t="s">
        <v>439</v>
      </c>
      <c r="E146" s="26"/>
      <c r="F146" s="26"/>
      <c r="G146" s="33"/>
      <c r="H146" s="33" t="n">
        <v>2000</v>
      </c>
      <c r="I146" s="33"/>
      <c r="J146" s="33"/>
      <c r="K146" s="26"/>
    </row>
    <row r="147" customFormat="false" ht="51" hidden="false" customHeight="true" outlineLevel="0" collapsed="false">
      <c r="C147" s="39" t="s">
        <v>234</v>
      </c>
      <c r="D147" s="25" t="s">
        <v>654</v>
      </c>
      <c r="E147" s="28"/>
      <c r="F147" s="33"/>
      <c r="G147" s="33"/>
      <c r="H147" s="33" t="n">
        <v>19</v>
      </c>
      <c r="I147" s="33"/>
      <c r="J147" s="33"/>
      <c r="K147" s="26"/>
    </row>
    <row r="148" customFormat="false" ht="38.25" hidden="false" customHeight="false" outlineLevel="0" collapsed="false">
      <c r="C148" s="39"/>
      <c r="D148" s="103" t="s">
        <v>441</v>
      </c>
      <c r="E148" s="28"/>
      <c r="F148" s="77"/>
      <c r="G148" s="77"/>
      <c r="H148" s="77" t="n">
        <v>25.21</v>
      </c>
      <c r="I148" s="77"/>
      <c r="J148" s="77"/>
      <c r="K148" s="28"/>
    </row>
    <row r="149" customFormat="false" ht="38.25" hidden="false" customHeight="true" outlineLevel="0" collapsed="false">
      <c r="C149" s="51" t="s">
        <v>239</v>
      </c>
      <c r="D149" s="150" t="s">
        <v>235</v>
      </c>
      <c r="E149" s="154"/>
      <c r="F149" s="10"/>
      <c r="G149" s="155"/>
      <c r="H149" s="151" t="n">
        <f aca="false">SUM(H150:H151)</f>
        <v>2210</v>
      </c>
      <c r="I149" s="151"/>
      <c r="J149" s="155"/>
      <c r="K149" s="152"/>
    </row>
    <row r="150" customFormat="false" ht="12.75" hidden="false" customHeight="false" outlineLevel="0" collapsed="false">
      <c r="C150" s="51"/>
      <c r="D150" s="105" t="s">
        <v>655</v>
      </c>
      <c r="E150" s="27"/>
      <c r="F150" s="27"/>
      <c r="G150" s="108"/>
      <c r="H150" s="108" t="n">
        <v>2160</v>
      </c>
      <c r="I150" s="108"/>
      <c r="J150" s="108"/>
      <c r="K150" s="108"/>
    </row>
    <row r="151" customFormat="false" ht="12.75" hidden="false" customHeight="false" outlineLevel="0" collapsed="false">
      <c r="C151" s="51"/>
      <c r="D151" s="103" t="s">
        <v>444</v>
      </c>
      <c r="E151" s="28"/>
      <c r="F151" s="28"/>
      <c r="G151" s="77"/>
      <c r="H151" s="77" t="n">
        <v>50</v>
      </c>
      <c r="I151" s="77"/>
      <c r="J151" s="77"/>
      <c r="K151" s="77"/>
    </row>
    <row r="152" customFormat="false" ht="38.25" hidden="false" customHeight="false" outlineLevel="0" collapsed="false">
      <c r="C152" s="51"/>
      <c r="D152" s="80" t="s">
        <v>238</v>
      </c>
      <c r="E152" s="10"/>
      <c r="F152" s="10"/>
      <c r="G152" s="23"/>
      <c r="H152" s="151" t="n">
        <f aca="false">SUM(H153:H159)</f>
        <v>43826.36</v>
      </c>
      <c r="I152" s="151"/>
      <c r="J152" s="23"/>
      <c r="K152" s="152"/>
    </row>
    <row r="153" customFormat="false" ht="12.75" hidden="false" customHeight="false" outlineLevel="0" collapsed="false">
      <c r="C153" s="51"/>
      <c r="D153" s="105" t="s">
        <v>655</v>
      </c>
      <c r="E153" s="27"/>
      <c r="F153" s="27"/>
      <c r="G153" s="27"/>
      <c r="H153" s="108" t="n">
        <v>41585</v>
      </c>
      <c r="I153" s="108"/>
      <c r="J153" s="108"/>
      <c r="K153" s="108"/>
    </row>
    <row r="154" customFormat="false" ht="12.75" hidden="false" customHeight="false" outlineLevel="0" collapsed="false">
      <c r="C154" s="51"/>
      <c r="D154" s="75" t="s">
        <v>656</v>
      </c>
      <c r="E154" s="26"/>
      <c r="F154" s="26"/>
      <c r="G154" s="33"/>
      <c r="H154" s="33" t="n">
        <v>163.25</v>
      </c>
      <c r="I154" s="33"/>
      <c r="J154" s="33"/>
      <c r="K154" s="33"/>
    </row>
    <row r="155" customFormat="false" ht="12.75" hidden="false" customHeight="false" outlineLevel="0" collapsed="false">
      <c r="C155" s="51"/>
      <c r="D155" s="75" t="s">
        <v>444</v>
      </c>
      <c r="E155" s="26"/>
      <c r="F155" s="26"/>
      <c r="G155" s="33"/>
      <c r="H155" s="33" t="n">
        <v>482</v>
      </c>
      <c r="I155" s="33"/>
      <c r="J155" s="33"/>
      <c r="K155" s="33"/>
    </row>
    <row r="156" customFormat="false" ht="12.75" hidden="false" customHeight="false" outlineLevel="0" collapsed="false">
      <c r="C156" s="51"/>
      <c r="D156" s="75" t="s">
        <v>446</v>
      </c>
      <c r="E156" s="26"/>
      <c r="F156" s="26"/>
      <c r="G156" s="33"/>
      <c r="H156" s="33" t="n">
        <v>96</v>
      </c>
      <c r="I156" s="33"/>
      <c r="J156" s="33"/>
      <c r="K156" s="33"/>
    </row>
    <row r="157" customFormat="false" ht="25.5" hidden="false" customHeight="false" outlineLevel="0" collapsed="false">
      <c r="C157" s="51"/>
      <c r="D157" s="75" t="s">
        <v>449</v>
      </c>
      <c r="E157" s="26"/>
      <c r="F157" s="26"/>
      <c r="G157" s="33"/>
      <c r="H157" s="33" t="n">
        <v>163.04</v>
      </c>
      <c r="I157" s="33"/>
      <c r="J157" s="33"/>
      <c r="K157" s="33"/>
    </row>
    <row r="158" customFormat="false" ht="12.75" hidden="false" customHeight="false" outlineLevel="0" collapsed="false">
      <c r="C158" s="51"/>
      <c r="D158" s="75" t="s">
        <v>657</v>
      </c>
      <c r="E158" s="26"/>
      <c r="F158" s="26"/>
      <c r="G158" s="33"/>
      <c r="H158" s="33" t="n">
        <v>36.87</v>
      </c>
      <c r="I158" s="33"/>
      <c r="J158" s="33"/>
      <c r="K158" s="33"/>
    </row>
    <row r="159" customFormat="false" ht="12.75" hidden="false" customHeight="false" outlineLevel="0" collapsed="false">
      <c r="C159" s="51"/>
      <c r="D159" s="103" t="s">
        <v>658</v>
      </c>
      <c r="E159" s="28"/>
      <c r="F159" s="28"/>
      <c r="G159" s="77"/>
      <c r="H159" s="77" t="n">
        <v>1300.2</v>
      </c>
      <c r="I159" s="77"/>
      <c r="J159" s="77"/>
      <c r="K159" s="77"/>
    </row>
    <row r="160" customFormat="false" ht="25.5" hidden="false" customHeight="false" outlineLevel="0" collapsed="false">
      <c r="C160" s="22" t="s">
        <v>244</v>
      </c>
      <c r="D160" s="23" t="s">
        <v>245</v>
      </c>
      <c r="E160" s="10"/>
      <c r="F160" s="10"/>
      <c r="G160" s="10"/>
      <c r="H160" s="10" t="n">
        <f aca="false">SUM(H161:H172)</f>
        <v>6895.292</v>
      </c>
      <c r="I160" s="10"/>
      <c r="J160" s="10"/>
      <c r="K160" s="10"/>
    </row>
    <row r="161" customFormat="false" ht="51" hidden="false" customHeight="false" outlineLevel="0" collapsed="false">
      <c r="C161" s="156" t="s">
        <v>246</v>
      </c>
      <c r="D161" s="65" t="s">
        <v>453</v>
      </c>
      <c r="E161" s="27"/>
      <c r="F161" s="27"/>
      <c r="G161" s="27"/>
      <c r="H161" s="27" t="n">
        <v>69</v>
      </c>
      <c r="I161" s="27"/>
      <c r="J161" s="27"/>
      <c r="K161" s="108"/>
    </row>
    <row r="162" customFormat="false" ht="25.5" hidden="false" customHeight="false" outlineLevel="0" collapsed="false">
      <c r="C162" s="136" t="s">
        <v>248</v>
      </c>
      <c r="D162" s="25" t="s">
        <v>454</v>
      </c>
      <c r="E162" s="26"/>
      <c r="F162" s="26"/>
      <c r="G162" s="27"/>
      <c r="H162" s="26" t="n">
        <v>228</v>
      </c>
      <c r="I162" s="26"/>
      <c r="J162" s="26"/>
      <c r="K162" s="33"/>
    </row>
    <row r="163" customFormat="false" ht="51" hidden="false" customHeight="false" outlineLevel="0" collapsed="false">
      <c r="C163" s="136" t="s">
        <v>251</v>
      </c>
      <c r="D163" s="25" t="s">
        <v>252</v>
      </c>
      <c r="E163" s="26"/>
      <c r="F163" s="26"/>
      <c r="G163" s="27"/>
      <c r="H163" s="26" t="n">
        <v>2990</v>
      </c>
      <c r="I163" s="26"/>
      <c r="J163" s="26"/>
      <c r="K163" s="33"/>
    </row>
    <row r="164" customFormat="false" ht="25.5" hidden="false" customHeight="false" outlineLevel="0" collapsed="false">
      <c r="C164" s="136" t="s">
        <v>255</v>
      </c>
      <c r="D164" s="25" t="s">
        <v>256</v>
      </c>
      <c r="E164" s="26"/>
      <c r="F164" s="26"/>
      <c r="G164" s="27"/>
      <c r="H164" s="26" t="n">
        <v>361</v>
      </c>
      <c r="I164" s="26"/>
      <c r="J164" s="26"/>
      <c r="K164" s="33"/>
    </row>
    <row r="165" customFormat="false" ht="25.5" hidden="false" customHeight="false" outlineLevel="0" collapsed="false">
      <c r="C165" s="136" t="s">
        <v>257</v>
      </c>
      <c r="D165" s="25" t="s">
        <v>258</v>
      </c>
      <c r="E165" s="26"/>
      <c r="F165" s="26"/>
      <c r="G165" s="27"/>
      <c r="H165" s="26" t="n">
        <v>249</v>
      </c>
      <c r="I165" s="26"/>
      <c r="J165" s="26"/>
      <c r="K165" s="33"/>
    </row>
    <row r="166" customFormat="false" ht="38.25" hidden="false" customHeight="false" outlineLevel="0" collapsed="false">
      <c r="C166" s="136" t="s">
        <v>259</v>
      </c>
      <c r="D166" s="25" t="s">
        <v>260</v>
      </c>
      <c r="E166" s="26"/>
      <c r="F166" s="26"/>
      <c r="G166" s="27"/>
      <c r="H166" s="26" t="n">
        <v>2350</v>
      </c>
      <c r="I166" s="26"/>
      <c r="J166" s="26"/>
      <c r="K166" s="33"/>
    </row>
    <row r="167" customFormat="false" ht="25.5" hidden="false" customHeight="false" outlineLevel="0" collapsed="false">
      <c r="C167" s="136" t="s">
        <v>261</v>
      </c>
      <c r="D167" s="25" t="s">
        <v>262</v>
      </c>
      <c r="E167" s="26"/>
      <c r="F167" s="26"/>
      <c r="G167" s="27"/>
      <c r="H167" s="26" t="n">
        <v>20</v>
      </c>
      <c r="I167" s="26"/>
      <c r="J167" s="26"/>
      <c r="K167" s="33"/>
    </row>
    <row r="168" customFormat="false" ht="38.25" hidden="false" customHeight="false" outlineLevel="0" collapsed="false">
      <c r="C168" s="136" t="s">
        <v>263</v>
      </c>
      <c r="D168" s="25" t="s">
        <v>264</v>
      </c>
      <c r="E168" s="26"/>
      <c r="F168" s="26"/>
      <c r="G168" s="27"/>
      <c r="H168" s="26" t="n">
        <v>380</v>
      </c>
      <c r="I168" s="26"/>
      <c r="J168" s="26"/>
      <c r="K168" s="33"/>
    </row>
    <row r="169" customFormat="false" ht="51" hidden="false" customHeight="false" outlineLevel="0" collapsed="false">
      <c r="C169" s="136" t="s">
        <v>265</v>
      </c>
      <c r="D169" s="25" t="s">
        <v>266</v>
      </c>
      <c r="E169" s="33"/>
      <c r="F169" s="33"/>
      <c r="G169" s="33"/>
      <c r="H169" s="33" t="n">
        <v>70</v>
      </c>
      <c r="I169" s="33"/>
      <c r="J169" s="33"/>
      <c r="K169" s="33"/>
    </row>
    <row r="170" customFormat="false" ht="25.5" hidden="false" customHeight="false" outlineLevel="0" collapsed="false">
      <c r="C170" s="136" t="s">
        <v>267</v>
      </c>
      <c r="D170" s="25" t="s">
        <v>268</v>
      </c>
      <c r="E170" s="33"/>
      <c r="F170" s="33"/>
      <c r="G170" s="33"/>
      <c r="H170" s="33" t="n">
        <v>49</v>
      </c>
      <c r="I170" s="33"/>
      <c r="J170" s="33"/>
      <c r="K170" s="33"/>
    </row>
    <row r="171" customFormat="false" ht="25.5" hidden="false" customHeight="false" outlineLevel="0" collapsed="false">
      <c r="C171" s="136" t="s">
        <v>269</v>
      </c>
      <c r="D171" s="25" t="s">
        <v>270</v>
      </c>
      <c r="E171" s="33"/>
      <c r="F171" s="33"/>
      <c r="G171" s="33"/>
      <c r="H171" s="33" t="n">
        <v>40</v>
      </c>
      <c r="I171" s="33"/>
      <c r="J171" s="33"/>
      <c r="K171" s="33"/>
    </row>
    <row r="172" customFormat="false" ht="25.5" hidden="false" customHeight="false" outlineLevel="0" collapsed="false">
      <c r="C172" s="143" t="s">
        <v>271</v>
      </c>
      <c r="D172" s="52" t="s">
        <v>272</v>
      </c>
      <c r="E172" s="77"/>
      <c r="F172" s="77"/>
      <c r="G172" s="77"/>
      <c r="H172" s="77" t="n">
        <v>89.292</v>
      </c>
      <c r="I172" s="77"/>
      <c r="J172" s="77"/>
      <c r="K172" s="77"/>
    </row>
    <row r="173" customFormat="false" ht="25.5" hidden="false" customHeight="false" outlineLevel="0" collapsed="false">
      <c r="C173" s="22" t="s">
        <v>273</v>
      </c>
      <c r="D173" s="23" t="s">
        <v>274</v>
      </c>
      <c r="E173" s="10"/>
      <c r="F173" s="10"/>
      <c r="G173" s="23"/>
      <c r="H173" s="10" t="n">
        <f aca="false">SUM(H174)</f>
        <v>94</v>
      </c>
      <c r="I173" s="10"/>
      <c r="J173" s="23"/>
      <c r="K173" s="10"/>
    </row>
    <row r="174" customFormat="false" ht="63.75" hidden="false" customHeight="false" outlineLevel="0" collapsed="false">
      <c r="C174" s="132" t="s">
        <v>275</v>
      </c>
      <c r="D174" s="30" t="s">
        <v>276</v>
      </c>
      <c r="E174" s="46"/>
      <c r="F174" s="46"/>
      <c r="G174" s="46"/>
      <c r="H174" s="46" t="n">
        <v>94</v>
      </c>
      <c r="I174" s="46"/>
      <c r="J174" s="46"/>
      <c r="K174" s="106"/>
    </row>
    <row r="175" customFormat="false" ht="25.5" hidden="false" customHeight="false" outlineLevel="0" collapsed="false">
      <c r="C175" s="22" t="s">
        <v>277</v>
      </c>
      <c r="D175" s="23" t="s">
        <v>278</v>
      </c>
      <c r="E175" s="10"/>
      <c r="F175" s="10"/>
      <c r="G175" s="10"/>
      <c r="H175" s="10" t="n">
        <f aca="false">SUM(H176:H178)</f>
        <v>4072.92</v>
      </c>
      <c r="I175" s="10"/>
      <c r="J175" s="10"/>
      <c r="K175" s="10"/>
    </row>
    <row r="176" customFormat="false" ht="38.25" hidden="false" customHeight="false" outlineLevel="0" collapsed="false">
      <c r="C176" s="156" t="s">
        <v>279</v>
      </c>
      <c r="D176" s="78" t="s">
        <v>280</v>
      </c>
      <c r="E176" s="27"/>
      <c r="F176" s="27"/>
      <c r="G176" s="46"/>
      <c r="H176" s="27" t="n">
        <v>705.3</v>
      </c>
      <c r="I176" s="27"/>
      <c r="J176" s="27"/>
      <c r="K176" s="108"/>
    </row>
    <row r="177" customFormat="false" ht="38.25" hidden="false" customHeight="false" outlineLevel="0" collapsed="false">
      <c r="C177" s="136" t="s">
        <v>281</v>
      </c>
      <c r="D177" s="25" t="s">
        <v>282</v>
      </c>
      <c r="E177" s="33"/>
      <c r="F177" s="26"/>
      <c r="G177" s="33"/>
      <c r="H177" s="33" t="n">
        <v>27.62</v>
      </c>
      <c r="I177" s="33"/>
      <c r="J177" s="33"/>
      <c r="K177" s="33"/>
    </row>
    <row r="178" customFormat="false" ht="38.25" hidden="false" customHeight="false" outlineLevel="0" collapsed="false">
      <c r="C178" s="143" t="s">
        <v>284</v>
      </c>
      <c r="D178" s="52" t="s">
        <v>285</v>
      </c>
      <c r="E178" s="28"/>
      <c r="F178" s="28"/>
      <c r="G178" s="46"/>
      <c r="H178" s="28" t="n">
        <v>3340</v>
      </c>
      <c r="I178" s="28"/>
      <c r="J178" s="28"/>
      <c r="K178" s="77"/>
    </row>
    <row r="179" customFormat="false" ht="38.25" hidden="false" customHeight="false" outlineLevel="0" collapsed="false">
      <c r="C179" s="22" t="s">
        <v>286</v>
      </c>
      <c r="D179" s="23" t="s">
        <v>556</v>
      </c>
      <c r="E179" s="10"/>
      <c r="F179" s="10"/>
      <c r="G179" s="10"/>
      <c r="H179" s="10" t="n">
        <f aca="false">SUM(H180:H196)</f>
        <v>1162.83</v>
      </c>
      <c r="I179" s="10"/>
      <c r="J179" s="10"/>
      <c r="K179" s="10"/>
    </row>
    <row r="180" customFormat="false" ht="38.25" hidden="false" customHeight="false" outlineLevel="0" collapsed="false">
      <c r="C180" s="64" t="s">
        <v>659</v>
      </c>
      <c r="D180" s="65" t="s">
        <v>289</v>
      </c>
      <c r="E180" s="46"/>
      <c r="F180" s="27"/>
      <c r="G180" s="108"/>
      <c r="H180" s="108" t="n">
        <v>100</v>
      </c>
      <c r="I180" s="108"/>
      <c r="J180" s="108"/>
      <c r="K180" s="108"/>
    </row>
    <row r="181" customFormat="false" ht="12.75" hidden="false" customHeight="true" outlineLevel="0" collapsed="false">
      <c r="C181" s="24" t="s">
        <v>290</v>
      </c>
      <c r="D181" s="26" t="s">
        <v>291</v>
      </c>
      <c r="E181" s="26"/>
      <c r="F181" s="26"/>
      <c r="G181" s="26"/>
      <c r="H181" s="33" t="n">
        <v>220</v>
      </c>
      <c r="I181" s="33"/>
      <c r="J181" s="33"/>
      <c r="K181" s="33"/>
    </row>
    <row r="182" customFormat="false" ht="12.75" hidden="false" customHeight="false" outlineLevel="0" collapsed="false">
      <c r="C182" s="24"/>
      <c r="D182" s="26"/>
      <c r="E182" s="26"/>
      <c r="F182" s="26"/>
      <c r="G182" s="33"/>
      <c r="H182" s="33" t="n">
        <v>20</v>
      </c>
      <c r="I182" s="33"/>
      <c r="J182" s="33"/>
      <c r="K182" s="33"/>
    </row>
    <row r="183" customFormat="false" ht="12.75" hidden="false" customHeight="false" outlineLevel="0" collapsed="false">
      <c r="C183" s="24"/>
      <c r="D183" s="26"/>
      <c r="E183" s="26"/>
      <c r="F183" s="26"/>
      <c r="G183" s="33"/>
      <c r="H183" s="33" t="n">
        <v>6</v>
      </c>
      <c r="I183" s="33"/>
      <c r="J183" s="33"/>
      <c r="K183" s="33"/>
    </row>
    <row r="184" customFormat="false" ht="12.75" hidden="false" customHeight="false" outlineLevel="0" collapsed="false">
      <c r="C184" s="24"/>
      <c r="D184" s="26"/>
      <c r="E184" s="26"/>
      <c r="F184" s="26"/>
      <c r="G184" s="33"/>
      <c r="H184" s="33" t="n">
        <v>20</v>
      </c>
      <c r="I184" s="33"/>
      <c r="J184" s="33"/>
      <c r="K184" s="33"/>
    </row>
    <row r="185" customFormat="false" ht="12.75" hidden="false" customHeight="false" outlineLevel="0" collapsed="false">
      <c r="C185" s="24"/>
      <c r="D185" s="26"/>
      <c r="E185" s="26"/>
      <c r="F185" s="26"/>
      <c r="G185" s="33"/>
      <c r="H185" s="33" t="n">
        <v>4.12</v>
      </c>
      <c r="I185" s="33"/>
      <c r="J185" s="33"/>
      <c r="K185" s="33"/>
    </row>
    <row r="186" customFormat="false" ht="12.75" hidden="false" customHeight="false" outlineLevel="0" collapsed="false">
      <c r="C186" s="24"/>
      <c r="D186" s="26"/>
      <c r="E186" s="26"/>
      <c r="F186" s="26"/>
      <c r="G186" s="33"/>
      <c r="H186" s="33" t="n">
        <v>21.38</v>
      </c>
      <c r="I186" s="33"/>
      <c r="J186" s="33"/>
      <c r="K186" s="33"/>
    </row>
    <row r="187" customFormat="false" ht="12.75" hidden="false" customHeight="false" outlineLevel="0" collapsed="false">
      <c r="C187" s="24"/>
      <c r="D187" s="26"/>
      <c r="E187" s="26"/>
      <c r="F187" s="26"/>
      <c r="G187" s="33"/>
      <c r="H187" s="33" t="n">
        <v>8</v>
      </c>
      <c r="I187" s="33"/>
      <c r="J187" s="33"/>
      <c r="K187" s="33"/>
    </row>
    <row r="188" customFormat="false" ht="38.25" hidden="false" customHeight="false" outlineLevel="0" collapsed="false">
      <c r="C188" s="24" t="s">
        <v>660</v>
      </c>
      <c r="D188" s="25" t="s">
        <v>295</v>
      </c>
      <c r="E188" s="26"/>
      <c r="F188" s="26"/>
      <c r="G188" s="26"/>
      <c r="H188" s="26" t="n">
        <v>150</v>
      </c>
      <c r="I188" s="26"/>
      <c r="J188" s="26"/>
      <c r="K188" s="33"/>
    </row>
    <row r="189" customFormat="false" ht="12.75" hidden="false" customHeight="true" outlineLevel="0" collapsed="false">
      <c r="C189" s="24" t="s">
        <v>661</v>
      </c>
      <c r="D189" s="25" t="s">
        <v>662</v>
      </c>
      <c r="E189" s="26"/>
      <c r="F189" s="26"/>
      <c r="G189" s="33"/>
      <c r="H189" s="33" t="n">
        <v>60</v>
      </c>
      <c r="I189" s="33"/>
      <c r="J189" s="33"/>
      <c r="K189" s="33"/>
    </row>
    <row r="190" customFormat="false" ht="12.75" hidden="false" customHeight="false" outlineLevel="0" collapsed="false">
      <c r="C190" s="24"/>
      <c r="D190" s="25"/>
      <c r="E190" s="26"/>
      <c r="F190" s="42"/>
      <c r="G190" s="33"/>
      <c r="H190" s="33" t="n">
        <v>8</v>
      </c>
      <c r="I190" s="33"/>
      <c r="J190" s="33"/>
      <c r="K190" s="33"/>
    </row>
    <row r="191" customFormat="false" ht="12.75" hidden="false" customHeight="false" outlineLevel="0" collapsed="false">
      <c r="C191" s="24"/>
      <c r="D191" s="25"/>
      <c r="E191" s="26"/>
      <c r="F191" s="42"/>
      <c r="G191" s="33"/>
      <c r="H191" s="33" t="n">
        <v>20</v>
      </c>
      <c r="I191" s="33"/>
      <c r="J191" s="33"/>
      <c r="K191" s="33"/>
    </row>
    <row r="192" customFormat="false" ht="12.75" hidden="false" customHeight="true" outlineLevel="0" collapsed="false">
      <c r="C192" s="24" t="s">
        <v>296</v>
      </c>
      <c r="D192" s="52" t="s">
        <v>663</v>
      </c>
      <c r="E192" s="26"/>
      <c r="F192" s="26"/>
      <c r="G192" s="33"/>
      <c r="H192" s="33" t="n">
        <v>14.1</v>
      </c>
      <c r="I192" s="33"/>
      <c r="J192" s="33"/>
      <c r="K192" s="33"/>
    </row>
    <row r="193" customFormat="false" ht="12.75" hidden="false" customHeight="false" outlineLevel="0" collapsed="false">
      <c r="C193" s="24"/>
      <c r="D193" s="52"/>
      <c r="E193" s="26"/>
      <c r="F193" s="26"/>
      <c r="G193" s="33"/>
      <c r="H193" s="33" t="n">
        <v>31.9</v>
      </c>
      <c r="I193" s="33"/>
      <c r="J193" s="33"/>
      <c r="K193" s="33"/>
    </row>
    <row r="194" customFormat="false" ht="12.75" hidden="false" customHeight="false" outlineLevel="0" collapsed="false">
      <c r="C194" s="24"/>
      <c r="D194" s="52"/>
      <c r="E194" s="26"/>
      <c r="F194" s="26"/>
      <c r="G194" s="77"/>
      <c r="H194" s="77" t="n">
        <v>25</v>
      </c>
      <c r="I194" s="77"/>
      <c r="J194" s="33"/>
      <c r="K194" s="77"/>
    </row>
    <row r="195" customFormat="false" ht="38.25" hidden="false" customHeight="false" outlineLevel="0" collapsed="false">
      <c r="C195" s="24" t="s">
        <v>664</v>
      </c>
      <c r="D195" s="52" t="s">
        <v>293</v>
      </c>
      <c r="E195" s="28"/>
      <c r="F195" s="28"/>
      <c r="G195" s="77"/>
      <c r="H195" s="77" t="n">
        <v>60</v>
      </c>
      <c r="I195" s="77"/>
      <c r="J195" s="77"/>
      <c r="K195" s="77"/>
    </row>
    <row r="196" customFormat="false" ht="38.25" hidden="false" customHeight="true" outlineLevel="0" collapsed="false">
      <c r="C196" s="157" t="s">
        <v>300</v>
      </c>
      <c r="D196" s="80" t="s">
        <v>665</v>
      </c>
      <c r="E196" s="10"/>
      <c r="F196" s="10"/>
      <c r="G196" s="10"/>
      <c r="H196" s="10" t="n">
        <f aca="false">SUM(H197:H200)</f>
        <v>394.33</v>
      </c>
      <c r="I196" s="10"/>
      <c r="J196" s="10"/>
      <c r="K196" s="93"/>
    </row>
    <row r="197" customFormat="false" ht="51" hidden="false" customHeight="false" outlineLevel="0" collapsed="false">
      <c r="C197" s="157"/>
      <c r="D197" s="158" t="s">
        <v>304</v>
      </c>
      <c r="E197" s="27"/>
      <c r="F197" s="27"/>
      <c r="G197" s="27"/>
      <c r="H197" s="27" t="n">
        <v>259</v>
      </c>
      <c r="I197" s="27"/>
      <c r="J197" s="27"/>
      <c r="K197" s="108"/>
    </row>
    <row r="198" customFormat="false" ht="51" hidden="false" customHeight="false" outlineLevel="0" collapsed="false">
      <c r="C198" s="157"/>
      <c r="D198" s="31" t="s">
        <v>305</v>
      </c>
      <c r="E198" s="33"/>
      <c r="F198" s="26"/>
      <c r="G198" s="33"/>
      <c r="H198" s="33" t="n">
        <v>38.5</v>
      </c>
      <c r="I198" s="33"/>
      <c r="J198" s="33"/>
      <c r="K198" s="33"/>
    </row>
    <row r="199" customFormat="false" ht="25.5" hidden="false" customHeight="false" outlineLevel="0" collapsed="false">
      <c r="C199" s="157"/>
      <c r="D199" s="31" t="s">
        <v>306</v>
      </c>
      <c r="E199" s="26"/>
      <c r="F199" s="26"/>
      <c r="G199" s="33"/>
      <c r="H199" s="33" t="n">
        <v>68.83</v>
      </c>
      <c r="I199" s="33"/>
      <c r="J199" s="33"/>
      <c r="K199" s="33"/>
    </row>
    <row r="200" customFormat="false" ht="25.5" hidden="false" customHeight="false" outlineLevel="0" collapsed="false">
      <c r="C200" s="157"/>
      <c r="D200" s="159" t="s">
        <v>666</v>
      </c>
      <c r="E200" s="28"/>
      <c r="F200" s="28"/>
      <c r="G200" s="28"/>
      <c r="H200" s="28" t="n">
        <v>28</v>
      </c>
      <c r="I200" s="28"/>
      <c r="J200" s="77"/>
      <c r="K200" s="77"/>
    </row>
    <row r="201" customFormat="false" ht="25.5" hidden="false" customHeight="false" outlineLevel="0" collapsed="false">
      <c r="C201" s="48" t="n">
        <v>9</v>
      </c>
      <c r="D201" s="23" t="s">
        <v>310</v>
      </c>
      <c r="E201" s="10"/>
      <c r="F201" s="10"/>
      <c r="G201" s="10"/>
      <c r="H201" s="10" t="n">
        <f aca="false">H202</f>
        <v>120</v>
      </c>
      <c r="I201" s="10"/>
      <c r="J201" s="10"/>
      <c r="K201" s="10"/>
    </row>
    <row r="202" customFormat="false" ht="38.25" hidden="false" customHeight="false" outlineLevel="0" collapsed="false">
      <c r="C202" s="160" t="s">
        <v>311</v>
      </c>
      <c r="D202" s="30" t="s">
        <v>312</v>
      </c>
      <c r="E202" s="106"/>
      <c r="F202" s="46"/>
      <c r="G202" s="106"/>
      <c r="H202" s="106" t="n">
        <v>120</v>
      </c>
      <c r="I202" s="106"/>
      <c r="J202" s="106"/>
      <c r="K202" s="106"/>
    </row>
    <row r="203" customFormat="false" ht="38.25" hidden="false" customHeight="false" outlineLevel="0" collapsed="false">
      <c r="C203" s="48" t="n">
        <v>10</v>
      </c>
      <c r="D203" s="23" t="s">
        <v>314</v>
      </c>
      <c r="E203" s="10"/>
      <c r="F203" s="10"/>
      <c r="G203" s="10"/>
      <c r="H203" s="10" t="n">
        <f aca="false">SUM(H204:H206)</f>
        <v>3533.55</v>
      </c>
      <c r="I203" s="10"/>
      <c r="J203" s="10"/>
      <c r="K203" s="10"/>
    </row>
    <row r="204" customFormat="false" ht="38.25" hidden="false" customHeight="false" outlineLevel="0" collapsed="false">
      <c r="C204" s="161" t="s">
        <v>315</v>
      </c>
      <c r="D204" s="65" t="s">
        <v>316</v>
      </c>
      <c r="E204" s="27"/>
      <c r="F204" s="27"/>
      <c r="G204" s="27"/>
      <c r="H204" s="27" t="n">
        <v>1200</v>
      </c>
      <c r="I204" s="27"/>
      <c r="J204" s="27"/>
      <c r="K204" s="108"/>
    </row>
    <row r="205" customFormat="false" ht="25.5" hidden="false" customHeight="false" outlineLevel="0" collapsed="false">
      <c r="C205" s="162" t="s">
        <v>317</v>
      </c>
      <c r="D205" s="25" t="s">
        <v>318</v>
      </c>
      <c r="E205" s="33"/>
      <c r="F205" s="26"/>
      <c r="G205" s="33"/>
      <c r="H205" s="33" t="n">
        <v>1093.55</v>
      </c>
      <c r="I205" s="33"/>
      <c r="J205" s="33"/>
      <c r="K205" s="33"/>
    </row>
    <row r="206" customFormat="false" ht="25.5" hidden="false" customHeight="false" outlineLevel="0" collapsed="false">
      <c r="C206" s="163" t="s">
        <v>319</v>
      </c>
      <c r="D206" s="52" t="s">
        <v>320</v>
      </c>
      <c r="E206" s="28"/>
      <c r="F206" s="28"/>
      <c r="G206" s="77"/>
      <c r="H206" s="77" t="n">
        <v>1240</v>
      </c>
      <c r="I206" s="77"/>
      <c r="J206" s="28"/>
      <c r="K206" s="77"/>
    </row>
    <row r="207" customFormat="false" ht="25.5" hidden="false" customHeight="false" outlineLevel="0" collapsed="false">
      <c r="C207" s="164" t="s">
        <v>321</v>
      </c>
      <c r="D207" s="23" t="s">
        <v>322</v>
      </c>
      <c r="E207" s="10"/>
      <c r="F207" s="10"/>
      <c r="G207" s="68"/>
      <c r="H207" s="68" t="n">
        <f aca="false">H208</f>
        <v>220</v>
      </c>
      <c r="I207" s="68"/>
      <c r="J207" s="68"/>
      <c r="K207" s="68"/>
    </row>
    <row r="208" customFormat="false" ht="38.25" hidden="false" customHeight="false" outlineLevel="0" collapsed="false">
      <c r="C208" s="160" t="s">
        <v>323</v>
      </c>
      <c r="D208" s="30" t="s">
        <v>324</v>
      </c>
      <c r="E208" s="46"/>
      <c r="F208" s="46"/>
      <c r="G208" s="106"/>
      <c r="H208" s="106" t="n">
        <v>220</v>
      </c>
      <c r="I208" s="106"/>
      <c r="J208" s="46"/>
      <c r="K208" s="106"/>
    </row>
    <row r="209" customFormat="false" ht="12.75" hidden="false" customHeight="false" outlineLevel="0" collapsed="false">
      <c r="C209" s="165"/>
      <c r="D209" s="166" t="s">
        <v>325</v>
      </c>
      <c r="E209" s="167"/>
      <c r="F209" s="167"/>
      <c r="G209" s="167" t="n">
        <f aca="false">SUM(G210:G211)</f>
        <v>0</v>
      </c>
      <c r="H209" s="167" t="n">
        <f aca="false">SUM(H210:H211)</f>
        <v>347316.918</v>
      </c>
      <c r="I209" s="167" t="n">
        <f aca="false">SUM(I210:I211)</f>
        <v>0</v>
      </c>
      <c r="J209" s="167" t="n">
        <f aca="false">SUM(J210:J211)</f>
        <v>0</v>
      </c>
      <c r="K209" s="167"/>
    </row>
    <row r="210" customFormat="false" ht="12.75" hidden="false" customHeight="false" outlineLevel="0" collapsed="false">
      <c r="C210" s="168"/>
      <c r="D210" s="169" t="s">
        <v>83</v>
      </c>
      <c r="E210" s="170"/>
      <c r="F210" s="170"/>
      <c r="G210" s="170" t="n">
        <f aca="false">G7+G9+G12+G36+G160+G173+G175+G179+G201+G203+G207</f>
        <v>0</v>
      </c>
      <c r="H210" s="170" t="n">
        <f aca="false">H7+H9+H12+H36+H160+H173+H175+H179+H201+H203+H207</f>
        <v>131539.057</v>
      </c>
      <c r="I210" s="170" t="n">
        <f aca="false">I7+I9+I12+I36+I160+I173+I175+I179+I201+I203+I207</f>
        <v>0</v>
      </c>
      <c r="J210" s="170" t="n">
        <f aca="false">J7+J9+J12+J36+J160+J173+J175+J179+J201+J203+J207</f>
        <v>0</v>
      </c>
      <c r="K210" s="170"/>
    </row>
    <row r="211" customFormat="false" ht="12.75" hidden="false" customHeight="false" outlineLevel="0" collapsed="false">
      <c r="C211" s="171"/>
      <c r="D211" s="172" t="s">
        <v>84</v>
      </c>
      <c r="E211" s="173"/>
      <c r="F211" s="173"/>
      <c r="G211" s="173" t="n">
        <f aca="false">G37</f>
        <v>0</v>
      </c>
      <c r="H211" s="173" t="n">
        <f aca="false">H37</f>
        <v>215777.861</v>
      </c>
      <c r="I211" s="173" t="n">
        <f aca="false">I37</f>
        <v>0</v>
      </c>
      <c r="J211" s="173" t="n">
        <f aca="false">J37</f>
        <v>0</v>
      </c>
      <c r="K211" s="173"/>
    </row>
  </sheetData>
  <mergeCells count="52">
    <mergeCell ref="C2:K2"/>
    <mergeCell ref="D4:D5"/>
    <mergeCell ref="E4:E5"/>
    <mergeCell ref="F4:F5"/>
    <mergeCell ref="K4:K5"/>
    <mergeCell ref="C10:C11"/>
    <mergeCell ref="D10:D11"/>
    <mergeCell ref="C17:C18"/>
    <mergeCell ref="D17:D18"/>
    <mergeCell ref="C38:C39"/>
    <mergeCell ref="C40:C41"/>
    <mergeCell ref="C43:C44"/>
    <mergeCell ref="C47:C48"/>
    <mergeCell ref="C49:C50"/>
    <mergeCell ref="C51:C52"/>
    <mergeCell ref="C53:C54"/>
    <mergeCell ref="C55:C56"/>
    <mergeCell ref="C57:C58"/>
    <mergeCell ref="C59:C60"/>
    <mergeCell ref="C64:C65"/>
    <mergeCell ref="E64:E65"/>
    <mergeCell ref="C66:C67"/>
    <mergeCell ref="C68:C69"/>
    <mergeCell ref="C70:C71"/>
    <mergeCell ref="C72:C73"/>
    <mergeCell ref="C75:C77"/>
    <mergeCell ref="C80:C81"/>
    <mergeCell ref="C82:C83"/>
    <mergeCell ref="C87:C94"/>
    <mergeCell ref="C95:C96"/>
    <mergeCell ref="C97:C98"/>
    <mergeCell ref="C99:C106"/>
    <mergeCell ref="C107:C114"/>
    <mergeCell ref="C115:C124"/>
    <mergeCell ref="C125:C126"/>
    <mergeCell ref="C127:C128"/>
    <mergeCell ref="C130:C131"/>
    <mergeCell ref="C132:C134"/>
    <mergeCell ref="C135:C136"/>
    <mergeCell ref="E135:E136"/>
    <mergeCell ref="C137:C144"/>
    <mergeCell ref="C145:C146"/>
    <mergeCell ref="C147:C148"/>
    <mergeCell ref="E147:E148"/>
    <mergeCell ref="C149:C159"/>
    <mergeCell ref="C181:C187"/>
    <mergeCell ref="D181:D187"/>
    <mergeCell ref="C189:C191"/>
    <mergeCell ref="D189:D191"/>
    <mergeCell ref="C192:C194"/>
    <mergeCell ref="D192:D194"/>
    <mergeCell ref="C196:C200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C2:K16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0" ySplit="6" topLeftCell="A7" activePane="bottomLeft" state="frozen"/>
      <selection pane="topLeft" activeCell="A1" activeCellId="0" sqref="A1"/>
      <selection pane="bottomLeft" activeCell="A1" activeCellId="0" sqref="A1"/>
    </sheetView>
  </sheetViews>
  <sheetFormatPr defaultColWidth="9.00390625" defaultRowHeight="15" zeroHeight="false" outlineLevelRow="0" outlineLevelCol="1"/>
  <cols>
    <col collapsed="false" customWidth="true" hidden="true" outlineLevel="0" max="1" min="1" style="174" width="5.14"/>
    <col collapsed="false" customWidth="true" hidden="true" outlineLevel="0" max="2" min="2" style="175" width="4.14"/>
    <col collapsed="false" customWidth="true" hidden="false" outlineLevel="0" max="3" min="3" style="176" width="6.14"/>
    <col collapsed="false" customWidth="true" hidden="false" outlineLevel="0" max="4" min="4" style="177" width="49.57"/>
    <col collapsed="false" customWidth="true" hidden="false" outlineLevel="0" max="5" min="5" style="175" width="18.29"/>
    <col collapsed="false" customWidth="true" hidden="false" outlineLevel="0" max="6" min="6" style="178" width="26"/>
    <col collapsed="false" customWidth="true" hidden="false" outlineLevel="1" max="7" min="7" style="174" width="23.14"/>
    <col collapsed="false" customWidth="true" hidden="false" outlineLevel="1" max="8" min="8" style="178" width="21.29"/>
    <col collapsed="false" customWidth="true" hidden="false" outlineLevel="1" max="9" min="9" style="178" width="18.57"/>
    <col collapsed="false" customWidth="true" hidden="false" outlineLevel="1" max="10" min="10" style="178" width="18.29"/>
    <col collapsed="false" customWidth="true" hidden="false" outlineLevel="1" max="11" min="11" style="178" width="21.43"/>
    <col collapsed="false" customWidth="false" hidden="false" outlineLevel="0" max="16384" min="12" style="174" width="9"/>
  </cols>
  <sheetData>
    <row r="2" customFormat="false" ht="18.75" hidden="false" customHeight="false" outlineLevel="0" collapsed="false">
      <c r="D2" s="179" t="s">
        <v>667</v>
      </c>
      <c r="E2" s="179"/>
      <c r="F2" s="179"/>
      <c r="G2" s="179"/>
      <c r="H2" s="179"/>
      <c r="I2" s="179"/>
      <c r="J2" s="179"/>
      <c r="K2" s="179"/>
    </row>
    <row r="3" customFormat="false" ht="16.5" hidden="false" customHeight="true" outlineLevel="0" collapsed="false">
      <c r="D3" s="180"/>
      <c r="E3" s="181"/>
    </row>
    <row r="4" customFormat="false" ht="52.5" hidden="false" customHeight="true" outlineLevel="0" collapsed="false">
      <c r="C4" s="120"/>
      <c r="D4" s="10" t="s">
        <v>561</v>
      </c>
      <c r="E4" s="9" t="s">
        <v>2</v>
      </c>
      <c r="F4" s="10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3" t="s">
        <v>8</v>
      </c>
    </row>
    <row r="5" customFormat="false" ht="28.5" hidden="false" customHeight="true" outlineLevel="0" collapsed="false">
      <c r="C5" s="122"/>
      <c r="D5" s="10"/>
      <c r="E5" s="9"/>
      <c r="F5" s="10"/>
      <c r="G5" s="63" t="s">
        <v>562</v>
      </c>
      <c r="H5" s="63" t="s">
        <v>562</v>
      </c>
      <c r="I5" s="63" t="s">
        <v>562</v>
      </c>
      <c r="J5" s="63" t="s">
        <v>562</v>
      </c>
      <c r="K5" s="13"/>
    </row>
    <row r="6" customFormat="false" ht="15.75" hidden="false" customHeight="true" outlineLevel="0" collapsed="false">
      <c r="C6" s="18" t="s">
        <v>10</v>
      </c>
      <c r="D6" s="19" t="s">
        <v>11</v>
      </c>
      <c r="E6" s="19" t="s">
        <v>12</v>
      </c>
      <c r="F6" s="19" t="s">
        <v>13</v>
      </c>
      <c r="G6" s="19" t="s">
        <v>14</v>
      </c>
      <c r="H6" s="19" t="s">
        <v>15</v>
      </c>
      <c r="I6" s="19" t="s">
        <v>16</v>
      </c>
      <c r="J6" s="20" t="s">
        <v>17</v>
      </c>
      <c r="K6" s="20" t="s">
        <v>18</v>
      </c>
    </row>
    <row r="7" customFormat="false" ht="25.5" hidden="false" customHeight="false" outlineLevel="0" collapsed="false">
      <c r="C7" s="22" t="s">
        <v>19</v>
      </c>
      <c r="D7" s="23" t="s">
        <v>20</v>
      </c>
      <c r="E7" s="10"/>
      <c r="F7" s="10"/>
      <c r="G7" s="10"/>
      <c r="H7" s="10" t="n">
        <f aca="false">H8</f>
        <v>1770.7</v>
      </c>
      <c r="I7" s="10"/>
      <c r="J7" s="10"/>
      <c r="K7" s="10"/>
    </row>
    <row r="8" customFormat="false" ht="38.25" hidden="false" customHeight="false" outlineLevel="0" collapsed="false">
      <c r="C8" s="132" t="s">
        <v>21</v>
      </c>
      <c r="D8" s="133" t="s">
        <v>25</v>
      </c>
      <c r="E8" s="134"/>
      <c r="F8" s="135"/>
      <c r="G8" s="106"/>
      <c r="H8" s="106" t="n">
        <v>1770.7</v>
      </c>
      <c r="I8" s="106"/>
      <c r="J8" s="106"/>
      <c r="K8" s="106"/>
    </row>
    <row r="9" customFormat="false" ht="25.5" hidden="false" customHeight="false" outlineLevel="0" collapsed="false">
      <c r="C9" s="22" t="s">
        <v>26</v>
      </c>
      <c r="D9" s="23" t="s">
        <v>563</v>
      </c>
      <c r="E9" s="10"/>
      <c r="F9" s="10"/>
      <c r="G9" s="10"/>
      <c r="H9" s="10" t="n">
        <f aca="false">SUM(H10)</f>
        <v>100</v>
      </c>
      <c r="I9" s="10"/>
      <c r="J9" s="10"/>
      <c r="K9" s="10"/>
    </row>
    <row r="10" customFormat="false" ht="25.5" hidden="false" customHeight="false" outlineLevel="0" collapsed="false">
      <c r="C10" s="132" t="s">
        <v>28</v>
      </c>
      <c r="D10" s="30" t="s">
        <v>29</v>
      </c>
      <c r="E10" s="46"/>
      <c r="F10" s="106"/>
      <c r="G10" s="106"/>
      <c r="H10" s="106" t="n">
        <v>100</v>
      </c>
      <c r="I10" s="106"/>
      <c r="J10" s="106"/>
      <c r="K10" s="106"/>
    </row>
    <row r="11" customFormat="false" ht="31.5" hidden="false" customHeight="true" outlineLevel="0" collapsed="false">
      <c r="C11" s="22" t="s">
        <v>30</v>
      </c>
      <c r="D11" s="23" t="s">
        <v>332</v>
      </c>
      <c r="E11" s="10"/>
      <c r="F11" s="10"/>
      <c r="G11" s="10"/>
      <c r="H11" s="10" t="n">
        <f aca="false">SUM(H12:H32)</f>
        <v>64543.52</v>
      </c>
      <c r="I11" s="10"/>
      <c r="J11" s="10"/>
      <c r="K11" s="10"/>
    </row>
    <row r="12" customFormat="false" ht="38.25" hidden="false" customHeight="false" outlineLevel="0" collapsed="false">
      <c r="C12" s="64" t="s">
        <v>32</v>
      </c>
      <c r="D12" s="65" t="s">
        <v>33</v>
      </c>
      <c r="E12" s="27"/>
      <c r="F12" s="27"/>
      <c r="G12" s="108"/>
      <c r="H12" s="108" t="n">
        <v>3332</v>
      </c>
      <c r="I12" s="108"/>
      <c r="J12" s="108"/>
      <c r="K12" s="108"/>
    </row>
    <row r="13" customFormat="false" ht="51" hidden="false" customHeight="false" outlineLevel="0" collapsed="false">
      <c r="C13" s="24" t="s">
        <v>34</v>
      </c>
      <c r="D13" s="25" t="s">
        <v>35</v>
      </c>
      <c r="E13" s="26"/>
      <c r="F13" s="26"/>
      <c r="G13" s="33"/>
      <c r="H13" s="33" t="n">
        <v>3100</v>
      </c>
      <c r="I13" s="33"/>
      <c r="J13" s="33"/>
      <c r="K13" s="33"/>
    </row>
    <row r="14" customFormat="false" ht="51" hidden="false" customHeight="false" outlineLevel="0" collapsed="false">
      <c r="C14" s="24" t="s">
        <v>36</v>
      </c>
      <c r="D14" s="25" t="s">
        <v>37</v>
      </c>
      <c r="E14" s="26"/>
      <c r="F14" s="26"/>
      <c r="G14" s="33"/>
      <c r="H14" s="33" t="n">
        <v>2423.47</v>
      </c>
      <c r="I14" s="33"/>
      <c r="J14" s="33"/>
      <c r="K14" s="33"/>
    </row>
    <row r="15" customFormat="false" ht="38.25" hidden="false" customHeight="false" outlineLevel="0" collapsed="false">
      <c r="C15" s="24" t="s">
        <v>38</v>
      </c>
      <c r="D15" s="25" t="s">
        <v>338</v>
      </c>
      <c r="E15" s="26"/>
      <c r="F15" s="26"/>
      <c r="G15" s="33"/>
      <c r="H15" s="33" t="n">
        <v>14068.97</v>
      </c>
      <c r="I15" s="33"/>
      <c r="J15" s="33"/>
      <c r="K15" s="33"/>
    </row>
    <row r="16" customFormat="false" ht="19.5" hidden="false" customHeight="true" outlineLevel="0" collapsed="false">
      <c r="C16" s="24" t="s">
        <v>42</v>
      </c>
      <c r="D16" s="25" t="s">
        <v>43</v>
      </c>
      <c r="E16" s="26"/>
      <c r="F16" s="26"/>
      <c r="G16" s="33"/>
      <c r="H16" s="33" t="n">
        <v>1700</v>
      </c>
      <c r="I16" s="33"/>
      <c r="J16" s="33"/>
      <c r="K16" s="33"/>
    </row>
    <row r="17" customFormat="false" ht="20.25" hidden="false" customHeight="true" outlineLevel="0" collapsed="false">
      <c r="C17" s="24"/>
      <c r="D17" s="25"/>
      <c r="E17" s="26"/>
      <c r="F17" s="26"/>
      <c r="G17" s="33"/>
      <c r="H17" s="33" t="n">
        <v>320</v>
      </c>
      <c r="I17" s="33"/>
      <c r="J17" s="33"/>
      <c r="K17" s="33"/>
    </row>
    <row r="18" customFormat="false" ht="38.25" hidden="false" customHeight="false" outlineLevel="0" collapsed="false">
      <c r="C18" s="24" t="s">
        <v>343</v>
      </c>
      <c r="D18" s="25" t="s">
        <v>340</v>
      </c>
      <c r="E18" s="33"/>
      <c r="F18" s="26"/>
      <c r="G18" s="33"/>
      <c r="H18" s="33" t="n">
        <v>3410.16</v>
      </c>
      <c r="I18" s="33"/>
      <c r="J18" s="33"/>
      <c r="K18" s="33"/>
    </row>
    <row r="19" customFormat="false" ht="38.25" hidden="false" customHeight="false" outlineLevel="0" collapsed="false">
      <c r="C19" s="24" t="s">
        <v>50</v>
      </c>
      <c r="D19" s="25" t="s">
        <v>51</v>
      </c>
      <c r="E19" s="26"/>
      <c r="F19" s="26"/>
      <c r="G19" s="33"/>
      <c r="H19" s="33" t="n">
        <v>9651.8</v>
      </c>
      <c r="I19" s="33"/>
      <c r="J19" s="33"/>
      <c r="K19" s="33"/>
    </row>
    <row r="20" customFormat="false" ht="38.25" hidden="false" customHeight="true" outlineLevel="0" collapsed="false">
      <c r="C20" s="24" t="s">
        <v>52</v>
      </c>
      <c r="D20" s="25" t="s">
        <v>668</v>
      </c>
      <c r="E20" s="26"/>
      <c r="F20" s="26"/>
      <c r="G20" s="26"/>
      <c r="H20" s="26" t="n">
        <v>2738.93</v>
      </c>
      <c r="I20" s="26"/>
      <c r="J20" s="33"/>
      <c r="K20" s="26"/>
    </row>
    <row r="21" customFormat="false" ht="38.25" hidden="false" customHeight="false" outlineLevel="0" collapsed="false">
      <c r="C21" s="24"/>
      <c r="D21" s="25" t="s">
        <v>669</v>
      </c>
      <c r="E21" s="26"/>
      <c r="F21" s="26"/>
      <c r="G21" s="182"/>
      <c r="H21" s="26" t="n">
        <v>60</v>
      </c>
      <c r="I21" s="26"/>
      <c r="J21" s="33"/>
      <c r="K21" s="26"/>
    </row>
    <row r="22" customFormat="false" ht="51" hidden="false" customHeight="false" outlineLevel="0" collapsed="false">
      <c r="C22" s="24" t="s">
        <v>55</v>
      </c>
      <c r="D22" s="25" t="s">
        <v>344</v>
      </c>
      <c r="E22" s="26"/>
      <c r="F22" s="26"/>
      <c r="G22" s="106"/>
      <c r="H22" s="33" t="n">
        <v>2660.26</v>
      </c>
      <c r="I22" s="33"/>
      <c r="J22" s="33"/>
      <c r="K22" s="33"/>
    </row>
    <row r="23" customFormat="false" ht="51" hidden="false" customHeight="false" outlineLevel="0" collapsed="false">
      <c r="C23" s="24" t="s">
        <v>57</v>
      </c>
      <c r="D23" s="25" t="s">
        <v>565</v>
      </c>
      <c r="E23" s="26"/>
      <c r="F23" s="26"/>
      <c r="G23" s="33"/>
      <c r="H23" s="33" t="n">
        <v>2200</v>
      </c>
      <c r="I23" s="33"/>
      <c r="J23" s="33"/>
      <c r="K23" s="33"/>
    </row>
    <row r="24" customFormat="false" ht="38.25" hidden="false" customHeight="false" outlineLevel="0" collapsed="false">
      <c r="C24" s="24" t="s">
        <v>59</v>
      </c>
      <c r="D24" s="25" t="s">
        <v>566</v>
      </c>
      <c r="E24" s="26"/>
      <c r="F24" s="26"/>
      <c r="G24" s="33"/>
      <c r="H24" s="33" t="n">
        <v>1405.45</v>
      </c>
      <c r="I24" s="33"/>
      <c r="J24" s="33"/>
      <c r="K24" s="33"/>
    </row>
    <row r="25" customFormat="false" ht="51" hidden="false" customHeight="false" outlineLevel="0" collapsed="false">
      <c r="C25" s="24" t="s">
        <v>61</v>
      </c>
      <c r="D25" s="25" t="s">
        <v>567</v>
      </c>
      <c r="E25" s="26"/>
      <c r="F25" s="26"/>
      <c r="G25" s="33"/>
      <c r="H25" s="33" t="n">
        <v>5843</v>
      </c>
      <c r="I25" s="33"/>
      <c r="J25" s="33"/>
      <c r="K25" s="33"/>
    </row>
    <row r="26" customFormat="false" ht="51" hidden="false" customHeight="false" outlineLevel="0" collapsed="false">
      <c r="C26" s="24" t="s">
        <v>65</v>
      </c>
      <c r="D26" s="25" t="s">
        <v>68</v>
      </c>
      <c r="E26" s="26"/>
      <c r="F26" s="26"/>
      <c r="G26" s="33"/>
      <c r="H26" s="33" t="n">
        <v>600</v>
      </c>
      <c r="I26" s="33"/>
      <c r="J26" s="33"/>
      <c r="K26" s="33"/>
    </row>
    <row r="27" customFormat="false" ht="63.75" hidden="false" customHeight="false" outlineLevel="0" collapsed="false">
      <c r="C27" s="24" t="s">
        <v>67</v>
      </c>
      <c r="D27" s="25" t="s">
        <v>66</v>
      </c>
      <c r="E27" s="26"/>
      <c r="F27" s="26"/>
      <c r="G27" s="33"/>
      <c r="H27" s="33" t="n">
        <v>3699.97</v>
      </c>
      <c r="I27" s="33"/>
      <c r="J27" s="33"/>
      <c r="K27" s="33"/>
    </row>
    <row r="28" customFormat="false" ht="25.5" hidden="false" customHeight="false" outlineLevel="0" collapsed="false">
      <c r="C28" s="24" t="s">
        <v>69</v>
      </c>
      <c r="D28" s="25" t="s">
        <v>70</v>
      </c>
      <c r="E28" s="26"/>
      <c r="F28" s="26"/>
      <c r="G28" s="33"/>
      <c r="H28" s="33" t="n">
        <v>2692.29</v>
      </c>
      <c r="I28" s="33"/>
      <c r="J28" s="33"/>
      <c r="K28" s="33"/>
    </row>
    <row r="29" customFormat="false" ht="25.5" hidden="false" customHeight="false" outlineLevel="0" collapsed="false">
      <c r="C29" s="24" t="s">
        <v>71</v>
      </c>
      <c r="D29" s="25" t="s">
        <v>72</v>
      </c>
      <c r="E29" s="26"/>
      <c r="F29" s="26"/>
      <c r="G29" s="33"/>
      <c r="H29" s="33" t="n">
        <v>1381.2</v>
      </c>
      <c r="I29" s="33"/>
      <c r="J29" s="33"/>
      <c r="K29" s="33"/>
    </row>
    <row r="30" customFormat="false" ht="38.25" hidden="false" customHeight="false" outlineLevel="0" collapsed="false">
      <c r="C30" s="24" t="s">
        <v>73</v>
      </c>
      <c r="D30" s="25" t="s">
        <v>74</v>
      </c>
      <c r="E30" s="26"/>
      <c r="F30" s="26"/>
      <c r="G30" s="33"/>
      <c r="H30" s="33" t="n">
        <v>232.02</v>
      </c>
      <c r="I30" s="33"/>
      <c r="J30" s="33"/>
      <c r="K30" s="33"/>
    </row>
    <row r="31" customFormat="false" ht="38.25" hidden="false" customHeight="false" outlineLevel="0" collapsed="false">
      <c r="C31" s="24" t="s">
        <v>75</v>
      </c>
      <c r="D31" s="25" t="s">
        <v>76</v>
      </c>
      <c r="E31" s="26"/>
      <c r="F31" s="26"/>
      <c r="G31" s="33"/>
      <c r="H31" s="33" t="n">
        <v>411</v>
      </c>
      <c r="I31" s="33"/>
      <c r="J31" s="33"/>
      <c r="K31" s="33"/>
    </row>
    <row r="32" customFormat="false" ht="38.25" hidden="false" customHeight="false" outlineLevel="0" collapsed="false">
      <c r="C32" s="76" t="s">
        <v>77</v>
      </c>
      <c r="D32" s="52" t="s">
        <v>78</v>
      </c>
      <c r="E32" s="28"/>
      <c r="F32" s="28"/>
      <c r="G32" s="77"/>
      <c r="H32" s="77" t="n">
        <v>2613</v>
      </c>
      <c r="I32" s="77"/>
      <c r="J32" s="77"/>
      <c r="K32" s="77"/>
    </row>
    <row r="33" customFormat="false" ht="25.5" hidden="false" customHeight="false" outlineLevel="0" collapsed="false">
      <c r="C33" s="53" t="s">
        <v>81</v>
      </c>
      <c r="D33" s="54" t="s">
        <v>82</v>
      </c>
      <c r="E33" s="55"/>
      <c r="F33" s="55"/>
      <c r="G33" s="55"/>
      <c r="H33" s="55" t="n">
        <f aca="false">SUM(H34:H35)</f>
        <v>339436.93</v>
      </c>
      <c r="I33" s="55"/>
      <c r="J33" s="55"/>
      <c r="K33" s="183"/>
    </row>
    <row r="34" customFormat="false" ht="15" hidden="false" customHeight="false" outlineLevel="0" collapsed="false">
      <c r="C34" s="34"/>
      <c r="D34" s="38" t="s">
        <v>83</v>
      </c>
      <c r="E34" s="36"/>
      <c r="F34" s="36"/>
      <c r="G34" s="36"/>
      <c r="H34" s="36" t="n">
        <f aca="false">H36+H57+H38+H40+H41+H42+H43+H44+H45+H47+H49+H51+H53+H54+H55+H59+H60+H62+H64+H66+H69+H74+H76+H81+H83+H85+H93+H101+H103+H106+H108+H111+H114+H116</f>
        <v>75991.69</v>
      </c>
      <c r="I34" s="36"/>
      <c r="J34" s="36"/>
      <c r="K34" s="184"/>
    </row>
    <row r="35" customFormat="false" ht="15" hidden="false" customHeight="false" outlineLevel="0" collapsed="false">
      <c r="C35" s="56"/>
      <c r="D35" s="57" t="s">
        <v>326</v>
      </c>
      <c r="E35" s="58"/>
      <c r="F35" s="58"/>
      <c r="G35" s="58"/>
      <c r="H35" s="58" t="n">
        <f aca="false">H58+H39+H46+H48+H50+H52+H56+H61+H63+H65+H67+H68+H70+H71+H72+H73+H75+H77+H78+H79+H80+H82+H84+H89+H96+H102+H104+H105+H107+H109+H110+H112+H115+H119+H113+H37</f>
        <v>263445.24</v>
      </c>
      <c r="I35" s="58"/>
      <c r="J35" s="58"/>
      <c r="K35" s="185"/>
    </row>
    <row r="36" customFormat="false" ht="38.25" hidden="false" customHeight="true" outlineLevel="0" collapsed="false">
      <c r="C36" s="50" t="s">
        <v>85</v>
      </c>
      <c r="D36" s="65" t="s">
        <v>670</v>
      </c>
      <c r="E36" s="27"/>
      <c r="F36" s="27"/>
      <c r="G36" s="108"/>
      <c r="H36" s="108" t="n">
        <f aca="false">320+180</f>
        <v>500</v>
      </c>
      <c r="I36" s="108"/>
      <c r="J36" s="108"/>
      <c r="K36" s="108"/>
    </row>
    <row r="37" customFormat="false" ht="38.25" hidden="false" customHeight="false" outlineLevel="0" collapsed="false">
      <c r="C37" s="50"/>
      <c r="D37" s="25" t="s">
        <v>569</v>
      </c>
      <c r="E37" s="26"/>
      <c r="F37" s="26"/>
      <c r="G37" s="33"/>
      <c r="H37" s="33" t="n">
        <v>1700</v>
      </c>
      <c r="I37" s="33"/>
      <c r="J37" s="33"/>
      <c r="K37" s="33"/>
    </row>
    <row r="38" customFormat="false" ht="51" hidden="false" customHeight="true" outlineLevel="0" collapsed="false">
      <c r="C38" s="39" t="s">
        <v>476</v>
      </c>
      <c r="D38" s="25" t="s">
        <v>671</v>
      </c>
      <c r="E38" s="26"/>
      <c r="F38" s="26"/>
      <c r="G38" s="33"/>
      <c r="H38" s="33" t="n">
        <v>114.47</v>
      </c>
      <c r="I38" s="33"/>
      <c r="J38" s="33"/>
      <c r="K38" s="33"/>
    </row>
    <row r="39" customFormat="false" ht="51" hidden="false" customHeight="false" outlineLevel="0" collapsed="false">
      <c r="C39" s="39"/>
      <c r="D39" s="25" t="s">
        <v>571</v>
      </c>
      <c r="E39" s="26"/>
      <c r="F39" s="26"/>
      <c r="G39" s="33"/>
      <c r="H39" s="33" t="n">
        <v>3732.53</v>
      </c>
      <c r="I39" s="33"/>
      <c r="J39" s="33"/>
      <c r="K39" s="33"/>
    </row>
    <row r="40" customFormat="false" ht="38.25" hidden="false" customHeight="false" outlineLevel="0" collapsed="false">
      <c r="C40" s="39" t="s">
        <v>538</v>
      </c>
      <c r="D40" s="25" t="s">
        <v>672</v>
      </c>
      <c r="E40" s="26"/>
      <c r="F40" s="26"/>
      <c r="G40" s="33"/>
      <c r="H40" s="33" t="n">
        <v>450</v>
      </c>
      <c r="I40" s="33"/>
      <c r="J40" s="33"/>
      <c r="K40" s="33"/>
    </row>
    <row r="41" customFormat="false" ht="38.25" hidden="false" customHeight="true" outlineLevel="0" collapsed="false">
      <c r="C41" s="39" t="s">
        <v>480</v>
      </c>
      <c r="D41" s="25" t="s">
        <v>573</v>
      </c>
      <c r="E41" s="26"/>
      <c r="F41" s="26"/>
      <c r="G41" s="33"/>
      <c r="H41" s="33" t="n">
        <v>1600</v>
      </c>
      <c r="I41" s="33"/>
      <c r="J41" s="33"/>
      <c r="K41" s="33"/>
    </row>
    <row r="42" customFormat="false" ht="51" hidden="false" customHeight="false" outlineLevel="0" collapsed="false">
      <c r="C42" s="39"/>
      <c r="D42" s="25" t="s">
        <v>673</v>
      </c>
      <c r="E42" s="33"/>
      <c r="F42" s="26"/>
      <c r="G42" s="33"/>
      <c r="H42" s="33" t="n">
        <v>700</v>
      </c>
      <c r="I42" s="33"/>
      <c r="J42" s="33"/>
      <c r="K42" s="33"/>
    </row>
    <row r="43" customFormat="false" ht="38.25" hidden="false" customHeight="false" outlineLevel="0" collapsed="false">
      <c r="C43" s="39" t="s">
        <v>483</v>
      </c>
      <c r="D43" s="25" t="s">
        <v>674</v>
      </c>
      <c r="E43" s="26"/>
      <c r="F43" s="26"/>
      <c r="G43" s="33"/>
      <c r="H43" s="33" t="n">
        <v>27000</v>
      </c>
      <c r="I43" s="33"/>
      <c r="J43" s="33"/>
      <c r="K43" s="33"/>
    </row>
    <row r="44" customFormat="false" ht="38.25" hidden="false" customHeight="false" outlineLevel="0" collapsed="false">
      <c r="C44" s="39" t="s">
        <v>485</v>
      </c>
      <c r="D44" s="25" t="s">
        <v>675</v>
      </c>
      <c r="E44" s="26"/>
      <c r="F44" s="26"/>
      <c r="G44" s="33"/>
      <c r="H44" s="33" t="n">
        <v>9000</v>
      </c>
      <c r="I44" s="33"/>
      <c r="J44" s="33"/>
      <c r="K44" s="33"/>
    </row>
    <row r="45" customFormat="false" ht="38.25" hidden="false" customHeight="true" outlineLevel="0" collapsed="false">
      <c r="C45" s="39" t="s">
        <v>577</v>
      </c>
      <c r="D45" s="25" t="s">
        <v>676</v>
      </c>
      <c r="E45" s="26"/>
      <c r="F45" s="26"/>
      <c r="G45" s="33"/>
      <c r="H45" s="33" t="n">
        <v>280</v>
      </c>
      <c r="I45" s="33"/>
      <c r="J45" s="33"/>
      <c r="K45" s="33"/>
    </row>
    <row r="46" customFormat="false" ht="38.25" hidden="false" customHeight="false" outlineLevel="0" collapsed="false">
      <c r="C46" s="39"/>
      <c r="D46" s="25" t="s">
        <v>579</v>
      </c>
      <c r="E46" s="26"/>
      <c r="F46" s="26"/>
      <c r="G46" s="33"/>
      <c r="H46" s="33" t="n">
        <v>20000</v>
      </c>
      <c r="I46" s="33"/>
      <c r="J46" s="33"/>
      <c r="K46" s="33"/>
    </row>
    <row r="47" customFormat="false" ht="38.25" hidden="false" customHeight="true" outlineLevel="0" collapsed="false">
      <c r="C47" s="39" t="s">
        <v>488</v>
      </c>
      <c r="D47" s="25" t="s">
        <v>677</v>
      </c>
      <c r="E47" s="26"/>
      <c r="F47" s="26"/>
      <c r="G47" s="33"/>
      <c r="H47" s="33" t="n">
        <v>1000</v>
      </c>
      <c r="I47" s="33"/>
      <c r="J47" s="33"/>
      <c r="K47" s="33"/>
    </row>
    <row r="48" customFormat="false" ht="38.25" hidden="false" customHeight="false" outlineLevel="0" collapsed="false">
      <c r="C48" s="39"/>
      <c r="D48" s="25" t="s">
        <v>581</v>
      </c>
      <c r="E48" s="26"/>
      <c r="F48" s="26"/>
      <c r="G48" s="33"/>
      <c r="H48" s="33" t="n">
        <v>11505</v>
      </c>
      <c r="I48" s="33"/>
      <c r="J48" s="33"/>
      <c r="K48" s="33"/>
    </row>
    <row r="49" customFormat="false" ht="38.25" hidden="false" customHeight="true" outlineLevel="0" collapsed="false">
      <c r="C49" s="39" t="s">
        <v>365</v>
      </c>
      <c r="D49" s="25" t="s">
        <v>678</v>
      </c>
      <c r="E49" s="26"/>
      <c r="F49" s="26"/>
      <c r="G49" s="33"/>
      <c r="H49" s="33" t="n">
        <v>2800</v>
      </c>
      <c r="I49" s="33"/>
      <c r="J49" s="33"/>
      <c r="K49" s="33"/>
    </row>
    <row r="50" customFormat="false" ht="38.25" hidden="false" customHeight="false" outlineLevel="0" collapsed="false">
      <c r="C50" s="39"/>
      <c r="D50" s="25" t="s">
        <v>583</v>
      </c>
      <c r="E50" s="26"/>
      <c r="F50" s="26"/>
      <c r="G50" s="33"/>
      <c r="H50" s="33" t="n">
        <v>57000</v>
      </c>
      <c r="I50" s="33"/>
      <c r="J50" s="33"/>
      <c r="K50" s="33"/>
    </row>
    <row r="51" customFormat="false" ht="38.25" hidden="false" customHeight="true" outlineLevel="0" collapsed="false">
      <c r="C51" s="39" t="s">
        <v>368</v>
      </c>
      <c r="D51" s="25" t="s">
        <v>679</v>
      </c>
      <c r="E51" s="26"/>
      <c r="F51" s="26"/>
      <c r="G51" s="33"/>
      <c r="H51" s="33" t="n">
        <v>450</v>
      </c>
      <c r="I51" s="33"/>
      <c r="J51" s="33"/>
      <c r="K51" s="33"/>
    </row>
    <row r="52" customFormat="false" ht="38.25" hidden="false" customHeight="false" outlineLevel="0" collapsed="false">
      <c r="C52" s="39"/>
      <c r="D52" s="25" t="s">
        <v>585</v>
      </c>
      <c r="E52" s="26"/>
      <c r="F52" s="26"/>
      <c r="G52" s="33"/>
      <c r="H52" s="33" t="n">
        <v>850</v>
      </c>
      <c r="I52" s="33"/>
      <c r="J52" s="33"/>
      <c r="K52" s="33"/>
    </row>
    <row r="53" customFormat="false" ht="38.25" hidden="false" customHeight="true" outlineLevel="0" collapsed="false">
      <c r="C53" s="39" t="s">
        <v>114</v>
      </c>
      <c r="D53" s="25" t="s">
        <v>371</v>
      </c>
      <c r="E53" s="26"/>
      <c r="F53" s="26"/>
      <c r="G53" s="33"/>
      <c r="H53" s="33" t="n">
        <v>685.5</v>
      </c>
      <c r="I53" s="33"/>
      <c r="J53" s="33"/>
      <c r="K53" s="33"/>
    </row>
    <row r="54" customFormat="false" ht="51" hidden="false" customHeight="false" outlineLevel="0" collapsed="false">
      <c r="C54" s="39"/>
      <c r="D54" s="25" t="s">
        <v>680</v>
      </c>
      <c r="E54" s="26"/>
      <c r="F54" s="26"/>
      <c r="G54" s="33"/>
      <c r="H54" s="33" t="n">
        <v>119.83</v>
      </c>
      <c r="I54" s="33"/>
      <c r="J54" s="33"/>
      <c r="K54" s="33"/>
    </row>
    <row r="55" customFormat="false" ht="38.25" hidden="false" customHeight="true" outlineLevel="0" collapsed="false">
      <c r="C55" s="39" t="s">
        <v>117</v>
      </c>
      <c r="D55" s="25" t="s">
        <v>681</v>
      </c>
      <c r="E55" s="33"/>
      <c r="F55" s="26"/>
      <c r="G55" s="33"/>
      <c r="H55" s="33" t="n">
        <v>482.94</v>
      </c>
      <c r="I55" s="33"/>
      <c r="J55" s="33"/>
      <c r="K55" s="33"/>
    </row>
    <row r="56" customFormat="false" ht="38.25" hidden="false" customHeight="false" outlineLevel="0" collapsed="false">
      <c r="C56" s="39"/>
      <c r="D56" s="25" t="s">
        <v>588</v>
      </c>
      <c r="E56" s="33"/>
      <c r="F56" s="26"/>
      <c r="G56" s="33"/>
      <c r="H56" s="33" t="n">
        <v>5722.21</v>
      </c>
      <c r="I56" s="33"/>
      <c r="J56" s="33"/>
      <c r="K56" s="33"/>
    </row>
    <row r="57" customFormat="false" ht="38.25" hidden="false" customHeight="true" outlineLevel="0" collapsed="false">
      <c r="C57" s="186" t="s">
        <v>589</v>
      </c>
      <c r="D57" s="25" t="s">
        <v>682</v>
      </c>
      <c r="E57" s="26"/>
      <c r="F57" s="26"/>
      <c r="G57" s="33"/>
      <c r="H57" s="33" t="n">
        <v>9000</v>
      </c>
      <c r="I57" s="33"/>
      <c r="J57" s="33"/>
      <c r="K57" s="33"/>
    </row>
    <row r="58" customFormat="false" ht="51" hidden="false" customHeight="false" outlineLevel="0" collapsed="false">
      <c r="C58" s="186"/>
      <c r="D58" s="25" t="s">
        <v>123</v>
      </c>
      <c r="E58" s="26"/>
      <c r="F58" s="26"/>
      <c r="G58" s="33"/>
      <c r="H58" s="33" t="n">
        <v>986.5</v>
      </c>
      <c r="I58" s="33"/>
      <c r="J58" s="33"/>
      <c r="K58" s="33"/>
    </row>
    <row r="59" customFormat="false" ht="51" hidden="false" customHeight="false" outlineLevel="0" collapsed="false">
      <c r="C59" s="39" t="s">
        <v>377</v>
      </c>
      <c r="D59" s="38" t="s">
        <v>683</v>
      </c>
      <c r="E59" s="33"/>
      <c r="F59" s="26"/>
      <c r="G59" s="33"/>
      <c r="H59" s="33" t="n">
        <v>8700</v>
      </c>
      <c r="I59" s="33"/>
      <c r="J59" s="33"/>
      <c r="K59" s="33"/>
    </row>
    <row r="60" customFormat="false" ht="33.75" hidden="false" customHeight="true" outlineLevel="0" collapsed="false">
      <c r="C60" s="39" t="s">
        <v>124</v>
      </c>
      <c r="D60" s="25" t="s">
        <v>593</v>
      </c>
      <c r="E60" s="26"/>
      <c r="F60" s="26"/>
      <c r="G60" s="33"/>
      <c r="H60" s="33" t="n">
        <v>150</v>
      </c>
      <c r="I60" s="33"/>
      <c r="J60" s="33"/>
      <c r="K60" s="33"/>
    </row>
    <row r="61" customFormat="false" ht="32.25" hidden="false" customHeight="true" outlineLevel="0" collapsed="false">
      <c r="C61" s="39"/>
      <c r="D61" s="25" t="s">
        <v>594</v>
      </c>
      <c r="E61" s="26"/>
      <c r="F61" s="26"/>
      <c r="G61" s="33"/>
      <c r="H61" s="33" t="n">
        <v>1500</v>
      </c>
      <c r="I61" s="33"/>
      <c r="J61" s="33"/>
      <c r="K61" s="33"/>
    </row>
    <row r="62" customFormat="false" ht="38.25" hidden="false" customHeight="true" outlineLevel="0" collapsed="false">
      <c r="C62" s="39" t="s">
        <v>126</v>
      </c>
      <c r="D62" s="25" t="s">
        <v>684</v>
      </c>
      <c r="E62" s="26"/>
      <c r="F62" s="26"/>
      <c r="G62" s="33"/>
      <c r="H62" s="33" t="n">
        <v>161</v>
      </c>
      <c r="I62" s="33"/>
      <c r="J62" s="33"/>
      <c r="K62" s="33"/>
    </row>
    <row r="63" customFormat="false" ht="38.25" hidden="false" customHeight="false" outlineLevel="0" collapsed="false">
      <c r="C63" s="39"/>
      <c r="D63" s="25" t="s">
        <v>596</v>
      </c>
      <c r="E63" s="26"/>
      <c r="F63" s="26"/>
      <c r="G63" s="33"/>
      <c r="H63" s="33" t="n">
        <v>2230</v>
      </c>
      <c r="I63" s="33"/>
      <c r="J63" s="33"/>
      <c r="K63" s="33"/>
    </row>
    <row r="64" customFormat="false" ht="38.25" hidden="false" customHeight="true" outlineLevel="0" collapsed="false">
      <c r="C64" s="39" t="s">
        <v>128</v>
      </c>
      <c r="D64" s="25" t="s">
        <v>685</v>
      </c>
      <c r="E64" s="26"/>
      <c r="F64" s="26"/>
      <c r="G64" s="33"/>
      <c r="H64" s="33" t="n">
        <v>37.05</v>
      </c>
      <c r="I64" s="33"/>
      <c r="J64" s="33"/>
      <c r="K64" s="33"/>
    </row>
    <row r="65" customFormat="false" ht="38.25" hidden="false" customHeight="false" outlineLevel="0" collapsed="false">
      <c r="C65" s="39"/>
      <c r="D65" s="25" t="s">
        <v>598</v>
      </c>
      <c r="E65" s="26"/>
      <c r="F65" s="26"/>
      <c r="G65" s="33"/>
      <c r="H65" s="33" t="n">
        <v>2000.72</v>
      </c>
      <c r="I65" s="33"/>
      <c r="J65" s="33"/>
      <c r="K65" s="33"/>
    </row>
    <row r="66" customFormat="false" ht="38.25" hidden="false" customHeight="true" outlineLevel="0" collapsed="false">
      <c r="C66" s="39" t="s">
        <v>130</v>
      </c>
      <c r="D66" s="25" t="s">
        <v>599</v>
      </c>
      <c r="E66" s="26"/>
      <c r="F66" s="26"/>
      <c r="G66" s="33"/>
      <c r="H66" s="33" t="n">
        <v>3400</v>
      </c>
      <c r="I66" s="33"/>
      <c r="J66" s="33"/>
      <c r="K66" s="33"/>
    </row>
    <row r="67" customFormat="false" ht="38.25" hidden="false" customHeight="false" outlineLevel="0" collapsed="false">
      <c r="C67" s="39"/>
      <c r="D67" s="25" t="s">
        <v>157</v>
      </c>
      <c r="E67" s="26"/>
      <c r="F67" s="26"/>
      <c r="G67" s="33"/>
      <c r="H67" s="33" t="n">
        <v>3800</v>
      </c>
      <c r="I67" s="33"/>
      <c r="J67" s="33"/>
      <c r="K67" s="33"/>
    </row>
    <row r="68" customFormat="false" ht="38.25" hidden="false" customHeight="false" outlineLevel="0" collapsed="false">
      <c r="C68" s="39" t="s">
        <v>133</v>
      </c>
      <c r="D68" s="25" t="s">
        <v>601</v>
      </c>
      <c r="E68" s="26"/>
      <c r="F68" s="26"/>
      <c r="G68" s="33"/>
      <c r="H68" s="33" t="n">
        <v>13500</v>
      </c>
      <c r="I68" s="33"/>
      <c r="J68" s="33"/>
      <c r="K68" s="33"/>
    </row>
    <row r="69" customFormat="false" ht="51" hidden="false" customHeight="true" outlineLevel="0" collapsed="false">
      <c r="C69" s="39" t="s">
        <v>386</v>
      </c>
      <c r="D69" s="25" t="s">
        <v>686</v>
      </c>
      <c r="E69" s="26"/>
      <c r="F69" s="26"/>
      <c r="G69" s="33"/>
      <c r="H69" s="33" t="n">
        <v>57</v>
      </c>
      <c r="I69" s="33"/>
      <c r="J69" s="33"/>
      <c r="K69" s="33"/>
    </row>
    <row r="70" customFormat="false" ht="51" hidden="false" customHeight="false" outlineLevel="0" collapsed="false">
      <c r="C70" s="39"/>
      <c r="D70" s="25" t="s">
        <v>687</v>
      </c>
      <c r="E70" s="26"/>
      <c r="F70" s="26"/>
      <c r="G70" s="33"/>
      <c r="H70" s="33" t="n">
        <v>9000</v>
      </c>
      <c r="I70" s="33"/>
      <c r="J70" s="33"/>
      <c r="K70" s="33"/>
    </row>
    <row r="71" customFormat="false" ht="38.25" hidden="false" customHeight="false" outlineLevel="0" collapsed="false">
      <c r="C71" s="39"/>
      <c r="D71" s="25" t="s">
        <v>688</v>
      </c>
      <c r="E71" s="26"/>
      <c r="F71" s="26"/>
      <c r="G71" s="33"/>
      <c r="H71" s="33" t="n">
        <v>15945.05</v>
      </c>
      <c r="I71" s="33"/>
      <c r="J71" s="33"/>
      <c r="K71" s="33"/>
    </row>
    <row r="72" customFormat="false" ht="38.25" hidden="false" customHeight="false" outlineLevel="0" collapsed="false">
      <c r="C72" s="39" t="s">
        <v>139</v>
      </c>
      <c r="D72" s="25" t="s">
        <v>689</v>
      </c>
      <c r="E72" s="26"/>
      <c r="F72" s="26"/>
      <c r="G72" s="33"/>
      <c r="H72" s="33" t="n">
        <v>6000</v>
      </c>
      <c r="I72" s="33"/>
      <c r="J72" s="33"/>
      <c r="K72" s="33"/>
    </row>
    <row r="73" customFormat="false" ht="38.25" hidden="false" customHeight="false" outlineLevel="0" collapsed="false">
      <c r="C73" s="39" t="s">
        <v>600</v>
      </c>
      <c r="D73" s="25" t="s">
        <v>608</v>
      </c>
      <c r="E73" s="26"/>
      <c r="F73" s="26"/>
      <c r="G73" s="33"/>
      <c r="H73" s="33" t="n">
        <v>6100</v>
      </c>
      <c r="I73" s="33"/>
      <c r="J73" s="33"/>
      <c r="K73" s="33"/>
    </row>
    <row r="74" customFormat="false" ht="51" hidden="false" customHeight="true" outlineLevel="0" collapsed="false">
      <c r="C74" s="39" t="s">
        <v>145</v>
      </c>
      <c r="D74" s="25" t="s">
        <v>690</v>
      </c>
      <c r="E74" s="26"/>
      <c r="F74" s="26"/>
      <c r="G74" s="33"/>
      <c r="H74" s="33" t="n">
        <v>550</v>
      </c>
      <c r="I74" s="33"/>
      <c r="J74" s="33"/>
      <c r="K74" s="33"/>
    </row>
    <row r="75" customFormat="false" ht="51" hidden="false" customHeight="false" outlineLevel="0" collapsed="false">
      <c r="C75" s="39"/>
      <c r="D75" s="25" t="s">
        <v>610</v>
      </c>
      <c r="E75" s="26"/>
      <c r="F75" s="26"/>
      <c r="G75" s="33"/>
      <c r="H75" s="33" t="n">
        <v>1019.29</v>
      </c>
      <c r="I75" s="33"/>
      <c r="J75" s="33"/>
      <c r="K75" s="33"/>
    </row>
    <row r="76" customFormat="false" ht="38.25" hidden="false" customHeight="true" outlineLevel="0" collapsed="false">
      <c r="C76" s="39" t="s">
        <v>605</v>
      </c>
      <c r="D76" s="25" t="s">
        <v>611</v>
      </c>
      <c r="E76" s="26"/>
      <c r="F76" s="26"/>
      <c r="G76" s="33"/>
      <c r="H76" s="33" t="n">
        <v>205</v>
      </c>
      <c r="I76" s="33"/>
      <c r="J76" s="33"/>
      <c r="K76" s="33"/>
    </row>
    <row r="77" customFormat="false" ht="38.25" hidden="false" customHeight="false" outlineLevel="0" collapsed="false">
      <c r="C77" s="39"/>
      <c r="D77" s="25" t="s">
        <v>400</v>
      </c>
      <c r="E77" s="26"/>
      <c r="F77" s="26"/>
      <c r="G77" s="33"/>
      <c r="H77" s="33" t="n">
        <v>6500</v>
      </c>
      <c r="I77" s="33"/>
      <c r="J77" s="33"/>
      <c r="K77" s="33"/>
    </row>
    <row r="78" customFormat="false" ht="38.25" hidden="false" customHeight="false" outlineLevel="0" collapsed="false">
      <c r="C78" s="39" t="s">
        <v>151</v>
      </c>
      <c r="D78" s="25" t="s">
        <v>612</v>
      </c>
      <c r="E78" s="26"/>
      <c r="F78" s="26"/>
      <c r="G78" s="33"/>
      <c r="H78" s="33" t="n">
        <v>2000</v>
      </c>
      <c r="I78" s="33"/>
      <c r="J78" s="33"/>
      <c r="K78" s="33"/>
    </row>
    <row r="79" customFormat="false" ht="51" hidden="false" customHeight="false" outlineLevel="0" collapsed="false">
      <c r="C79" s="39" t="s">
        <v>153</v>
      </c>
      <c r="D79" s="25" t="s">
        <v>613</v>
      </c>
      <c r="E79" s="26"/>
      <c r="F79" s="26"/>
      <c r="G79" s="33"/>
      <c r="H79" s="33" t="n">
        <v>2550</v>
      </c>
      <c r="I79" s="33"/>
      <c r="J79" s="33"/>
      <c r="K79" s="33"/>
    </row>
    <row r="80" customFormat="false" ht="38.25" hidden="false" customHeight="false" outlineLevel="0" collapsed="false">
      <c r="C80" s="39" t="s">
        <v>401</v>
      </c>
      <c r="D80" s="25" t="s">
        <v>614</v>
      </c>
      <c r="E80" s="26"/>
      <c r="F80" s="26"/>
      <c r="G80" s="33"/>
      <c r="H80" s="33" t="n">
        <v>490</v>
      </c>
      <c r="I80" s="33"/>
      <c r="J80" s="33"/>
      <c r="K80" s="33"/>
    </row>
    <row r="81" customFormat="false" ht="38.25" hidden="false" customHeight="true" outlineLevel="0" collapsed="false">
      <c r="C81" s="39" t="s">
        <v>158</v>
      </c>
      <c r="D81" s="25" t="s">
        <v>691</v>
      </c>
      <c r="E81" s="26"/>
      <c r="F81" s="26"/>
      <c r="G81" s="33"/>
      <c r="H81" s="33" t="n">
        <v>1888.33</v>
      </c>
      <c r="I81" s="33"/>
      <c r="J81" s="33"/>
      <c r="K81" s="33"/>
    </row>
    <row r="82" customFormat="false" ht="38.25" hidden="false" customHeight="false" outlineLevel="0" collapsed="false">
      <c r="C82" s="39"/>
      <c r="D82" s="25" t="s">
        <v>692</v>
      </c>
      <c r="E82" s="26"/>
      <c r="F82" s="26"/>
      <c r="G82" s="33"/>
      <c r="H82" s="33" t="n">
        <v>2700</v>
      </c>
      <c r="I82" s="33"/>
      <c r="J82" s="33"/>
      <c r="K82" s="33"/>
    </row>
    <row r="83" customFormat="false" ht="38.25" hidden="false" customHeight="true" outlineLevel="0" collapsed="false">
      <c r="C83" s="39" t="s">
        <v>161</v>
      </c>
      <c r="D83" s="25" t="s">
        <v>623</v>
      </c>
      <c r="E83" s="26"/>
      <c r="F83" s="26"/>
      <c r="G83" s="33"/>
      <c r="H83" s="33" t="n">
        <v>50.6</v>
      </c>
      <c r="I83" s="33"/>
      <c r="J83" s="33"/>
      <c r="K83" s="33"/>
    </row>
    <row r="84" customFormat="false" ht="38.25" hidden="false" customHeight="false" outlineLevel="0" collapsed="false">
      <c r="C84" s="39"/>
      <c r="D84" s="25" t="s">
        <v>624</v>
      </c>
      <c r="E84" s="26"/>
      <c r="F84" s="26"/>
      <c r="G84" s="33"/>
      <c r="H84" s="33" t="n">
        <v>840</v>
      </c>
      <c r="I84" s="33"/>
      <c r="J84" s="33"/>
      <c r="K84" s="33"/>
    </row>
    <row r="85" customFormat="false" ht="39.75" hidden="false" customHeight="true" outlineLevel="0" collapsed="false">
      <c r="C85" s="39" t="s">
        <v>163</v>
      </c>
      <c r="D85" s="38" t="s">
        <v>693</v>
      </c>
      <c r="E85" s="36"/>
      <c r="F85" s="36"/>
      <c r="G85" s="36"/>
      <c r="H85" s="36" t="n">
        <f aca="false">SUM(H86:H88)</f>
        <v>1718.91</v>
      </c>
      <c r="I85" s="36"/>
      <c r="J85" s="36"/>
      <c r="K85" s="36"/>
    </row>
    <row r="86" customFormat="false" ht="38.25" hidden="false" customHeight="false" outlineLevel="0" collapsed="false">
      <c r="C86" s="39"/>
      <c r="D86" s="25" t="s">
        <v>412</v>
      </c>
      <c r="E86" s="69"/>
      <c r="F86" s="26"/>
      <c r="G86" s="33"/>
      <c r="H86" s="33" t="n">
        <v>1000</v>
      </c>
      <c r="I86" s="33"/>
      <c r="J86" s="33"/>
      <c r="K86" s="33"/>
    </row>
    <row r="87" customFormat="false" ht="38.25" hidden="false" customHeight="false" outlineLevel="0" collapsed="false">
      <c r="C87" s="39"/>
      <c r="D87" s="25" t="s">
        <v>627</v>
      </c>
      <c r="E87" s="26"/>
      <c r="F87" s="187"/>
      <c r="G87" s="26"/>
      <c r="H87" s="33" t="n">
        <v>710</v>
      </c>
      <c r="I87" s="33"/>
      <c r="J87" s="33"/>
      <c r="K87" s="33"/>
    </row>
    <row r="88" customFormat="false" ht="38.25" hidden="false" customHeight="false" outlineLevel="0" collapsed="false">
      <c r="C88" s="39"/>
      <c r="D88" s="25" t="s">
        <v>628</v>
      </c>
      <c r="E88" s="26"/>
      <c r="F88" s="26"/>
      <c r="G88" s="33"/>
      <c r="H88" s="33" t="n">
        <v>8.91</v>
      </c>
      <c r="I88" s="33"/>
      <c r="J88" s="33"/>
      <c r="K88" s="33"/>
    </row>
    <row r="89" customFormat="false" ht="38.25" hidden="false" customHeight="false" outlineLevel="0" collapsed="false">
      <c r="C89" s="39"/>
      <c r="D89" s="38" t="s">
        <v>179</v>
      </c>
      <c r="E89" s="36"/>
      <c r="F89" s="36"/>
      <c r="G89" s="145"/>
      <c r="H89" s="145" t="n">
        <f aca="false">SUM(H90:H92)</f>
        <v>1510</v>
      </c>
      <c r="I89" s="145"/>
      <c r="J89" s="145"/>
      <c r="K89" s="145"/>
    </row>
    <row r="90" customFormat="false" ht="38.25" hidden="false" customHeight="false" outlineLevel="0" collapsed="false">
      <c r="C90" s="39"/>
      <c r="D90" s="25" t="s">
        <v>412</v>
      </c>
      <c r="E90" s="69"/>
      <c r="F90" s="42"/>
      <c r="G90" s="33"/>
      <c r="H90" s="33" t="n">
        <v>1000</v>
      </c>
      <c r="I90" s="33"/>
      <c r="J90" s="33"/>
      <c r="K90" s="33"/>
    </row>
    <row r="91" customFormat="false" ht="38.25" hidden="false" customHeight="false" outlineLevel="0" collapsed="false">
      <c r="C91" s="39"/>
      <c r="D91" s="25" t="s">
        <v>694</v>
      </c>
      <c r="E91" s="26"/>
      <c r="F91" s="187"/>
      <c r="G91" s="26"/>
      <c r="H91" s="33" t="n">
        <v>500</v>
      </c>
      <c r="I91" s="33"/>
      <c r="J91" s="33"/>
      <c r="K91" s="33"/>
    </row>
    <row r="92" customFormat="false" ht="38.25" hidden="false" customHeight="false" outlineLevel="0" collapsed="false">
      <c r="C92" s="39"/>
      <c r="D92" s="25" t="s">
        <v>630</v>
      </c>
      <c r="E92" s="26"/>
      <c r="F92" s="42"/>
      <c r="G92" s="33"/>
      <c r="H92" s="33" t="n">
        <v>10</v>
      </c>
      <c r="I92" s="33"/>
      <c r="J92" s="33"/>
      <c r="K92" s="33"/>
    </row>
    <row r="93" customFormat="false" ht="45" hidden="false" customHeight="true" outlineLevel="0" collapsed="false">
      <c r="C93" s="39" t="s">
        <v>165</v>
      </c>
      <c r="D93" s="38" t="s">
        <v>631</v>
      </c>
      <c r="E93" s="36"/>
      <c r="F93" s="36"/>
      <c r="G93" s="36"/>
      <c r="H93" s="36" t="n">
        <f aca="false">SUM(H94:H95)</f>
        <v>37</v>
      </c>
      <c r="I93" s="36"/>
      <c r="J93" s="36"/>
      <c r="K93" s="44"/>
    </row>
    <row r="94" customFormat="false" ht="25.5" hidden="false" customHeight="false" outlineLevel="0" collapsed="false">
      <c r="C94" s="39"/>
      <c r="D94" s="25" t="s">
        <v>185</v>
      </c>
      <c r="E94" s="26"/>
      <c r="F94" s="26"/>
      <c r="G94" s="26"/>
      <c r="H94" s="33" t="n">
        <v>32</v>
      </c>
      <c r="I94" s="33"/>
      <c r="J94" s="33"/>
      <c r="K94" s="33"/>
    </row>
    <row r="95" customFormat="false" ht="25.5" hidden="false" customHeight="false" outlineLevel="0" collapsed="false">
      <c r="C95" s="39"/>
      <c r="D95" s="38" t="s">
        <v>695</v>
      </c>
      <c r="E95" s="26"/>
      <c r="F95" s="26"/>
      <c r="G95" s="26"/>
      <c r="H95" s="33" t="n">
        <v>5</v>
      </c>
      <c r="I95" s="33"/>
      <c r="J95" s="33"/>
      <c r="K95" s="33"/>
    </row>
    <row r="96" customFormat="false" ht="38.25" hidden="false" customHeight="false" outlineLevel="0" collapsed="false">
      <c r="C96" s="39"/>
      <c r="D96" s="38" t="s">
        <v>696</v>
      </c>
      <c r="E96" s="36"/>
      <c r="F96" s="36"/>
      <c r="G96" s="36"/>
      <c r="H96" s="36" t="n">
        <f aca="false">SUM(H97:H100)</f>
        <v>7450</v>
      </c>
      <c r="I96" s="36"/>
      <c r="J96" s="36"/>
      <c r="K96" s="36"/>
    </row>
    <row r="97" customFormat="false" ht="25.5" hidden="false" customHeight="false" outlineLevel="0" collapsed="false">
      <c r="C97" s="39"/>
      <c r="D97" s="25" t="s">
        <v>185</v>
      </c>
      <c r="E97" s="26"/>
      <c r="F97" s="26"/>
      <c r="G97" s="26"/>
      <c r="H97" s="33" t="n">
        <v>7400</v>
      </c>
      <c r="I97" s="33"/>
      <c r="J97" s="33"/>
      <c r="K97" s="33"/>
    </row>
    <row r="98" customFormat="false" ht="15" hidden="false" customHeight="false" outlineLevel="0" collapsed="false">
      <c r="C98" s="39"/>
      <c r="D98" s="38" t="s">
        <v>697</v>
      </c>
      <c r="E98" s="26"/>
      <c r="F98" s="26"/>
      <c r="G98" s="26"/>
      <c r="H98" s="33" t="n">
        <v>20</v>
      </c>
      <c r="I98" s="33"/>
      <c r="J98" s="33"/>
      <c r="K98" s="33"/>
    </row>
    <row r="99" customFormat="false" ht="15" hidden="false" customHeight="false" outlineLevel="0" collapsed="false">
      <c r="C99" s="39"/>
      <c r="D99" s="25" t="s">
        <v>189</v>
      </c>
      <c r="E99" s="26"/>
      <c r="F99" s="26"/>
      <c r="G99" s="26"/>
      <c r="H99" s="33" t="n">
        <v>20</v>
      </c>
      <c r="I99" s="33"/>
      <c r="J99" s="33"/>
      <c r="K99" s="33"/>
    </row>
    <row r="100" customFormat="false" ht="15" hidden="false" customHeight="false" outlineLevel="0" collapsed="false">
      <c r="C100" s="39"/>
      <c r="D100" s="25" t="s">
        <v>190</v>
      </c>
      <c r="E100" s="26"/>
      <c r="F100" s="26"/>
      <c r="G100" s="26"/>
      <c r="H100" s="33" t="n">
        <v>10</v>
      </c>
      <c r="I100" s="33"/>
      <c r="J100" s="33"/>
      <c r="K100" s="33"/>
    </row>
    <row r="101" customFormat="false" ht="38.25" hidden="false" customHeight="true" outlineLevel="0" collapsed="false">
      <c r="C101" s="39" t="s">
        <v>168</v>
      </c>
      <c r="D101" s="25" t="s">
        <v>698</v>
      </c>
      <c r="E101" s="26"/>
      <c r="F101" s="26"/>
      <c r="G101" s="33"/>
      <c r="H101" s="33" t="n">
        <v>484.7</v>
      </c>
      <c r="I101" s="33"/>
      <c r="J101" s="33"/>
      <c r="K101" s="33"/>
    </row>
    <row r="102" customFormat="false" ht="38.25" hidden="false" customHeight="false" outlineLevel="0" collapsed="false">
      <c r="C102" s="39"/>
      <c r="D102" s="25" t="s">
        <v>642</v>
      </c>
      <c r="E102" s="26"/>
      <c r="F102" s="26"/>
      <c r="G102" s="33"/>
      <c r="H102" s="33" t="n">
        <v>10000</v>
      </c>
      <c r="I102" s="33"/>
      <c r="J102" s="33"/>
      <c r="K102" s="33"/>
    </row>
    <row r="103" customFormat="false" ht="38.25" hidden="false" customHeight="true" outlineLevel="0" collapsed="false">
      <c r="C103" s="39" t="s">
        <v>171</v>
      </c>
      <c r="D103" s="25" t="s">
        <v>699</v>
      </c>
      <c r="E103" s="26"/>
      <c r="F103" s="26"/>
      <c r="G103" s="33"/>
      <c r="H103" s="33" t="n">
        <v>600</v>
      </c>
      <c r="I103" s="33"/>
      <c r="J103" s="33"/>
      <c r="K103" s="33"/>
    </row>
    <row r="104" customFormat="false" ht="38.25" hidden="false" customHeight="false" outlineLevel="0" collapsed="false">
      <c r="C104" s="39"/>
      <c r="D104" s="25" t="s">
        <v>644</v>
      </c>
      <c r="E104" s="26"/>
      <c r="F104" s="26"/>
      <c r="G104" s="33"/>
      <c r="H104" s="33" t="n">
        <v>1100</v>
      </c>
      <c r="I104" s="33"/>
      <c r="J104" s="33"/>
      <c r="K104" s="33"/>
    </row>
    <row r="105" customFormat="false" ht="38.25" hidden="false" customHeight="false" outlineLevel="0" collapsed="false">
      <c r="C105" s="39" t="s">
        <v>174</v>
      </c>
      <c r="D105" s="25" t="s">
        <v>450</v>
      </c>
      <c r="E105" s="26"/>
      <c r="F105" s="26"/>
      <c r="G105" s="33"/>
      <c r="H105" s="33" t="n">
        <v>2000</v>
      </c>
      <c r="I105" s="33"/>
      <c r="J105" s="33"/>
      <c r="K105" s="33"/>
    </row>
    <row r="106" customFormat="false" ht="51" hidden="false" customHeight="true" outlineLevel="0" collapsed="false">
      <c r="C106" s="39" t="s">
        <v>183</v>
      </c>
      <c r="D106" s="25" t="s">
        <v>700</v>
      </c>
      <c r="E106" s="26"/>
      <c r="F106" s="26"/>
      <c r="G106" s="33"/>
      <c r="H106" s="33" t="n">
        <v>319.9</v>
      </c>
      <c r="I106" s="33"/>
      <c r="J106" s="33"/>
      <c r="K106" s="33"/>
    </row>
    <row r="107" customFormat="false" ht="51" hidden="false" customHeight="false" outlineLevel="0" collapsed="false">
      <c r="C107" s="39"/>
      <c r="D107" s="25" t="s">
        <v>646</v>
      </c>
      <c r="E107" s="26"/>
      <c r="F107" s="26"/>
      <c r="G107" s="33"/>
      <c r="H107" s="33" t="n">
        <v>12600</v>
      </c>
      <c r="I107" s="33"/>
      <c r="J107" s="33"/>
      <c r="K107" s="33"/>
    </row>
    <row r="108" customFormat="false" ht="38.25" hidden="false" customHeight="true" outlineLevel="0" collapsed="false">
      <c r="C108" s="39" t="s">
        <v>191</v>
      </c>
      <c r="D108" s="25" t="s">
        <v>701</v>
      </c>
      <c r="E108" s="26"/>
      <c r="F108" s="42"/>
      <c r="G108" s="33"/>
      <c r="H108" s="33" t="n">
        <v>30</v>
      </c>
      <c r="I108" s="33"/>
      <c r="J108" s="33"/>
      <c r="K108" s="33"/>
    </row>
    <row r="109" customFormat="false" ht="38.25" hidden="false" customHeight="false" outlineLevel="0" collapsed="false">
      <c r="C109" s="39"/>
      <c r="D109" s="25" t="s">
        <v>648</v>
      </c>
      <c r="E109" s="26"/>
      <c r="F109" s="42"/>
      <c r="G109" s="33"/>
      <c r="H109" s="33" t="n">
        <v>908.4</v>
      </c>
      <c r="I109" s="33"/>
      <c r="J109" s="33"/>
      <c r="K109" s="33"/>
    </row>
    <row r="110" customFormat="false" ht="38.25" hidden="false" customHeight="false" outlineLevel="0" collapsed="false">
      <c r="C110" s="39"/>
      <c r="D110" s="25" t="s">
        <v>702</v>
      </c>
      <c r="E110" s="26"/>
      <c r="F110" s="42"/>
      <c r="G110" s="33"/>
      <c r="H110" s="33" t="n">
        <v>18.72</v>
      </c>
      <c r="I110" s="33"/>
      <c r="J110" s="33"/>
      <c r="K110" s="33"/>
    </row>
    <row r="111" customFormat="false" ht="38.25" hidden="false" customHeight="true" outlineLevel="0" collapsed="false">
      <c r="C111" s="39" t="s">
        <v>203</v>
      </c>
      <c r="D111" s="25" t="s">
        <v>216</v>
      </c>
      <c r="E111" s="33"/>
      <c r="F111" s="33"/>
      <c r="G111" s="26"/>
      <c r="H111" s="33" t="n">
        <v>545</v>
      </c>
      <c r="I111" s="33"/>
      <c r="J111" s="33"/>
      <c r="K111" s="33"/>
    </row>
    <row r="112" customFormat="false" ht="38.25" hidden="false" customHeight="false" outlineLevel="0" collapsed="false">
      <c r="C112" s="39"/>
      <c r="D112" s="25" t="s">
        <v>433</v>
      </c>
      <c r="E112" s="33"/>
      <c r="F112" s="33"/>
      <c r="G112" s="33"/>
      <c r="H112" s="33" t="n">
        <v>222.08</v>
      </c>
      <c r="I112" s="33"/>
      <c r="J112" s="33"/>
      <c r="K112" s="33"/>
    </row>
    <row r="113" customFormat="false" ht="25.5" hidden="false" customHeight="false" outlineLevel="0" collapsed="false">
      <c r="C113" s="39" t="s">
        <v>206</v>
      </c>
      <c r="D113" s="38" t="s">
        <v>703</v>
      </c>
      <c r="E113" s="26"/>
      <c r="F113" s="26"/>
      <c r="G113" s="33"/>
      <c r="H113" s="33" t="n">
        <v>5.1</v>
      </c>
      <c r="I113" s="33"/>
      <c r="J113" s="33"/>
      <c r="K113" s="33"/>
    </row>
    <row r="114" customFormat="false" ht="38.25" hidden="false" customHeight="true" outlineLevel="0" collapsed="false">
      <c r="C114" s="39" t="s">
        <v>209</v>
      </c>
      <c r="D114" s="25" t="s">
        <v>704</v>
      </c>
      <c r="E114" s="26"/>
      <c r="F114" s="26"/>
      <c r="G114" s="26"/>
      <c r="H114" s="33" t="n">
        <v>214.86</v>
      </c>
      <c r="I114" s="33"/>
      <c r="J114" s="33"/>
      <c r="K114" s="33"/>
    </row>
    <row r="115" customFormat="false" ht="38.25" hidden="false" customHeight="false" outlineLevel="0" collapsed="false">
      <c r="C115" s="39"/>
      <c r="D115" s="25" t="s">
        <v>439</v>
      </c>
      <c r="E115" s="26"/>
      <c r="F115" s="26"/>
      <c r="G115" s="33"/>
      <c r="H115" s="33" t="n">
        <v>3000</v>
      </c>
      <c r="I115" s="33"/>
      <c r="J115" s="33"/>
      <c r="K115" s="33"/>
    </row>
    <row r="116" customFormat="false" ht="38.25" hidden="false" customHeight="true" outlineLevel="0" collapsed="false">
      <c r="C116" s="51" t="s">
        <v>212</v>
      </c>
      <c r="D116" s="35" t="s">
        <v>235</v>
      </c>
      <c r="E116" s="36"/>
      <c r="F116" s="36"/>
      <c r="G116" s="36"/>
      <c r="H116" s="36" t="n">
        <f aca="false">SUM(H117:H118)</f>
        <v>2659.6</v>
      </c>
      <c r="I116" s="36"/>
      <c r="J116" s="36"/>
      <c r="K116" s="36"/>
    </row>
    <row r="117" customFormat="false" ht="15" hidden="false" customHeight="false" outlineLevel="0" collapsed="false">
      <c r="C117" s="51"/>
      <c r="D117" s="75" t="s">
        <v>655</v>
      </c>
      <c r="E117" s="26"/>
      <c r="F117" s="26"/>
      <c r="G117" s="26"/>
      <c r="H117" s="33" t="n">
        <v>2599.6</v>
      </c>
      <c r="I117" s="33"/>
      <c r="J117" s="33"/>
      <c r="K117" s="33"/>
    </row>
    <row r="118" customFormat="false" ht="15" hidden="false" customHeight="false" outlineLevel="0" collapsed="false">
      <c r="C118" s="51"/>
      <c r="D118" s="75" t="s">
        <v>444</v>
      </c>
      <c r="E118" s="26"/>
      <c r="F118" s="26"/>
      <c r="G118" s="33"/>
      <c r="H118" s="33" t="n">
        <v>60</v>
      </c>
      <c r="I118" s="33"/>
      <c r="J118" s="33"/>
      <c r="K118" s="33"/>
    </row>
    <row r="119" customFormat="false" ht="38.25" hidden="false" customHeight="false" outlineLevel="0" collapsed="false">
      <c r="C119" s="51"/>
      <c r="D119" s="38" t="s">
        <v>238</v>
      </c>
      <c r="E119" s="36"/>
      <c r="F119" s="36"/>
      <c r="G119" s="36"/>
      <c r="H119" s="36" t="n">
        <f aca="false">SUM(H120:H125)</f>
        <v>46959.64</v>
      </c>
      <c r="I119" s="36"/>
      <c r="J119" s="36"/>
      <c r="K119" s="36"/>
    </row>
    <row r="120" customFormat="false" ht="15" hidden="false" customHeight="false" outlineLevel="0" collapsed="false">
      <c r="C120" s="51"/>
      <c r="D120" s="75" t="s">
        <v>655</v>
      </c>
      <c r="E120" s="26"/>
      <c r="F120" s="26"/>
      <c r="G120" s="33"/>
      <c r="H120" s="33" t="n">
        <v>43703.18</v>
      </c>
      <c r="I120" s="33"/>
      <c r="J120" s="33"/>
      <c r="K120" s="33"/>
    </row>
    <row r="121" customFormat="false" ht="15" hidden="false" customHeight="false" outlineLevel="0" collapsed="false">
      <c r="C121" s="51"/>
      <c r="D121" s="75" t="s">
        <v>656</v>
      </c>
      <c r="E121" s="26"/>
      <c r="F121" s="33"/>
      <c r="G121" s="33"/>
      <c r="H121" s="33" t="n">
        <v>151.42</v>
      </c>
      <c r="I121" s="33"/>
      <c r="J121" s="33"/>
      <c r="K121" s="33"/>
    </row>
    <row r="122" customFormat="false" ht="15" hidden="false" customHeight="false" outlineLevel="0" collapsed="false">
      <c r="C122" s="51"/>
      <c r="D122" s="75" t="s">
        <v>444</v>
      </c>
      <c r="E122" s="26"/>
      <c r="F122" s="26"/>
      <c r="G122" s="33"/>
      <c r="H122" s="33" t="n">
        <v>482</v>
      </c>
      <c r="I122" s="33"/>
      <c r="J122" s="33"/>
      <c r="K122" s="33"/>
    </row>
    <row r="123" customFormat="false" ht="15" hidden="false" customHeight="false" outlineLevel="0" collapsed="false">
      <c r="C123" s="51"/>
      <c r="D123" s="75" t="s">
        <v>446</v>
      </c>
      <c r="E123" s="26"/>
      <c r="F123" s="26"/>
      <c r="G123" s="77"/>
      <c r="H123" s="77" t="n">
        <v>96</v>
      </c>
      <c r="I123" s="77"/>
      <c r="J123" s="33"/>
      <c r="K123" s="77"/>
    </row>
    <row r="124" customFormat="false" ht="15" hidden="false" customHeight="false" outlineLevel="0" collapsed="false">
      <c r="C124" s="51"/>
      <c r="D124" s="75" t="s">
        <v>705</v>
      </c>
      <c r="E124" s="26"/>
      <c r="F124" s="26"/>
      <c r="G124" s="77"/>
      <c r="H124" s="77" t="n">
        <v>163.04</v>
      </c>
      <c r="I124" s="77"/>
      <c r="J124" s="33"/>
      <c r="K124" s="77"/>
    </row>
    <row r="125" customFormat="false" ht="15" hidden="false" customHeight="false" outlineLevel="0" collapsed="false">
      <c r="C125" s="51"/>
      <c r="D125" s="103" t="s">
        <v>658</v>
      </c>
      <c r="E125" s="28"/>
      <c r="F125" s="28"/>
      <c r="G125" s="77"/>
      <c r="H125" s="77" t="n">
        <v>2364</v>
      </c>
      <c r="I125" s="77"/>
      <c r="J125" s="77"/>
      <c r="K125" s="77"/>
    </row>
    <row r="126" customFormat="false" ht="28.5" hidden="false" customHeight="true" outlineLevel="0" collapsed="false">
      <c r="C126" s="22" t="s">
        <v>244</v>
      </c>
      <c r="D126" s="23" t="s">
        <v>245</v>
      </c>
      <c r="E126" s="10"/>
      <c r="F126" s="10"/>
      <c r="G126" s="10"/>
      <c r="H126" s="10" t="n">
        <f aca="false">SUM(H127:H138)</f>
        <v>10804.446</v>
      </c>
      <c r="I126" s="10"/>
      <c r="J126" s="10"/>
      <c r="K126" s="10"/>
    </row>
    <row r="127" customFormat="false" ht="51" hidden="false" customHeight="false" outlineLevel="0" collapsed="false">
      <c r="C127" s="156" t="s">
        <v>246</v>
      </c>
      <c r="D127" s="65" t="s">
        <v>453</v>
      </c>
      <c r="E127" s="27"/>
      <c r="F127" s="27"/>
      <c r="G127" s="108"/>
      <c r="H127" s="108" t="n">
        <v>133.2</v>
      </c>
      <c r="I127" s="108"/>
      <c r="J127" s="108"/>
      <c r="K127" s="108"/>
    </row>
    <row r="128" customFormat="false" ht="25.5" hidden="false" customHeight="false" outlineLevel="0" collapsed="false">
      <c r="C128" s="136" t="s">
        <v>248</v>
      </c>
      <c r="D128" s="25" t="s">
        <v>454</v>
      </c>
      <c r="E128" s="26"/>
      <c r="F128" s="26"/>
      <c r="G128" s="33"/>
      <c r="H128" s="33" t="n">
        <v>272.91</v>
      </c>
      <c r="I128" s="33"/>
      <c r="J128" s="33"/>
      <c r="K128" s="33"/>
    </row>
    <row r="129" customFormat="false" ht="38.25" hidden="false" customHeight="false" outlineLevel="0" collapsed="false">
      <c r="C129" s="136" t="s">
        <v>251</v>
      </c>
      <c r="D129" s="25" t="s">
        <v>252</v>
      </c>
      <c r="E129" s="26"/>
      <c r="F129" s="26"/>
      <c r="G129" s="33"/>
      <c r="H129" s="33" t="n">
        <v>5946.8</v>
      </c>
      <c r="I129" s="33"/>
      <c r="J129" s="33"/>
      <c r="K129" s="33"/>
    </row>
    <row r="130" customFormat="false" ht="25.5" hidden="false" customHeight="false" outlineLevel="0" collapsed="false">
      <c r="C130" s="136" t="s">
        <v>255</v>
      </c>
      <c r="D130" s="25" t="s">
        <v>256</v>
      </c>
      <c r="E130" s="26"/>
      <c r="F130" s="26"/>
      <c r="G130" s="33"/>
      <c r="H130" s="33" t="n">
        <v>651.268</v>
      </c>
      <c r="I130" s="33"/>
      <c r="J130" s="33"/>
      <c r="K130" s="33"/>
    </row>
    <row r="131" customFormat="false" ht="25.5" hidden="false" customHeight="false" outlineLevel="0" collapsed="false">
      <c r="C131" s="136" t="s">
        <v>257</v>
      </c>
      <c r="D131" s="25" t="s">
        <v>258</v>
      </c>
      <c r="E131" s="26"/>
      <c r="F131" s="108"/>
      <c r="G131" s="33"/>
      <c r="H131" s="33" t="n">
        <v>380</v>
      </c>
      <c r="I131" s="33"/>
      <c r="J131" s="33"/>
      <c r="K131" s="33"/>
    </row>
    <row r="132" customFormat="false" ht="38.25" hidden="false" customHeight="false" outlineLevel="0" collapsed="false">
      <c r="C132" s="136" t="s">
        <v>259</v>
      </c>
      <c r="D132" s="25" t="s">
        <v>260</v>
      </c>
      <c r="E132" s="26"/>
      <c r="F132" s="26"/>
      <c r="G132" s="33"/>
      <c r="H132" s="33" t="n">
        <v>2665</v>
      </c>
      <c r="I132" s="33"/>
      <c r="J132" s="33"/>
      <c r="K132" s="33"/>
    </row>
    <row r="133" customFormat="false" ht="25.5" hidden="false" customHeight="false" outlineLevel="0" collapsed="false">
      <c r="C133" s="136" t="s">
        <v>261</v>
      </c>
      <c r="D133" s="25" t="s">
        <v>262</v>
      </c>
      <c r="E133" s="26"/>
      <c r="F133" s="26"/>
      <c r="G133" s="33"/>
      <c r="H133" s="33" t="n">
        <v>50</v>
      </c>
      <c r="I133" s="33"/>
      <c r="J133" s="33"/>
      <c r="K133" s="33"/>
    </row>
    <row r="134" customFormat="false" ht="25.5" hidden="false" customHeight="false" outlineLevel="0" collapsed="false">
      <c r="C134" s="136" t="s">
        <v>263</v>
      </c>
      <c r="D134" s="25" t="s">
        <v>264</v>
      </c>
      <c r="E134" s="26"/>
      <c r="F134" s="26"/>
      <c r="G134" s="33"/>
      <c r="H134" s="33" t="n">
        <v>380</v>
      </c>
      <c r="I134" s="33"/>
      <c r="J134" s="33"/>
      <c r="K134" s="33"/>
    </row>
    <row r="135" customFormat="false" ht="38.25" hidden="false" customHeight="false" outlineLevel="0" collapsed="false">
      <c r="C135" s="136" t="s">
        <v>265</v>
      </c>
      <c r="D135" s="25" t="s">
        <v>266</v>
      </c>
      <c r="E135" s="33"/>
      <c r="F135" s="26"/>
      <c r="G135" s="33"/>
      <c r="H135" s="33" t="n">
        <v>70</v>
      </c>
      <c r="I135" s="33"/>
      <c r="J135" s="33"/>
      <c r="K135" s="33"/>
    </row>
    <row r="136" customFormat="false" ht="25.5" hidden="false" customHeight="false" outlineLevel="0" collapsed="false">
      <c r="C136" s="136" t="s">
        <v>267</v>
      </c>
      <c r="D136" s="25" t="s">
        <v>268</v>
      </c>
      <c r="E136" s="33"/>
      <c r="F136" s="33"/>
      <c r="G136" s="33"/>
      <c r="H136" s="33" t="n">
        <v>55</v>
      </c>
      <c r="I136" s="33"/>
      <c r="J136" s="33"/>
      <c r="K136" s="33"/>
    </row>
    <row r="137" customFormat="false" ht="25.5" hidden="false" customHeight="false" outlineLevel="0" collapsed="false">
      <c r="C137" s="136" t="s">
        <v>269</v>
      </c>
      <c r="D137" s="25" t="s">
        <v>270</v>
      </c>
      <c r="E137" s="33"/>
      <c r="F137" s="33"/>
      <c r="G137" s="33"/>
      <c r="H137" s="33" t="n">
        <v>40</v>
      </c>
      <c r="I137" s="33"/>
      <c r="J137" s="33"/>
      <c r="K137" s="33"/>
    </row>
    <row r="138" customFormat="false" ht="25.5" hidden="false" customHeight="false" outlineLevel="0" collapsed="false">
      <c r="C138" s="143" t="s">
        <v>271</v>
      </c>
      <c r="D138" s="52" t="s">
        <v>272</v>
      </c>
      <c r="E138" s="77"/>
      <c r="F138" s="77"/>
      <c r="G138" s="77"/>
      <c r="H138" s="77" t="n">
        <v>160.268</v>
      </c>
      <c r="I138" s="77"/>
      <c r="J138" s="77"/>
      <c r="K138" s="77"/>
    </row>
    <row r="139" customFormat="false" ht="25.5" hidden="false" customHeight="false" outlineLevel="0" collapsed="false">
      <c r="C139" s="22" t="s">
        <v>273</v>
      </c>
      <c r="D139" s="23" t="s">
        <v>274</v>
      </c>
      <c r="E139" s="10"/>
      <c r="F139" s="10"/>
      <c r="G139" s="10"/>
      <c r="H139" s="10" t="n">
        <f aca="false">SUM(H140)</f>
        <v>125</v>
      </c>
      <c r="I139" s="10"/>
      <c r="J139" s="10"/>
      <c r="K139" s="10"/>
    </row>
    <row r="140" customFormat="false" ht="51" hidden="false" customHeight="false" outlineLevel="0" collapsed="false">
      <c r="C140" s="132" t="s">
        <v>275</v>
      </c>
      <c r="D140" s="30" t="s">
        <v>276</v>
      </c>
      <c r="E140" s="46"/>
      <c r="F140" s="46"/>
      <c r="G140" s="106"/>
      <c r="H140" s="106" t="n">
        <v>125</v>
      </c>
      <c r="I140" s="106"/>
      <c r="J140" s="106"/>
      <c r="K140" s="106"/>
    </row>
    <row r="141" customFormat="false" ht="15" hidden="false" customHeight="false" outlineLevel="0" collapsed="false">
      <c r="C141" s="22" t="s">
        <v>277</v>
      </c>
      <c r="D141" s="23" t="s">
        <v>278</v>
      </c>
      <c r="E141" s="10"/>
      <c r="F141" s="10"/>
      <c r="G141" s="10"/>
      <c r="H141" s="10" t="n">
        <f aca="false">SUM(H142:H144)</f>
        <v>2640</v>
      </c>
      <c r="I141" s="10"/>
      <c r="J141" s="10"/>
      <c r="K141" s="10"/>
    </row>
    <row r="142" customFormat="false" ht="38.25" hidden="false" customHeight="false" outlineLevel="0" collapsed="false">
      <c r="C142" s="156" t="s">
        <v>279</v>
      </c>
      <c r="D142" s="65" t="s">
        <v>280</v>
      </c>
      <c r="E142" s="27"/>
      <c r="F142" s="27"/>
      <c r="G142" s="108"/>
      <c r="H142" s="108" t="n">
        <v>600</v>
      </c>
      <c r="I142" s="108"/>
      <c r="J142" s="108"/>
      <c r="K142" s="108"/>
    </row>
    <row r="143" customFormat="false" ht="38.25" hidden="false" customHeight="false" outlineLevel="0" collapsed="false">
      <c r="C143" s="136" t="s">
        <v>281</v>
      </c>
      <c r="D143" s="25" t="s">
        <v>282</v>
      </c>
      <c r="E143" s="33"/>
      <c r="F143" s="26"/>
      <c r="G143" s="33"/>
      <c r="H143" s="33" t="n">
        <v>40</v>
      </c>
      <c r="I143" s="33"/>
      <c r="J143" s="33"/>
      <c r="K143" s="33"/>
    </row>
    <row r="144" customFormat="false" ht="38.25" hidden="false" customHeight="false" outlineLevel="0" collapsed="false">
      <c r="C144" s="143" t="s">
        <v>284</v>
      </c>
      <c r="D144" s="52" t="s">
        <v>285</v>
      </c>
      <c r="E144" s="28"/>
      <c r="F144" s="28"/>
      <c r="G144" s="77"/>
      <c r="H144" s="77" t="n">
        <v>2000</v>
      </c>
      <c r="I144" s="77"/>
      <c r="J144" s="77"/>
      <c r="K144" s="77"/>
    </row>
    <row r="145" customFormat="false" ht="41.25" hidden="false" customHeight="true" outlineLevel="0" collapsed="false">
      <c r="C145" s="22" t="s">
        <v>286</v>
      </c>
      <c r="D145" s="23" t="s">
        <v>556</v>
      </c>
      <c r="E145" s="10"/>
      <c r="F145" s="10"/>
      <c r="G145" s="10"/>
      <c r="H145" s="10" t="n">
        <f aca="false">SUM(H146:H152)</f>
        <v>488.72</v>
      </c>
      <c r="I145" s="10"/>
      <c r="J145" s="10"/>
      <c r="K145" s="10"/>
    </row>
    <row r="146" customFormat="false" ht="21" hidden="false" customHeight="true" outlineLevel="0" collapsed="false">
      <c r="C146" s="132" t="s">
        <v>288</v>
      </c>
      <c r="D146" s="30" t="s">
        <v>291</v>
      </c>
      <c r="E146" s="27"/>
      <c r="F146" s="27"/>
      <c r="G146" s="108"/>
      <c r="H146" s="108" t="n">
        <v>20</v>
      </c>
      <c r="I146" s="108"/>
      <c r="J146" s="108"/>
      <c r="K146" s="108"/>
    </row>
    <row r="147" customFormat="false" ht="24" hidden="false" customHeight="true" outlineLevel="0" collapsed="false">
      <c r="C147" s="132"/>
      <c r="D147" s="30"/>
      <c r="E147" s="26"/>
      <c r="F147" s="33"/>
      <c r="G147" s="33"/>
      <c r="H147" s="33" t="n">
        <v>6</v>
      </c>
      <c r="I147" s="33"/>
      <c r="J147" s="33"/>
      <c r="K147" s="33"/>
    </row>
    <row r="148" customFormat="false" ht="38.25" hidden="false" customHeight="false" outlineLevel="0" collapsed="false">
      <c r="C148" s="162" t="s">
        <v>558</v>
      </c>
      <c r="D148" s="25" t="s">
        <v>295</v>
      </c>
      <c r="E148" s="26"/>
      <c r="F148" s="26"/>
      <c r="G148" s="33"/>
      <c r="H148" s="33" t="n">
        <v>150</v>
      </c>
      <c r="I148" s="33"/>
      <c r="J148" s="33"/>
      <c r="K148" s="33"/>
    </row>
    <row r="149" customFormat="false" ht="25.5" hidden="false" customHeight="false" outlineLevel="0" collapsed="false">
      <c r="C149" s="162" t="s">
        <v>706</v>
      </c>
      <c r="D149" s="52" t="s">
        <v>662</v>
      </c>
      <c r="E149" s="26"/>
      <c r="F149" s="42"/>
      <c r="G149" s="33"/>
      <c r="H149" s="33" t="n">
        <v>7.42</v>
      </c>
      <c r="I149" s="33"/>
      <c r="J149" s="33"/>
      <c r="K149" s="33"/>
    </row>
    <row r="150" customFormat="false" ht="21" hidden="false" customHeight="true" outlineLevel="0" collapsed="false">
      <c r="C150" s="162" t="s">
        <v>661</v>
      </c>
      <c r="D150" s="25" t="s">
        <v>663</v>
      </c>
      <c r="E150" s="26"/>
      <c r="F150" s="33"/>
      <c r="G150" s="33"/>
      <c r="H150" s="33" t="n">
        <v>14.4</v>
      </c>
      <c r="I150" s="33"/>
      <c r="J150" s="33"/>
      <c r="K150" s="33"/>
    </row>
    <row r="151" customFormat="false" ht="15" hidden="false" customHeight="false" outlineLevel="0" collapsed="false">
      <c r="C151" s="162" t="s">
        <v>707</v>
      </c>
      <c r="D151" s="25"/>
      <c r="E151" s="26"/>
      <c r="F151" s="26"/>
      <c r="G151" s="33"/>
      <c r="H151" s="33" t="n">
        <v>31.9</v>
      </c>
      <c r="I151" s="33"/>
      <c r="J151" s="33"/>
      <c r="K151" s="33"/>
    </row>
    <row r="152" customFormat="false" ht="38.25" hidden="false" customHeight="true" outlineLevel="0" collapsed="false">
      <c r="C152" s="188" t="s">
        <v>298</v>
      </c>
      <c r="D152" s="38" t="s">
        <v>665</v>
      </c>
      <c r="E152" s="36"/>
      <c r="F152" s="36"/>
      <c r="G152" s="36"/>
      <c r="H152" s="36" t="n">
        <f aca="false">SUM(H153)</f>
        <v>259</v>
      </c>
      <c r="I152" s="36"/>
      <c r="J152" s="36"/>
      <c r="K152" s="36"/>
    </row>
    <row r="153" customFormat="false" ht="38.25" hidden="false" customHeight="false" outlineLevel="0" collapsed="false">
      <c r="C153" s="188"/>
      <c r="D153" s="158" t="s">
        <v>665</v>
      </c>
      <c r="E153" s="26"/>
      <c r="F153" s="27"/>
      <c r="G153" s="33"/>
      <c r="H153" s="33" t="n">
        <v>259</v>
      </c>
      <c r="I153" s="33"/>
      <c r="J153" s="33"/>
      <c r="K153" s="108"/>
    </row>
    <row r="154" customFormat="false" ht="25.5" hidden="false" customHeight="false" outlineLevel="0" collapsed="false">
      <c r="C154" s="109" t="n">
        <v>9</v>
      </c>
      <c r="D154" s="38" t="s">
        <v>310</v>
      </c>
      <c r="E154" s="36"/>
      <c r="F154" s="36"/>
      <c r="G154" s="36"/>
      <c r="H154" s="36" t="n">
        <f aca="false">H155</f>
        <v>250</v>
      </c>
      <c r="I154" s="36"/>
      <c r="J154" s="36"/>
      <c r="K154" s="36"/>
    </row>
    <row r="155" customFormat="false" ht="38.25" hidden="false" customHeight="false" outlineLevel="0" collapsed="false">
      <c r="C155" s="162" t="s">
        <v>311</v>
      </c>
      <c r="D155" s="52" t="s">
        <v>312</v>
      </c>
      <c r="E155" s="33"/>
      <c r="F155" s="26"/>
      <c r="G155" s="33"/>
      <c r="H155" s="33" t="n">
        <v>250</v>
      </c>
      <c r="I155" s="33"/>
      <c r="J155" s="33"/>
      <c r="K155" s="77"/>
    </row>
    <row r="156" customFormat="false" ht="25.5" hidden="false" customHeight="false" outlineLevel="0" collapsed="false">
      <c r="C156" s="162" t="s">
        <v>313</v>
      </c>
      <c r="D156" s="38" t="s">
        <v>314</v>
      </c>
      <c r="E156" s="36"/>
      <c r="F156" s="36"/>
      <c r="G156" s="36"/>
      <c r="H156" s="36" t="n">
        <f aca="false">SUM(H157:H159)</f>
        <v>4643.68</v>
      </c>
      <c r="I156" s="36"/>
      <c r="J156" s="36"/>
      <c r="K156" s="36"/>
    </row>
    <row r="157" customFormat="false" ht="38.25" hidden="false" customHeight="false" outlineLevel="0" collapsed="false">
      <c r="C157" s="162" t="s">
        <v>315</v>
      </c>
      <c r="D157" s="25" t="s">
        <v>708</v>
      </c>
      <c r="E157" s="26"/>
      <c r="F157" s="26"/>
      <c r="G157" s="33"/>
      <c r="H157" s="33" t="n">
        <v>1300</v>
      </c>
      <c r="I157" s="33"/>
      <c r="J157" s="33"/>
      <c r="K157" s="108"/>
    </row>
    <row r="158" customFormat="false" ht="25.5" hidden="false" customHeight="false" outlineLevel="0" collapsed="false">
      <c r="C158" s="162" t="s">
        <v>317</v>
      </c>
      <c r="D158" s="25" t="s">
        <v>318</v>
      </c>
      <c r="E158" s="33"/>
      <c r="F158" s="26"/>
      <c r="G158" s="33"/>
      <c r="H158" s="33" t="n">
        <v>1643.68</v>
      </c>
      <c r="I158" s="33"/>
      <c r="J158" s="33"/>
      <c r="K158" s="33"/>
    </row>
    <row r="159" customFormat="false" ht="25.5" hidden="false" customHeight="false" outlineLevel="0" collapsed="false">
      <c r="C159" s="163" t="s">
        <v>319</v>
      </c>
      <c r="D159" s="52" t="s">
        <v>320</v>
      </c>
      <c r="E159" s="28"/>
      <c r="F159" s="28"/>
      <c r="G159" s="77"/>
      <c r="H159" s="77" t="n">
        <v>1700</v>
      </c>
      <c r="I159" s="77"/>
      <c r="J159" s="77"/>
      <c r="K159" s="77"/>
    </row>
    <row r="160" customFormat="false" ht="25.5" hidden="false" customHeight="false" outlineLevel="0" collapsed="false">
      <c r="C160" s="164" t="s">
        <v>321</v>
      </c>
      <c r="D160" s="23" t="s">
        <v>322</v>
      </c>
      <c r="E160" s="10"/>
      <c r="F160" s="10"/>
      <c r="G160" s="68"/>
      <c r="H160" s="68" t="n">
        <f aca="false">H161</f>
        <v>300</v>
      </c>
      <c r="I160" s="68"/>
      <c r="J160" s="68"/>
      <c r="K160" s="189"/>
    </row>
    <row r="161" customFormat="false" ht="25.5" hidden="false" customHeight="false" outlineLevel="0" collapsed="false">
      <c r="C161" s="160" t="s">
        <v>323</v>
      </c>
      <c r="D161" s="30" t="s">
        <v>324</v>
      </c>
      <c r="E161" s="46"/>
      <c r="F161" s="46"/>
      <c r="G161" s="106"/>
      <c r="H161" s="106" t="n">
        <v>300</v>
      </c>
      <c r="I161" s="106"/>
      <c r="J161" s="106"/>
      <c r="K161" s="106"/>
    </row>
    <row r="162" customFormat="false" ht="15" hidden="false" customHeight="false" outlineLevel="0" collapsed="false">
      <c r="C162" s="165"/>
      <c r="D162" s="166" t="s">
        <v>325</v>
      </c>
      <c r="E162" s="167"/>
      <c r="F162" s="167"/>
      <c r="G162" s="167"/>
      <c r="H162" s="167" t="n">
        <f aca="false">SUM(H163:H164)</f>
        <v>425102.996</v>
      </c>
      <c r="I162" s="167"/>
      <c r="J162" s="167"/>
      <c r="K162" s="167"/>
    </row>
    <row r="163" customFormat="false" ht="15" hidden="false" customHeight="false" outlineLevel="0" collapsed="false">
      <c r="C163" s="168"/>
      <c r="D163" s="169" t="s">
        <v>83</v>
      </c>
      <c r="E163" s="170"/>
      <c r="F163" s="170"/>
      <c r="G163" s="170"/>
      <c r="H163" s="170" t="n">
        <f aca="false">H7+H9+H11+H34+H126+H139+H141+H145+H154+H156+H160</f>
        <v>161657.756</v>
      </c>
      <c r="I163" s="170"/>
      <c r="J163" s="170"/>
      <c r="K163" s="170"/>
    </row>
    <row r="164" customFormat="false" ht="15" hidden="false" customHeight="false" outlineLevel="0" collapsed="false">
      <c r="C164" s="171"/>
      <c r="D164" s="172" t="s">
        <v>84</v>
      </c>
      <c r="E164" s="173"/>
      <c r="F164" s="173"/>
      <c r="G164" s="173"/>
      <c r="H164" s="173" t="n">
        <f aca="false">H35</f>
        <v>263445.24</v>
      </c>
      <c r="I164" s="173"/>
      <c r="J164" s="173"/>
      <c r="K164" s="173"/>
    </row>
  </sheetData>
  <mergeCells count="42">
    <mergeCell ref="D2:K2"/>
    <mergeCell ref="D4:D5"/>
    <mergeCell ref="E4:E5"/>
    <mergeCell ref="F4:F5"/>
    <mergeCell ref="K4:K5"/>
    <mergeCell ref="C16:C17"/>
    <mergeCell ref="D16:D17"/>
    <mergeCell ref="C20:C21"/>
    <mergeCell ref="C36:C37"/>
    <mergeCell ref="C38:C39"/>
    <mergeCell ref="C41:C42"/>
    <mergeCell ref="C45:C46"/>
    <mergeCell ref="C47:C48"/>
    <mergeCell ref="C49:C50"/>
    <mergeCell ref="C51:C52"/>
    <mergeCell ref="C53:C54"/>
    <mergeCell ref="C55:C56"/>
    <mergeCell ref="C57:C58"/>
    <mergeCell ref="C60:C61"/>
    <mergeCell ref="E60:E61"/>
    <mergeCell ref="C62:C63"/>
    <mergeCell ref="C64:C65"/>
    <mergeCell ref="C66:C67"/>
    <mergeCell ref="C69:C71"/>
    <mergeCell ref="C74:C75"/>
    <mergeCell ref="C76:C77"/>
    <mergeCell ref="C81:C82"/>
    <mergeCell ref="C83:C84"/>
    <mergeCell ref="C85:C92"/>
    <mergeCell ref="C93:C100"/>
    <mergeCell ref="C101:C102"/>
    <mergeCell ref="C103:C104"/>
    <mergeCell ref="C106:C107"/>
    <mergeCell ref="C108:C110"/>
    <mergeCell ref="C111:C112"/>
    <mergeCell ref="E111:E112"/>
    <mergeCell ref="C114:C115"/>
    <mergeCell ref="C116:C125"/>
    <mergeCell ref="C146:C147"/>
    <mergeCell ref="D146:D147"/>
    <mergeCell ref="D150:D151"/>
    <mergeCell ref="C152:C153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I1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0" ySplit="5" topLeftCell="A79" activePane="bottomLeft" state="frozen"/>
      <selection pane="topLeft" activeCell="A1" activeCellId="0" sqref="A1"/>
      <selection pane="bottomLeft" activeCell="A1" activeCellId="0" sqref="A1"/>
    </sheetView>
  </sheetViews>
  <sheetFormatPr defaultColWidth="9.00390625" defaultRowHeight="15" zeroHeight="false" outlineLevelRow="1" outlineLevelCol="0"/>
  <cols>
    <col collapsed="false" customWidth="true" hidden="false" outlineLevel="0" max="1" min="1" style="177" width="6.71"/>
    <col collapsed="false" customWidth="true" hidden="false" outlineLevel="0" max="2" min="2" style="190" width="40.71"/>
    <col collapsed="false" customWidth="true" hidden="false" outlineLevel="0" max="3" min="3" style="191" width="19.14"/>
    <col collapsed="false" customWidth="true" hidden="false" outlineLevel="0" max="4" min="4" style="177" width="19.42"/>
    <col collapsed="false" customWidth="true" hidden="false" outlineLevel="0" max="5" min="5" style="177" width="22.29"/>
    <col collapsed="false" customWidth="true" hidden="false" outlineLevel="0" max="6" min="6" style="177" width="22.42"/>
    <col collapsed="false" customWidth="true" hidden="false" outlineLevel="0" max="7" min="7" style="177" width="17.71"/>
    <col collapsed="false" customWidth="true" hidden="false" outlineLevel="0" max="8" min="8" style="177" width="16.29"/>
    <col collapsed="false" customWidth="true" hidden="false" outlineLevel="0" max="9" min="9" style="177" width="18.71"/>
    <col collapsed="false" customWidth="false" hidden="false" outlineLevel="0" max="11" min="10" style="177" width="9"/>
    <col collapsed="false" customWidth="true" hidden="false" outlineLevel="0" max="12" min="12" style="177" width="20.42"/>
    <col collapsed="false" customWidth="false" hidden="false" outlineLevel="0" max="16384" min="13" style="177" width="9"/>
  </cols>
  <sheetData>
    <row r="2" customFormat="false" ht="44.25" hidden="false" customHeight="true" outlineLevel="1" collapsed="false">
      <c r="A2" s="6" t="s">
        <v>709</v>
      </c>
      <c r="B2" s="6"/>
      <c r="C2" s="6"/>
      <c r="D2" s="6"/>
      <c r="E2" s="6"/>
      <c r="F2" s="6"/>
      <c r="G2" s="6"/>
      <c r="H2" s="6"/>
      <c r="I2" s="6"/>
    </row>
    <row r="3" customFormat="false" ht="73.5" hidden="false" customHeight="true" outlineLevel="1" collapsed="false">
      <c r="A3" s="48" t="s">
        <v>532</v>
      </c>
      <c r="B3" s="9" t="s">
        <v>1</v>
      </c>
      <c r="C3" s="9" t="s">
        <v>2</v>
      </c>
      <c r="D3" s="10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3" t="s">
        <v>8</v>
      </c>
    </row>
    <row r="4" customFormat="false" ht="15.75" hidden="false" customHeight="true" outlineLevel="1" collapsed="false">
      <c r="A4" s="48"/>
      <c r="B4" s="9"/>
      <c r="C4" s="9"/>
      <c r="D4" s="10"/>
      <c r="E4" s="63" t="s">
        <v>562</v>
      </c>
      <c r="F4" s="63" t="s">
        <v>562</v>
      </c>
      <c r="G4" s="63" t="s">
        <v>562</v>
      </c>
      <c r="H4" s="63" t="s">
        <v>562</v>
      </c>
      <c r="I4" s="13"/>
    </row>
    <row r="5" customFormat="false" ht="13.5" hidden="false" customHeight="true" outlineLevel="1" collapsed="false">
      <c r="A5" s="18" t="s">
        <v>10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15</v>
      </c>
      <c r="G5" s="19" t="s">
        <v>16</v>
      </c>
      <c r="H5" s="19" t="s">
        <v>17</v>
      </c>
      <c r="I5" s="20" t="s">
        <v>18</v>
      </c>
    </row>
    <row r="6" customFormat="false" ht="25.5" hidden="false" customHeight="false" outlineLevel="0" collapsed="false">
      <c r="A6" s="22" t="s">
        <v>19</v>
      </c>
      <c r="B6" s="23" t="s">
        <v>20</v>
      </c>
      <c r="C6" s="10"/>
      <c r="D6" s="10"/>
      <c r="E6" s="10"/>
      <c r="F6" s="10" t="n">
        <f aca="false">SUM(F7:F9)</f>
        <v>452.2</v>
      </c>
      <c r="G6" s="10"/>
      <c r="H6" s="10"/>
      <c r="I6" s="10"/>
    </row>
    <row r="7" customFormat="false" ht="63.75" hidden="false" customHeight="false" outlineLevel="0" collapsed="false">
      <c r="A7" s="64" t="s">
        <v>21</v>
      </c>
      <c r="B7" s="65" t="s">
        <v>710</v>
      </c>
      <c r="C7" s="27"/>
      <c r="D7" s="27" t="s">
        <v>711</v>
      </c>
      <c r="E7" s="27"/>
      <c r="F7" s="27" t="n">
        <v>175</v>
      </c>
      <c r="G7" s="27"/>
      <c r="H7" s="27"/>
      <c r="I7" s="27"/>
    </row>
    <row r="8" customFormat="false" ht="63.75" hidden="false" customHeight="false" outlineLevel="0" collapsed="false">
      <c r="A8" s="24" t="s">
        <v>24</v>
      </c>
      <c r="B8" s="65" t="s">
        <v>712</v>
      </c>
      <c r="C8" s="27"/>
      <c r="D8" s="27" t="s">
        <v>711</v>
      </c>
      <c r="E8" s="27"/>
      <c r="F8" s="27" t="n">
        <v>12</v>
      </c>
      <c r="G8" s="27"/>
      <c r="H8" s="27"/>
      <c r="I8" s="27"/>
    </row>
    <row r="9" customFormat="false" ht="38.25" hidden="false" customHeight="false" outlineLevel="0" collapsed="false">
      <c r="A9" s="24" t="s">
        <v>713</v>
      </c>
      <c r="B9" s="25" t="s">
        <v>25</v>
      </c>
      <c r="C9" s="26"/>
      <c r="D9" s="27" t="s">
        <v>711</v>
      </c>
      <c r="E9" s="27"/>
      <c r="F9" s="28" t="n">
        <v>265.2</v>
      </c>
      <c r="G9" s="28"/>
      <c r="H9" s="27"/>
      <c r="I9" s="28"/>
    </row>
    <row r="10" customFormat="false" ht="25.5" hidden="false" customHeight="false" outlineLevel="0" collapsed="false">
      <c r="A10" s="22" t="s">
        <v>26</v>
      </c>
      <c r="B10" s="23" t="s">
        <v>27</v>
      </c>
      <c r="C10" s="10"/>
      <c r="D10" s="10"/>
      <c r="E10" s="10"/>
      <c r="F10" s="10" t="n">
        <f aca="false">SUM(F11)</f>
        <v>40</v>
      </c>
      <c r="G10" s="10"/>
      <c r="H10" s="10"/>
      <c r="I10" s="10"/>
    </row>
    <row r="11" customFormat="false" ht="38.25" hidden="false" customHeight="false" outlineLevel="0" collapsed="false">
      <c r="A11" s="29" t="s">
        <v>28</v>
      </c>
      <c r="B11" s="30" t="s">
        <v>29</v>
      </c>
      <c r="C11" s="46"/>
      <c r="D11" s="27" t="s">
        <v>711</v>
      </c>
      <c r="E11" s="27"/>
      <c r="F11" s="46" t="n">
        <v>40</v>
      </c>
      <c r="G11" s="46"/>
      <c r="H11" s="27"/>
      <c r="I11" s="46"/>
    </row>
    <row r="12" customFormat="false" ht="25.5" hidden="false" customHeight="false" outlineLevel="0" collapsed="false">
      <c r="A12" s="22" t="s">
        <v>30</v>
      </c>
      <c r="B12" s="23" t="s">
        <v>332</v>
      </c>
      <c r="C12" s="10"/>
      <c r="D12" s="10"/>
      <c r="E12" s="10"/>
      <c r="F12" s="10" t="n">
        <f aca="false">SUM(F13:F33)</f>
        <v>4834.65</v>
      </c>
      <c r="G12" s="10"/>
      <c r="H12" s="10"/>
      <c r="I12" s="10"/>
    </row>
    <row r="13" customFormat="false" ht="51" hidden="false" customHeight="false" outlineLevel="0" collapsed="false">
      <c r="A13" s="24" t="s">
        <v>32</v>
      </c>
      <c r="B13" s="25" t="s">
        <v>33</v>
      </c>
      <c r="C13" s="26"/>
      <c r="D13" s="27" t="s">
        <v>711</v>
      </c>
      <c r="E13" s="27"/>
      <c r="F13" s="27" t="n">
        <v>117</v>
      </c>
      <c r="G13" s="27"/>
      <c r="H13" s="27"/>
      <c r="I13" s="27"/>
    </row>
    <row r="14" customFormat="false" ht="51" hidden="false" customHeight="false" outlineLevel="0" collapsed="false">
      <c r="A14" s="24" t="s">
        <v>34</v>
      </c>
      <c r="B14" s="25" t="s">
        <v>35</v>
      </c>
      <c r="C14" s="26"/>
      <c r="D14" s="27" t="s">
        <v>711</v>
      </c>
      <c r="E14" s="27"/>
      <c r="F14" s="26" t="n">
        <v>117</v>
      </c>
      <c r="G14" s="26"/>
      <c r="H14" s="27"/>
      <c r="I14" s="26"/>
    </row>
    <row r="15" customFormat="false" ht="63.75" hidden="false" customHeight="false" outlineLevel="0" collapsed="false">
      <c r="A15" s="24" t="s">
        <v>36</v>
      </c>
      <c r="B15" s="25" t="s">
        <v>37</v>
      </c>
      <c r="C15" s="26"/>
      <c r="D15" s="27" t="s">
        <v>711</v>
      </c>
      <c r="E15" s="27"/>
      <c r="F15" s="26" t="n">
        <v>195</v>
      </c>
      <c r="G15" s="26"/>
      <c r="H15" s="27"/>
      <c r="I15" s="26"/>
    </row>
    <row r="16" customFormat="false" ht="38.25" hidden="false" customHeight="false" outlineLevel="0" collapsed="false">
      <c r="A16" s="24" t="s">
        <v>38</v>
      </c>
      <c r="B16" s="25" t="s">
        <v>338</v>
      </c>
      <c r="C16" s="26"/>
      <c r="D16" s="27" t="s">
        <v>711</v>
      </c>
      <c r="E16" s="27"/>
      <c r="F16" s="26" t="n">
        <v>702</v>
      </c>
      <c r="G16" s="26"/>
      <c r="H16" s="27"/>
      <c r="I16" s="26"/>
    </row>
    <row r="17" customFormat="false" ht="38.25" hidden="false" customHeight="false" outlineLevel="0" collapsed="false">
      <c r="A17" s="24" t="s">
        <v>42</v>
      </c>
      <c r="B17" s="25" t="s">
        <v>43</v>
      </c>
      <c r="C17" s="26"/>
      <c r="D17" s="27" t="s">
        <v>711</v>
      </c>
      <c r="E17" s="27"/>
      <c r="F17" s="26" t="n">
        <v>148</v>
      </c>
      <c r="G17" s="26"/>
      <c r="H17" s="27"/>
      <c r="I17" s="26"/>
    </row>
    <row r="18" customFormat="false" ht="38.25" hidden="false" customHeight="false" outlineLevel="0" collapsed="false">
      <c r="A18" s="24" t="s">
        <v>44</v>
      </c>
      <c r="B18" s="25" t="s">
        <v>51</v>
      </c>
      <c r="C18" s="26"/>
      <c r="D18" s="27" t="s">
        <v>711</v>
      </c>
      <c r="E18" s="27"/>
      <c r="F18" s="26" t="n">
        <v>598</v>
      </c>
      <c r="G18" s="26"/>
      <c r="H18" s="27"/>
      <c r="I18" s="26"/>
    </row>
    <row r="19" customFormat="false" ht="15" hidden="false" customHeight="true" outlineLevel="0" collapsed="false">
      <c r="A19" s="24" t="s">
        <v>46</v>
      </c>
      <c r="B19" s="25" t="s">
        <v>714</v>
      </c>
      <c r="C19" s="26"/>
      <c r="D19" s="27" t="s">
        <v>711</v>
      </c>
      <c r="E19" s="27"/>
      <c r="F19" s="26" t="n">
        <v>117</v>
      </c>
      <c r="G19" s="26"/>
      <c r="H19" s="27"/>
      <c r="I19" s="26"/>
    </row>
    <row r="20" customFormat="false" ht="15" hidden="false" customHeight="false" outlineLevel="0" collapsed="false">
      <c r="A20" s="24"/>
      <c r="B20" s="25"/>
      <c r="C20" s="26"/>
      <c r="D20" s="27" t="s">
        <v>711</v>
      </c>
      <c r="E20" s="27"/>
      <c r="F20" s="26" t="n">
        <v>78</v>
      </c>
      <c r="G20" s="26"/>
      <c r="H20" s="27"/>
      <c r="I20" s="26"/>
    </row>
    <row r="21" customFormat="false" ht="51" hidden="false" customHeight="false" outlineLevel="0" collapsed="false">
      <c r="A21" s="24" t="s">
        <v>715</v>
      </c>
      <c r="B21" s="25" t="s">
        <v>56</v>
      </c>
      <c r="C21" s="26"/>
      <c r="D21" s="27" t="s">
        <v>711</v>
      </c>
      <c r="E21" s="27"/>
      <c r="F21" s="26" t="n">
        <v>234</v>
      </c>
      <c r="G21" s="26"/>
      <c r="H21" s="27"/>
      <c r="I21" s="26"/>
    </row>
    <row r="22" customFormat="false" ht="51" hidden="false" customHeight="false" outlineLevel="0" collapsed="false">
      <c r="A22" s="24" t="s">
        <v>716</v>
      </c>
      <c r="B22" s="25" t="s">
        <v>58</v>
      </c>
      <c r="C22" s="26"/>
      <c r="D22" s="27" t="s">
        <v>711</v>
      </c>
      <c r="E22" s="27"/>
      <c r="F22" s="26" t="n">
        <v>280</v>
      </c>
      <c r="G22" s="26"/>
      <c r="H22" s="27"/>
      <c r="I22" s="26"/>
    </row>
    <row r="23" customFormat="false" ht="38.25" hidden="false" customHeight="false" outlineLevel="0" collapsed="false">
      <c r="A23" s="24" t="s">
        <v>717</v>
      </c>
      <c r="B23" s="25" t="s">
        <v>60</v>
      </c>
      <c r="C23" s="26"/>
      <c r="D23" s="27" t="s">
        <v>711</v>
      </c>
      <c r="E23" s="27"/>
      <c r="F23" s="26" t="n">
        <v>72</v>
      </c>
      <c r="G23" s="26"/>
      <c r="H23" s="27"/>
      <c r="I23" s="26"/>
    </row>
    <row r="24" customFormat="false" ht="51" hidden="false" customHeight="false" outlineLevel="0" collapsed="false">
      <c r="A24" s="24" t="s">
        <v>718</v>
      </c>
      <c r="B24" s="25" t="s">
        <v>62</v>
      </c>
      <c r="C24" s="26"/>
      <c r="D24" s="27" t="s">
        <v>711</v>
      </c>
      <c r="E24" s="27"/>
      <c r="F24" s="26" t="n">
        <v>587.25</v>
      </c>
      <c r="G24" s="26"/>
      <c r="H24" s="27"/>
      <c r="I24" s="26"/>
    </row>
    <row r="25" customFormat="false" ht="76.5" hidden="false" customHeight="false" outlineLevel="0" collapsed="false">
      <c r="A25" s="24" t="s">
        <v>719</v>
      </c>
      <c r="B25" s="25" t="s">
        <v>66</v>
      </c>
      <c r="C25" s="26"/>
      <c r="D25" s="27" t="s">
        <v>711</v>
      </c>
      <c r="E25" s="27"/>
      <c r="F25" s="26" t="n">
        <v>545</v>
      </c>
      <c r="G25" s="26"/>
      <c r="H25" s="27"/>
      <c r="I25" s="26"/>
    </row>
    <row r="26" customFormat="false" ht="63.75" hidden="false" customHeight="false" outlineLevel="0" collapsed="false">
      <c r="A26" s="24" t="s">
        <v>720</v>
      </c>
      <c r="B26" s="25" t="s">
        <v>68</v>
      </c>
      <c r="C26" s="26"/>
      <c r="D26" s="27" t="s">
        <v>711</v>
      </c>
      <c r="E26" s="27"/>
      <c r="F26" s="26" t="n">
        <v>117</v>
      </c>
      <c r="G26" s="26"/>
      <c r="H26" s="27"/>
      <c r="I26" s="26"/>
    </row>
    <row r="27" customFormat="false" ht="51" hidden="false" customHeight="false" outlineLevel="0" collapsed="false">
      <c r="A27" s="24" t="s">
        <v>721</v>
      </c>
      <c r="B27" s="25" t="s">
        <v>76</v>
      </c>
      <c r="C27" s="26"/>
      <c r="D27" s="27" t="s">
        <v>711</v>
      </c>
      <c r="E27" s="27"/>
      <c r="F27" s="26" t="n">
        <v>39</v>
      </c>
      <c r="G27" s="26"/>
      <c r="H27" s="27"/>
      <c r="I27" s="26"/>
    </row>
    <row r="28" customFormat="false" ht="51" hidden="false" customHeight="false" outlineLevel="0" collapsed="false">
      <c r="A28" s="24" t="s">
        <v>722</v>
      </c>
      <c r="B28" s="25" t="s">
        <v>78</v>
      </c>
      <c r="C28" s="26"/>
      <c r="D28" s="27" t="s">
        <v>711</v>
      </c>
      <c r="E28" s="27"/>
      <c r="F28" s="26" t="n">
        <v>165.9</v>
      </c>
      <c r="G28" s="26"/>
      <c r="H28" s="27"/>
      <c r="I28" s="26"/>
    </row>
    <row r="29" customFormat="false" ht="51" hidden="false" customHeight="false" outlineLevel="0" collapsed="false">
      <c r="A29" s="24" t="s">
        <v>723</v>
      </c>
      <c r="B29" s="25" t="s">
        <v>724</v>
      </c>
      <c r="C29" s="26"/>
      <c r="D29" s="27" t="s">
        <v>711</v>
      </c>
      <c r="E29" s="27"/>
      <c r="F29" s="26" t="n">
        <v>78</v>
      </c>
      <c r="G29" s="26"/>
      <c r="H29" s="27"/>
      <c r="I29" s="26"/>
    </row>
    <row r="30" customFormat="false" ht="51" hidden="false" customHeight="false" outlineLevel="0" collapsed="false">
      <c r="A30" s="24" t="s">
        <v>725</v>
      </c>
      <c r="B30" s="25" t="s">
        <v>80</v>
      </c>
      <c r="C30" s="26"/>
      <c r="D30" s="27" t="s">
        <v>711</v>
      </c>
      <c r="E30" s="27"/>
      <c r="F30" s="26" t="n">
        <v>117</v>
      </c>
      <c r="G30" s="26"/>
      <c r="H30" s="27"/>
      <c r="I30" s="26"/>
    </row>
    <row r="31" customFormat="false" ht="38.25" hidden="false" customHeight="false" outlineLevel="0" collapsed="false">
      <c r="A31" s="24" t="s">
        <v>726</v>
      </c>
      <c r="B31" s="25" t="s">
        <v>70</v>
      </c>
      <c r="C31" s="26"/>
      <c r="D31" s="27" t="s">
        <v>711</v>
      </c>
      <c r="E31" s="27"/>
      <c r="F31" s="28" t="n">
        <v>228.5</v>
      </c>
      <c r="G31" s="28"/>
      <c r="H31" s="27"/>
      <c r="I31" s="28"/>
    </row>
    <row r="32" customFormat="false" ht="38.25" hidden="false" customHeight="false" outlineLevel="0" collapsed="false">
      <c r="A32" s="24" t="s">
        <v>727</v>
      </c>
      <c r="B32" s="25" t="s">
        <v>74</v>
      </c>
      <c r="C32" s="26"/>
      <c r="D32" s="27" t="s">
        <v>711</v>
      </c>
      <c r="E32" s="27"/>
      <c r="F32" s="28" t="n">
        <v>156</v>
      </c>
      <c r="G32" s="28"/>
      <c r="H32" s="27"/>
      <c r="I32" s="28"/>
    </row>
    <row r="33" customFormat="false" ht="38.25" hidden="false" customHeight="false" outlineLevel="0" collapsed="false">
      <c r="A33" s="24" t="s">
        <v>727</v>
      </c>
      <c r="B33" s="25" t="s">
        <v>72</v>
      </c>
      <c r="C33" s="26"/>
      <c r="D33" s="27" t="s">
        <v>711</v>
      </c>
      <c r="E33" s="27"/>
      <c r="F33" s="28" t="n">
        <v>143</v>
      </c>
      <c r="G33" s="28"/>
      <c r="H33" s="27"/>
      <c r="I33" s="28"/>
    </row>
    <row r="34" customFormat="false" ht="25.5" hidden="false" customHeight="false" outlineLevel="0" collapsed="false">
      <c r="A34" s="34" t="s">
        <v>81</v>
      </c>
      <c r="B34" s="38" t="s">
        <v>82</v>
      </c>
      <c r="C34" s="36"/>
      <c r="D34" s="36"/>
      <c r="E34" s="36"/>
      <c r="F34" s="36" t="n">
        <f aca="false">F35+F36</f>
        <v>23718.86</v>
      </c>
      <c r="G34" s="36"/>
      <c r="H34" s="36"/>
      <c r="I34" s="36"/>
    </row>
    <row r="35" customFormat="false" ht="15" hidden="false" customHeight="false" outlineLevel="0" collapsed="false">
      <c r="A35" s="56"/>
      <c r="B35" s="57" t="s">
        <v>83</v>
      </c>
      <c r="C35" s="58"/>
      <c r="D35" s="58"/>
      <c r="E35" s="58"/>
      <c r="F35" s="58" t="n">
        <f aca="false">F37+F39+F40+F42+F43+F44+F45+F46+F48+F50+F53+F59+F61+F63+F68+F72+F75+F77+F78+F79+F83</f>
        <v>4048.69</v>
      </c>
      <c r="G35" s="58"/>
      <c r="H35" s="58"/>
      <c r="I35" s="58"/>
    </row>
    <row r="36" customFormat="false" ht="15" hidden="false" customHeight="false" outlineLevel="0" collapsed="false">
      <c r="A36" s="56"/>
      <c r="B36" s="57" t="s">
        <v>84</v>
      </c>
      <c r="C36" s="58"/>
      <c r="D36" s="58"/>
      <c r="E36" s="58"/>
      <c r="F36" s="58" t="n">
        <f aca="false">F38+F41+F47+F49+F51+F52+F54+F55+F56+F57+F58+F60+F62+F64+F65+F66+F67+F69+F70+F71+F73+F74+F76+F80+F81+F82+F84+F85+F86</f>
        <v>19670.17</v>
      </c>
      <c r="G36" s="58"/>
      <c r="H36" s="58"/>
      <c r="I36" s="58"/>
    </row>
    <row r="37" customFormat="false" ht="51" hidden="false" customHeight="true" outlineLevel="0" collapsed="false">
      <c r="A37" s="24" t="s">
        <v>85</v>
      </c>
      <c r="B37" s="25" t="s">
        <v>728</v>
      </c>
      <c r="C37" s="26"/>
      <c r="D37" s="27" t="s">
        <v>711</v>
      </c>
      <c r="E37" s="27"/>
      <c r="F37" s="27" t="n">
        <v>98</v>
      </c>
      <c r="G37" s="27"/>
      <c r="H37" s="27"/>
      <c r="I37" s="27"/>
    </row>
    <row r="38" customFormat="false" ht="51" hidden="false" customHeight="false" outlineLevel="0" collapsed="false">
      <c r="A38" s="24"/>
      <c r="B38" s="25" t="s">
        <v>87</v>
      </c>
      <c r="C38" s="26"/>
      <c r="D38" s="27" t="s">
        <v>711</v>
      </c>
      <c r="E38" s="27"/>
      <c r="F38" s="26" t="n">
        <v>362</v>
      </c>
      <c r="G38" s="26"/>
      <c r="H38" s="27"/>
      <c r="I38" s="26"/>
    </row>
    <row r="39" customFormat="false" ht="51" hidden="false" customHeight="false" outlineLevel="0" collapsed="false">
      <c r="A39" s="24" t="s">
        <v>476</v>
      </c>
      <c r="B39" s="25" t="s">
        <v>729</v>
      </c>
      <c r="C39" s="26"/>
      <c r="D39" s="27" t="s">
        <v>711</v>
      </c>
      <c r="E39" s="27"/>
      <c r="F39" s="26" t="n">
        <v>820</v>
      </c>
      <c r="G39" s="26"/>
      <c r="H39" s="27"/>
      <c r="I39" s="26"/>
    </row>
    <row r="40" customFormat="false" ht="63.75" hidden="false" customHeight="true" outlineLevel="0" collapsed="false">
      <c r="A40" s="24" t="s">
        <v>538</v>
      </c>
      <c r="B40" s="25" t="s">
        <v>730</v>
      </c>
      <c r="C40" s="26"/>
      <c r="D40" s="27" t="s">
        <v>711</v>
      </c>
      <c r="E40" s="27"/>
      <c r="F40" s="26" t="n">
        <v>11.84</v>
      </c>
      <c r="G40" s="26"/>
      <c r="H40" s="27"/>
      <c r="I40" s="26"/>
    </row>
    <row r="41" customFormat="false" ht="63.75" hidden="false" customHeight="false" outlineLevel="0" collapsed="false">
      <c r="A41" s="24"/>
      <c r="B41" s="25" t="s">
        <v>90</v>
      </c>
      <c r="C41" s="26"/>
      <c r="D41" s="27" t="s">
        <v>711</v>
      </c>
      <c r="E41" s="27"/>
      <c r="F41" s="26" t="n">
        <v>534.16</v>
      </c>
      <c r="G41" s="26"/>
      <c r="H41" s="27"/>
      <c r="I41" s="26"/>
    </row>
    <row r="42" customFormat="false" ht="38.25" hidden="false" customHeight="false" outlineLevel="0" collapsed="false">
      <c r="A42" s="24" t="s">
        <v>480</v>
      </c>
      <c r="B42" s="25" t="s">
        <v>731</v>
      </c>
      <c r="C42" s="26"/>
      <c r="D42" s="27" t="s">
        <v>711</v>
      </c>
      <c r="E42" s="27"/>
      <c r="F42" s="26" t="n">
        <v>234</v>
      </c>
      <c r="G42" s="26"/>
      <c r="H42" s="27"/>
      <c r="I42" s="26"/>
    </row>
    <row r="43" customFormat="false" ht="51" hidden="false" customHeight="false" outlineLevel="0" collapsed="false">
      <c r="A43" s="24" t="s">
        <v>483</v>
      </c>
      <c r="B43" s="25" t="s">
        <v>732</v>
      </c>
      <c r="C43" s="26"/>
      <c r="D43" s="27" t="s">
        <v>711</v>
      </c>
      <c r="E43" s="27"/>
      <c r="F43" s="26" t="n">
        <v>410</v>
      </c>
      <c r="G43" s="26"/>
      <c r="H43" s="27"/>
      <c r="I43" s="26"/>
    </row>
    <row r="44" customFormat="false" ht="51" hidden="false" customHeight="false" outlineLevel="0" collapsed="false">
      <c r="A44" s="24" t="s">
        <v>485</v>
      </c>
      <c r="B44" s="25" t="s">
        <v>733</v>
      </c>
      <c r="C44" s="26"/>
      <c r="D44" s="27" t="s">
        <v>711</v>
      </c>
      <c r="E44" s="27"/>
      <c r="F44" s="26" t="n">
        <v>821.25</v>
      </c>
      <c r="G44" s="26"/>
      <c r="H44" s="27"/>
      <c r="I44" s="26"/>
    </row>
    <row r="45" customFormat="false" ht="51" hidden="false" customHeight="false" outlineLevel="0" collapsed="false">
      <c r="A45" s="24" t="s">
        <v>577</v>
      </c>
      <c r="B45" s="25" t="s">
        <v>734</v>
      </c>
      <c r="C45" s="26"/>
      <c r="D45" s="27" t="s">
        <v>711</v>
      </c>
      <c r="E45" s="27"/>
      <c r="F45" s="26" t="n">
        <v>546</v>
      </c>
      <c r="G45" s="26"/>
      <c r="H45" s="27"/>
      <c r="I45" s="26"/>
    </row>
    <row r="46" customFormat="false" ht="51" hidden="false" customHeight="true" outlineLevel="0" collapsed="false">
      <c r="A46" s="24" t="s">
        <v>488</v>
      </c>
      <c r="B46" s="25" t="s">
        <v>735</v>
      </c>
      <c r="C46" s="26"/>
      <c r="D46" s="27" t="s">
        <v>711</v>
      </c>
      <c r="E46" s="27"/>
      <c r="F46" s="26" t="n">
        <v>78</v>
      </c>
      <c r="G46" s="26"/>
      <c r="H46" s="27"/>
      <c r="I46" s="26"/>
    </row>
    <row r="47" customFormat="false" ht="51" hidden="false" customHeight="false" outlineLevel="0" collapsed="false">
      <c r="A47" s="24"/>
      <c r="B47" s="25" t="s">
        <v>104</v>
      </c>
      <c r="C47" s="26"/>
      <c r="D47" s="27" t="s">
        <v>711</v>
      </c>
      <c r="E47" s="27"/>
      <c r="F47" s="26" t="n">
        <v>975</v>
      </c>
      <c r="G47" s="26"/>
      <c r="H47" s="27"/>
      <c r="I47" s="26"/>
    </row>
    <row r="48" customFormat="false" ht="51" hidden="false" customHeight="true" outlineLevel="0" collapsed="false">
      <c r="A48" s="24" t="s">
        <v>365</v>
      </c>
      <c r="B48" s="25" t="s">
        <v>736</v>
      </c>
      <c r="C48" s="26"/>
      <c r="D48" s="27" t="s">
        <v>711</v>
      </c>
      <c r="E48" s="27"/>
      <c r="F48" s="26" t="n">
        <v>273.75</v>
      </c>
      <c r="G48" s="26"/>
      <c r="H48" s="27"/>
      <c r="I48" s="26"/>
    </row>
    <row r="49" customFormat="false" ht="51" hidden="false" customHeight="false" outlineLevel="0" collapsed="false">
      <c r="A49" s="24"/>
      <c r="B49" s="25" t="s">
        <v>110</v>
      </c>
      <c r="C49" s="26"/>
      <c r="D49" s="27" t="s">
        <v>711</v>
      </c>
      <c r="E49" s="27"/>
      <c r="F49" s="26" t="n">
        <v>3792</v>
      </c>
      <c r="G49" s="26"/>
      <c r="H49" s="27"/>
      <c r="I49" s="26"/>
    </row>
    <row r="50" customFormat="false" ht="51" hidden="false" customHeight="true" outlineLevel="0" collapsed="false">
      <c r="A50" s="24" t="s">
        <v>368</v>
      </c>
      <c r="B50" s="25" t="s">
        <v>737</v>
      </c>
      <c r="C50" s="26"/>
      <c r="D50" s="27" t="s">
        <v>711</v>
      </c>
      <c r="E50" s="27"/>
      <c r="F50" s="26" t="n">
        <v>150</v>
      </c>
      <c r="G50" s="26"/>
      <c r="H50" s="27"/>
      <c r="I50" s="26"/>
    </row>
    <row r="51" customFormat="false" ht="51" hidden="false" customHeight="false" outlineLevel="0" collapsed="false">
      <c r="A51" s="24"/>
      <c r="B51" s="25" t="s">
        <v>113</v>
      </c>
      <c r="C51" s="26"/>
      <c r="D51" s="27" t="s">
        <v>711</v>
      </c>
      <c r="E51" s="27"/>
      <c r="F51" s="26" t="n">
        <v>230</v>
      </c>
      <c r="G51" s="26"/>
      <c r="H51" s="27"/>
      <c r="I51" s="26"/>
    </row>
    <row r="52" customFormat="false" ht="51" hidden="false" customHeight="false" outlineLevel="0" collapsed="false">
      <c r="A52" s="24" t="s">
        <v>495</v>
      </c>
      <c r="B52" s="25" t="s">
        <v>141</v>
      </c>
      <c r="C52" s="26"/>
      <c r="D52" s="27" t="s">
        <v>711</v>
      </c>
      <c r="E52" s="27"/>
      <c r="F52" s="26" t="n">
        <v>273</v>
      </c>
      <c r="G52" s="26"/>
      <c r="H52" s="27"/>
      <c r="I52" s="26"/>
    </row>
    <row r="53" customFormat="false" ht="50.25" hidden="false" customHeight="true" outlineLevel="0" collapsed="false">
      <c r="A53" s="24" t="s">
        <v>498</v>
      </c>
      <c r="B53" s="25" t="s">
        <v>738</v>
      </c>
      <c r="C53" s="26"/>
      <c r="D53" s="27" t="s">
        <v>711</v>
      </c>
      <c r="E53" s="27"/>
      <c r="F53" s="26" t="n">
        <v>4.68</v>
      </c>
      <c r="G53" s="26"/>
      <c r="H53" s="27"/>
      <c r="I53" s="26"/>
    </row>
    <row r="54" customFormat="false" ht="51" hidden="false" customHeight="false" outlineLevel="0" collapsed="false">
      <c r="A54" s="24"/>
      <c r="B54" s="25" t="s">
        <v>144</v>
      </c>
      <c r="C54" s="26"/>
      <c r="D54" s="27" t="s">
        <v>711</v>
      </c>
      <c r="E54" s="27"/>
      <c r="F54" s="26" t="n">
        <v>229.32</v>
      </c>
      <c r="G54" s="26"/>
      <c r="H54" s="27"/>
      <c r="I54" s="26"/>
    </row>
    <row r="55" customFormat="false" ht="51.75" hidden="false" customHeight="true" outlineLevel="0" collapsed="false">
      <c r="A55" s="24" t="s">
        <v>120</v>
      </c>
      <c r="B55" s="25" t="s">
        <v>739</v>
      </c>
      <c r="C55" s="26"/>
      <c r="D55" s="27" t="s">
        <v>711</v>
      </c>
      <c r="E55" s="27"/>
      <c r="F55" s="26" t="n">
        <v>1368.75</v>
      </c>
      <c r="G55" s="26"/>
      <c r="H55" s="27"/>
      <c r="I55" s="26"/>
    </row>
    <row r="56" customFormat="false" ht="54" hidden="false" customHeight="true" outlineLevel="0" collapsed="false">
      <c r="A56" s="24" t="s">
        <v>122</v>
      </c>
      <c r="B56" s="25" t="s">
        <v>740</v>
      </c>
      <c r="C56" s="26"/>
      <c r="D56" s="27" t="s">
        <v>711</v>
      </c>
      <c r="E56" s="27"/>
      <c r="F56" s="26" t="n">
        <v>1755</v>
      </c>
      <c r="G56" s="26"/>
      <c r="H56" s="27"/>
      <c r="I56" s="26"/>
    </row>
    <row r="57" customFormat="false" ht="51" hidden="false" customHeight="false" outlineLevel="0" collapsed="false">
      <c r="A57" s="24" t="s">
        <v>504</v>
      </c>
      <c r="B57" s="25" t="s">
        <v>152</v>
      </c>
      <c r="C57" s="26"/>
      <c r="D57" s="27" t="s">
        <v>711</v>
      </c>
      <c r="E57" s="27"/>
      <c r="F57" s="26" t="n">
        <v>546</v>
      </c>
      <c r="G57" s="26"/>
      <c r="H57" s="27"/>
      <c r="I57" s="26"/>
    </row>
    <row r="58" customFormat="false" ht="51" hidden="false" customHeight="false" outlineLevel="0" collapsed="false">
      <c r="A58" s="24" t="s">
        <v>506</v>
      </c>
      <c r="B58" s="25" t="s">
        <v>154</v>
      </c>
      <c r="C58" s="26"/>
      <c r="D58" s="27" t="s">
        <v>711</v>
      </c>
      <c r="E58" s="27"/>
      <c r="F58" s="26" t="n">
        <v>390</v>
      </c>
      <c r="G58" s="26"/>
      <c r="H58" s="27"/>
      <c r="I58" s="26"/>
    </row>
    <row r="59" customFormat="false" ht="51" hidden="false" customHeight="true" outlineLevel="0" collapsed="false">
      <c r="A59" s="24" t="s">
        <v>128</v>
      </c>
      <c r="B59" s="25" t="s">
        <v>741</v>
      </c>
      <c r="C59" s="26"/>
      <c r="D59" s="27" t="s">
        <v>711</v>
      </c>
      <c r="E59" s="27"/>
      <c r="F59" s="26" t="n">
        <v>68.25</v>
      </c>
      <c r="G59" s="26"/>
      <c r="H59" s="27"/>
      <c r="I59" s="26"/>
    </row>
    <row r="60" customFormat="false" ht="51" hidden="false" customHeight="false" outlineLevel="0" collapsed="false">
      <c r="A60" s="24"/>
      <c r="B60" s="25" t="s">
        <v>157</v>
      </c>
      <c r="C60" s="26"/>
      <c r="D60" s="27" t="s">
        <v>711</v>
      </c>
      <c r="E60" s="27"/>
      <c r="F60" s="26" t="n">
        <v>750.75</v>
      </c>
      <c r="G60" s="26"/>
      <c r="H60" s="27"/>
      <c r="I60" s="26"/>
    </row>
    <row r="61" customFormat="false" ht="51" hidden="false" customHeight="true" outlineLevel="0" collapsed="false">
      <c r="A61" s="24" t="s">
        <v>510</v>
      </c>
      <c r="B61" s="25" t="s">
        <v>742</v>
      </c>
      <c r="C61" s="26"/>
      <c r="D61" s="27" t="s">
        <v>711</v>
      </c>
      <c r="E61" s="27"/>
      <c r="F61" s="26" t="n">
        <v>6.5</v>
      </c>
      <c r="G61" s="26"/>
      <c r="H61" s="27"/>
      <c r="I61" s="26"/>
    </row>
    <row r="62" customFormat="false" ht="51" hidden="false" customHeight="false" outlineLevel="0" collapsed="false">
      <c r="A62" s="24"/>
      <c r="B62" s="25" t="s">
        <v>743</v>
      </c>
      <c r="C62" s="26"/>
      <c r="D62" s="27" t="s">
        <v>711</v>
      </c>
      <c r="E62" s="27"/>
      <c r="F62" s="26" t="n">
        <v>71.5</v>
      </c>
      <c r="G62" s="26"/>
      <c r="H62" s="27"/>
      <c r="I62" s="26"/>
    </row>
    <row r="63" customFormat="false" ht="51" hidden="false" customHeight="true" outlineLevel="0" collapsed="false">
      <c r="A63" s="24" t="s">
        <v>514</v>
      </c>
      <c r="B63" s="25" t="s">
        <v>744</v>
      </c>
      <c r="C63" s="26"/>
      <c r="D63" s="27" t="s">
        <v>711</v>
      </c>
      <c r="E63" s="27"/>
      <c r="F63" s="26" t="n">
        <v>9.8</v>
      </c>
      <c r="G63" s="26"/>
      <c r="H63" s="27"/>
      <c r="I63" s="26"/>
    </row>
    <row r="64" customFormat="false" ht="51" hidden="false" customHeight="false" outlineLevel="0" collapsed="false">
      <c r="A64" s="24"/>
      <c r="B64" s="25" t="s">
        <v>745</v>
      </c>
      <c r="C64" s="26"/>
      <c r="D64" s="27" t="s">
        <v>711</v>
      </c>
      <c r="E64" s="27"/>
      <c r="F64" s="26" t="n">
        <v>107.2</v>
      </c>
      <c r="G64" s="26"/>
      <c r="H64" s="27"/>
      <c r="I64" s="26"/>
    </row>
    <row r="65" customFormat="false" ht="51" hidden="false" customHeight="false" outlineLevel="0" collapsed="false">
      <c r="A65" s="24" t="s">
        <v>386</v>
      </c>
      <c r="B65" s="25" t="s">
        <v>162</v>
      </c>
      <c r="C65" s="26"/>
      <c r="D65" s="27" t="s">
        <v>711</v>
      </c>
      <c r="E65" s="27"/>
      <c r="F65" s="26" t="n">
        <v>235.17</v>
      </c>
      <c r="G65" s="26"/>
      <c r="H65" s="27"/>
      <c r="I65" s="26"/>
    </row>
    <row r="66" customFormat="false" ht="51" hidden="false" customHeight="false" outlineLevel="0" collapsed="false">
      <c r="A66" s="24" t="s">
        <v>389</v>
      </c>
      <c r="B66" s="25" t="s">
        <v>746</v>
      </c>
      <c r="C66" s="26"/>
      <c r="D66" s="27" t="s">
        <v>711</v>
      </c>
      <c r="E66" s="27"/>
      <c r="F66" s="26" t="n">
        <v>738.4</v>
      </c>
      <c r="G66" s="26"/>
      <c r="H66" s="27"/>
      <c r="I66" s="26"/>
    </row>
    <row r="67" customFormat="false" ht="51" hidden="false" customHeight="false" outlineLevel="0" collapsed="false">
      <c r="A67" s="24" t="s">
        <v>142</v>
      </c>
      <c r="B67" s="25" t="s">
        <v>747</v>
      </c>
      <c r="C67" s="26"/>
      <c r="D67" s="27" t="s">
        <v>711</v>
      </c>
      <c r="E67" s="27"/>
      <c r="F67" s="26" t="n">
        <v>81</v>
      </c>
      <c r="G67" s="26"/>
      <c r="H67" s="27"/>
      <c r="I67" s="26"/>
    </row>
    <row r="68" customFormat="false" ht="38.25" hidden="false" customHeight="true" outlineLevel="0" collapsed="false">
      <c r="A68" s="24" t="s">
        <v>145</v>
      </c>
      <c r="B68" s="25" t="s">
        <v>169</v>
      </c>
      <c r="C68" s="26"/>
      <c r="D68" s="27" t="s">
        <v>711</v>
      </c>
      <c r="E68" s="27"/>
      <c r="F68" s="26" t="n">
        <v>51.5</v>
      </c>
      <c r="G68" s="26"/>
      <c r="H68" s="27"/>
      <c r="I68" s="26"/>
    </row>
    <row r="69" customFormat="false" ht="51" hidden="false" customHeight="false" outlineLevel="0" collapsed="false">
      <c r="A69" s="24"/>
      <c r="B69" s="25" t="s">
        <v>170</v>
      </c>
      <c r="C69" s="26"/>
      <c r="D69" s="27" t="s">
        <v>711</v>
      </c>
      <c r="E69" s="27"/>
      <c r="F69" s="26" t="n">
        <v>494.5</v>
      </c>
      <c r="G69" s="26"/>
      <c r="H69" s="27"/>
      <c r="I69" s="26"/>
    </row>
    <row r="70" customFormat="false" ht="38.25" hidden="false" customHeight="false" outlineLevel="0" collapsed="false">
      <c r="A70" s="24" t="s">
        <v>147</v>
      </c>
      <c r="B70" s="25" t="s">
        <v>748</v>
      </c>
      <c r="C70" s="26"/>
      <c r="D70" s="27" t="s">
        <v>711</v>
      </c>
      <c r="E70" s="27"/>
      <c r="F70" s="26" t="n">
        <v>702</v>
      </c>
      <c r="G70" s="26"/>
      <c r="H70" s="27"/>
      <c r="I70" s="26"/>
    </row>
    <row r="71" customFormat="false" ht="63.75" hidden="false" customHeight="false" outlineLevel="0" collapsed="false">
      <c r="A71" s="24" t="s">
        <v>151</v>
      </c>
      <c r="B71" s="25" t="s">
        <v>211</v>
      </c>
      <c r="C71" s="26"/>
      <c r="D71" s="27" t="s">
        <v>711</v>
      </c>
      <c r="E71" s="27"/>
      <c r="F71" s="26" t="n">
        <v>1642.5</v>
      </c>
      <c r="G71" s="26"/>
      <c r="H71" s="27"/>
      <c r="I71" s="26"/>
    </row>
    <row r="72" customFormat="false" ht="38.25" hidden="false" customHeight="true" outlineLevel="0" collapsed="false">
      <c r="A72" s="24" t="s">
        <v>153</v>
      </c>
      <c r="B72" s="25" t="s">
        <v>749</v>
      </c>
      <c r="C72" s="26"/>
      <c r="D72" s="27" t="s">
        <v>711</v>
      </c>
      <c r="E72" s="27"/>
      <c r="F72" s="26" t="n">
        <v>73.12</v>
      </c>
      <c r="G72" s="26"/>
      <c r="H72" s="27"/>
      <c r="I72" s="26"/>
    </row>
    <row r="73" customFormat="false" ht="38.25" hidden="false" customHeight="false" outlineLevel="0" collapsed="false">
      <c r="A73" s="24"/>
      <c r="B73" s="25" t="s">
        <v>750</v>
      </c>
      <c r="C73" s="26"/>
      <c r="D73" s="27" t="s">
        <v>711</v>
      </c>
      <c r="E73" s="27"/>
      <c r="F73" s="26" t="n">
        <v>2530.52</v>
      </c>
      <c r="G73" s="26"/>
      <c r="H73" s="27"/>
      <c r="I73" s="26"/>
    </row>
    <row r="74" customFormat="false" ht="51" hidden="false" customHeight="false" outlineLevel="0" collapsed="false">
      <c r="A74" s="24" t="s">
        <v>401</v>
      </c>
      <c r="B74" s="25" t="s">
        <v>240</v>
      </c>
      <c r="C74" s="26"/>
      <c r="D74" s="27" t="s">
        <v>711</v>
      </c>
      <c r="E74" s="27"/>
      <c r="F74" s="26" t="n">
        <v>195</v>
      </c>
      <c r="G74" s="26"/>
      <c r="H74" s="27"/>
      <c r="I74" s="26"/>
    </row>
    <row r="75" customFormat="false" ht="38.25" hidden="false" customHeight="true" outlineLevel="0" collapsed="false">
      <c r="A75" s="24" t="s">
        <v>158</v>
      </c>
      <c r="B75" s="25" t="s">
        <v>751</v>
      </c>
      <c r="C75" s="26"/>
      <c r="D75" s="27" t="s">
        <v>711</v>
      </c>
      <c r="E75" s="27"/>
      <c r="F75" s="26" t="n">
        <v>78</v>
      </c>
      <c r="G75" s="26"/>
      <c r="H75" s="27"/>
      <c r="I75" s="26"/>
    </row>
    <row r="76" customFormat="false" ht="38.25" hidden="false" customHeight="false" outlineLevel="0" collapsed="false">
      <c r="A76" s="24"/>
      <c r="B76" s="25" t="s">
        <v>208</v>
      </c>
      <c r="C76" s="26"/>
      <c r="D76" s="27" t="s">
        <v>711</v>
      </c>
      <c r="E76" s="27"/>
      <c r="F76" s="26" t="n">
        <v>39</v>
      </c>
      <c r="G76" s="26"/>
      <c r="H76" s="27"/>
      <c r="I76" s="26"/>
    </row>
    <row r="77" customFormat="false" ht="51" hidden="false" customHeight="true" outlineLevel="0" collapsed="false">
      <c r="A77" s="24" t="s">
        <v>161</v>
      </c>
      <c r="B77" s="25" t="s">
        <v>752</v>
      </c>
      <c r="C77" s="26"/>
      <c r="D77" s="27" t="s">
        <v>711</v>
      </c>
      <c r="E77" s="27"/>
      <c r="F77" s="26" t="n">
        <v>130</v>
      </c>
      <c r="G77" s="26"/>
      <c r="H77" s="27"/>
      <c r="I77" s="26"/>
    </row>
    <row r="78" customFormat="false" ht="51" hidden="false" customHeight="false" outlineLevel="0" collapsed="false">
      <c r="A78" s="24"/>
      <c r="B78" s="25" t="s">
        <v>753</v>
      </c>
      <c r="C78" s="26"/>
      <c r="D78" s="27" t="s">
        <v>711</v>
      </c>
      <c r="E78" s="27"/>
      <c r="F78" s="26" t="n">
        <v>78</v>
      </c>
      <c r="G78" s="26"/>
      <c r="H78" s="27"/>
      <c r="I78" s="26"/>
    </row>
    <row r="79" customFormat="false" ht="38.25" hidden="false" customHeight="true" outlineLevel="0" collapsed="false">
      <c r="A79" s="24" t="s">
        <v>163</v>
      </c>
      <c r="B79" s="25" t="s">
        <v>754</v>
      </c>
      <c r="C79" s="26"/>
      <c r="D79" s="27" t="s">
        <v>711</v>
      </c>
      <c r="E79" s="27"/>
      <c r="F79" s="26" t="n">
        <v>24</v>
      </c>
      <c r="G79" s="26"/>
      <c r="H79" s="27"/>
      <c r="I79" s="26"/>
    </row>
    <row r="80" customFormat="false" ht="38.25" hidden="false" customHeight="false" outlineLevel="0" collapsed="false">
      <c r="A80" s="24"/>
      <c r="B80" s="25" t="s">
        <v>755</v>
      </c>
      <c r="C80" s="26"/>
      <c r="D80" s="27" t="s">
        <v>711</v>
      </c>
      <c r="E80" s="27"/>
      <c r="F80" s="26" t="n">
        <v>120</v>
      </c>
      <c r="G80" s="26"/>
      <c r="H80" s="27"/>
      <c r="I80" s="26"/>
    </row>
    <row r="81" customFormat="false" ht="38.25" hidden="false" customHeight="false" outlineLevel="0" collapsed="false">
      <c r="A81" s="24"/>
      <c r="B81" s="25" t="s">
        <v>756</v>
      </c>
      <c r="C81" s="26"/>
      <c r="D81" s="27" t="s">
        <v>711</v>
      </c>
      <c r="E81" s="27"/>
      <c r="F81" s="26" t="n">
        <v>3.6</v>
      </c>
      <c r="G81" s="26"/>
      <c r="H81" s="27"/>
      <c r="I81" s="26"/>
    </row>
    <row r="82" customFormat="false" ht="38.25" hidden="false" customHeight="false" outlineLevel="0" collapsed="false">
      <c r="A82" s="24" t="s">
        <v>165</v>
      </c>
      <c r="B82" s="25" t="s">
        <v>107</v>
      </c>
      <c r="C82" s="26"/>
      <c r="D82" s="27" t="s">
        <v>711</v>
      </c>
      <c r="E82" s="27"/>
      <c r="F82" s="26" t="n">
        <v>819</v>
      </c>
      <c r="G82" s="26"/>
      <c r="H82" s="27"/>
      <c r="I82" s="26"/>
    </row>
    <row r="83" customFormat="false" ht="38.25" hidden="false" customHeight="true" outlineLevel="0" collapsed="false">
      <c r="A83" s="24" t="s">
        <v>168</v>
      </c>
      <c r="B83" s="25" t="s">
        <v>757</v>
      </c>
      <c r="C83" s="26"/>
      <c r="D83" s="27" t="s">
        <v>711</v>
      </c>
      <c r="E83" s="27"/>
      <c r="F83" s="26" t="n">
        <v>82</v>
      </c>
      <c r="G83" s="26"/>
      <c r="H83" s="27"/>
      <c r="I83" s="26"/>
    </row>
    <row r="84" customFormat="false" ht="38.25" hidden="false" customHeight="false" outlineLevel="0" collapsed="false">
      <c r="A84" s="24"/>
      <c r="B84" s="25" t="s">
        <v>758</v>
      </c>
      <c r="C84" s="26"/>
      <c r="D84" s="27" t="s">
        <v>711</v>
      </c>
      <c r="E84" s="27"/>
      <c r="F84" s="26" t="n">
        <v>464</v>
      </c>
      <c r="G84" s="26"/>
      <c r="H84" s="27"/>
      <c r="I84" s="26"/>
    </row>
    <row r="85" customFormat="false" ht="30.75" hidden="false" customHeight="true" outlineLevel="0" collapsed="false">
      <c r="A85" s="24" t="s">
        <v>171</v>
      </c>
      <c r="B85" s="25" t="s">
        <v>759</v>
      </c>
      <c r="C85" s="26"/>
      <c r="D85" s="27" t="s">
        <v>711</v>
      </c>
      <c r="E85" s="27"/>
      <c r="F85" s="26" t="n">
        <v>62.4</v>
      </c>
      <c r="G85" s="26"/>
      <c r="H85" s="27"/>
      <c r="I85" s="26"/>
    </row>
    <row r="86" customFormat="false" ht="21" hidden="false" customHeight="true" outlineLevel="0" collapsed="false">
      <c r="A86" s="24"/>
      <c r="B86" s="25"/>
      <c r="C86" s="192"/>
      <c r="D86" s="27" t="s">
        <v>711</v>
      </c>
      <c r="E86" s="27"/>
      <c r="F86" s="26" t="n">
        <v>158.4</v>
      </c>
      <c r="G86" s="27"/>
      <c r="H86" s="27"/>
      <c r="I86" s="26"/>
    </row>
    <row r="87" customFormat="false" ht="25.5" hidden="false" customHeight="false" outlineLevel="0" collapsed="false">
      <c r="A87" s="22" t="s">
        <v>244</v>
      </c>
      <c r="B87" s="23" t="s">
        <v>245</v>
      </c>
      <c r="C87" s="10"/>
      <c r="D87" s="10"/>
      <c r="E87" s="10"/>
      <c r="F87" s="10" t="n">
        <f aca="false">SUM(F88:F93)</f>
        <v>656.684</v>
      </c>
      <c r="G87" s="10"/>
      <c r="H87" s="10"/>
      <c r="I87" s="10"/>
    </row>
    <row r="88" customFormat="false" ht="38.25" hidden="false" customHeight="false" outlineLevel="0" collapsed="false">
      <c r="A88" s="193" t="s">
        <v>246</v>
      </c>
      <c r="B88" s="133" t="s">
        <v>454</v>
      </c>
      <c r="C88" s="134"/>
      <c r="D88" s="27" t="s">
        <v>711</v>
      </c>
      <c r="E88" s="27"/>
      <c r="F88" s="27" t="n">
        <v>195</v>
      </c>
      <c r="G88" s="27"/>
      <c r="H88" s="27"/>
      <c r="I88" s="27"/>
    </row>
    <row r="89" customFormat="false" ht="51" hidden="false" customHeight="false" outlineLevel="0" collapsed="false">
      <c r="A89" s="24" t="s">
        <v>248</v>
      </c>
      <c r="B89" s="25" t="s">
        <v>252</v>
      </c>
      <c r="C89" s="26"/>
      <c r="D89" s="27" t="s">
        <v>711</v>
      </c>
      <c r="E89" s="27"/>
      <c r="F89" s="26" t="n">
        <v>195</v>
      </c>
      <c r="G89" s="26"/>
      <c r="H89" s="27"/>
      <c r="I89" s="26"/>
    </row>
    <row r="90" customFormat="false" ht="38.25" hidden="false" customHeight="false" outlineLevel="0" collapsed="false">
      <c r="A90" s="24" t="s">
        <v>251</v>
      </c>
      <c r="B90" s="25" t="s">
        <v>256</v>
      </c>
      <c r="C90" s="26"/>
      <c r="D90" s="27" t="s">
        <v>711</v>
      </c>
      <c r="E90" s="27"/>
      <c r="F90" s="26" t="n">
        <v>50</v>
      </c>
      <c r="G90" s="26"/>
      <c r="H90" s="27"/>
      <c r="I90" s="26"/>
    </row>
    <row r="91" customFormat="false" ht="38.25" hidden="false" customHeight="false" outlineLevel="0" collapsed="false">
      <c r="A91" s="24" t="s">
        <v>255</v>
      </c>
      <c r="B91" s="25" t="s">
        <v>260</v>
      </c>
      <c r="C91" s="26"/>
      <c r="D91" s="27" t="s">
        <v>711</v>
      </c>
      <c r="E91" s="27"/>
      <c r="F91" s="26" t="n">
        <v>195</v>
      </c>
      <c r="G91" s="26"/>
      <c r="H91" s="27"/>
      <c r="I91" s="26"/>
    </row>
    <row r="92" customFormat="false" ht="38.25" hidden="false" customHeight="false" outlineLevel="0" collapsed="false">
      <c r="A92" s="24" t="s">
        <v>257</v>
      </c>
      <c r="B92" s="25" t="s">
        <v>262</v>
      </c>
      <c r="C92" s="26"/>
      <c r="D92" s="27" t="s">
        <v>711</v>
      </c>
      <c r="E92" s="27"/>
      <c r="F92" s="26" t="n">
        <v>11.4</v>
      </c>
      <c r="G92" s="26"/>
      <c r="H92" s="27"/>
      <c r="I92" s="26"/>
    </row>
    <row r="93" customFormat="false" ht="38.25" hidden="false" customHeight="false" outlineLevel="0" collapsed="false">
      <c r="A93" s="194" t="s">
        <v>259</v>
      </c>
      <c r="B93" s="125" t="s">
        <v>264</v>
      </c>
      <c r="C93" s="112"/>
      <c r="D93" s="27" t="s">
        <v>711</v>
      </c>
      <c r="E93" s="27"/>
      <c r="F93" s="28" t="n">
        <v>10.284</v>
      </c>
      <c r="G93" s="28"/>
      <c r="H93" s="27"/>
      <c r="I93" s="28"/>
    </row>
    <row r="94" customFormat="false" ht="25.5" hidden="false" customHeight="false" outlineLevel="0" collapsed="false">
      <c r="A94" s="22" t="s">
        <v>277</v>
      </c>
      <c r="B94" s="23" t="s">
        <v>278</v>
      </c>
      <c r="C94" s="10"/>
      <c r="D94" s="10"/>
      <c r="E94" s="10"/>
      <c r="F94" s="10" t="n">
        <f aca="false">SUM(F95:F96)</f>
        <v>162.81</v>
      </c>
      <c r="G94" s="10"/>
      <c r="H94" s="10"/>
      <c r="I94" s="10"/>
    </row>
    <row r="95" customFormat="false" ht="51" hidden="false" customHeight="false" outlineLevel="0" collapsed="false">
      <c r="A95" s="64" t="s">
        <v>279</v>
      </c>
      <c r="B95" s="47" t="s">
        <v>280</v>
      </c>
      <c r="C95" s="27"/>
      <c r="D95" s="27" t="s">
        <v>711</v>
      </c>
      <c r="E95" s="27"/>
      <c r="F95" s="27" t="n">
        <v>39</v>
      </c>
      <c r="G95" s="27"/>
      <c r="H95" s="27"/>
      <c r="I95" s="27"/>
    </row>
    <row r="96" customFormat="false" ht="38.25" hidden="false" customHeight="false" outlineLevel="0" collapsed="false">
      <c r="A96" s="76" t="s">
        <v>281</v>
      </c>
      <c r="B96" s="25" t="s">
        <v>285</v>
      </c>
      <c r="C96" s="28"/>
      <c r="D96" s="27" t="s">
        <v>711</v>
      </c>
      <c r="E96" s="27"/>
      <c r="F96" s="28" t="n">
        <v>123.81</v>
      </c>
      <c r="G96" s="28"/>
      <c r="H96" s="27"/>
      <c r="I96" s="28"/>
    </row>
    <row r="97" customFormat="false" ht="38.25" hidden="false" customHeight="false" outlineLevel="0" collapsed="false">
      <c r="A97" s="22" t="s">
        <v>286</v>
      </c>
      <c r="B97" s="23" t="s">
        <v>556</v>
      </c>
      <c r="C97" s="10"/>
      <c r="D97" s="10"/>
      <c r="E97" s="10"/>
      <c r="F97" s="10" t="n">
        <f aca="false">SUM(F98:F103)</f>
        <v>168.08</v>
      </c>
      <c r="G97" s="10"/>
      <c r="H97" s="10"/>
      <c r="I97" s="10"/>
    </row>
    <row r="98" customFormat="false" ht="38.25" hidden="false" customHeight="false" outlineLevel="0" collapsed="false">
      <c r="A98" s="64" t="s">
        <v>288</v>
      </c>
      <c r="B98" s="65" t="s">
        <v>289</v>
      </c>
      <c r="C98" s="27"/>
      <c r="D98" s="27" t="s">
        <v>711</v>
      </c>
      <c r="E98" s="27"/>
      <c r="F98" s="27" t="n">
        <v>8</v>
      </c>
      <c r="G98" s="27"/>
      <c r="H98" s="27"/>
      <c r="I98" s="27"/>
    </row>
    <row r="99" customFormat="false" ht="38.25" hidden="false" customHeight="false" outlineLevel="0" collapsed="false">
      <c r="A99" s="76" t="s">
        <v>290</v>
      </c>
      <c r="B99" s="52" t="s">
        <v>291</v>
      </c>
      <c r="C99" s="26"/>
      <c r="D99" s="27" t="s">
        <v>711</v>
      </c>
      <c r="E99" s="27"/>
      <c r="F99" s="26" t="n">
        <v>18</v>
      </c>
      <c r="G99" s="26"/>
      <c r="H99" s="27"/>
      <c r="I99" s="26"/>
    </row>
    <row r="100" customFormat="false" ht="38.25" hidden="false" customHeight="false" outlineLevel="0" collapsed="false">
      <c r="A100" s="24" t="s">
        <v>292</v>
      </c>
      <c r="B100" s="25" t="s">
        <v>295</v>
      </c>
      <c r="C100" s="26"/>
      <c r="D100" s="27" t="s">
        <v>711</v>
      </c>
      <c r="E100" s="27"/>
      <c r="F100" s="26" t="n">
        <v>53.04</v>
      </c>
      <c r="G100" s="26"/>
      <c r="H100" s="27"/>
      <c r="I100" s="26"/>
    </row>
    <row r="101" customFormat="false" ht="17.25" hidden="false" customHeight="true" outlineLevel="0" collapsed="false">
      <c r="A101" s="39" t="s">
        <v>760</v>
      </c>
      <c r="B101" s="30" t="s">
        <v>662</v>
      </c>
      <c r="C101" s="26"/>
      <c r="D101" s="27" t="s">
        <v>711</v>
      </c>
      <c r="E101" s="27"/>
      <c r="F101" s="26" t="n">
        <v>64.04</v>
      </c>
      <c r="G101" s="26"/>
      <c r="H101" s="27"/>
      <c r="I101" s="26"/>
    </row>
    <row r="102" customFormat="false" ht="21.75" hidden="false" customHeight="true" outlineLevel="0" collapsed="false">
      <c r="A102" s="39"/>
      <c r="B102" s="30"/>
      <c r="C102" s="46"/>
      <c r="D102" s="27" t="s">
        <v>711</v>
      </c>
      <c r="E102" s="27"/>
      <c r="F102" s="26" t="n">
        <v>8</v>
      </c>
      <c r="G102" s="26"/>
      <c r="H102" s="27"/>
      <c r="I102" s="26"/>
    </row>
    <row r="103" customFormat="false" ht="38.25" hidden="false" customHeight="false" outlineLevel="0" collapsed="false">
      <c r="A103" s="34" t="s">
        <v>661</v>
      </c>
      <c r="B103" s="38" t="s">
        <v>303</v>
      </c>
      <c r="C103" s="36"/>
      <c r="D103" s="36"/>
      <c r="E103" s="36"/>
      <c r="F103" s="36" t="n">
        <f aca="false">F104+F105</f>
        <v>17</v>
      </c>
      <c r="G103" s="36"/>
      <c r="H103" s="36"/>
      <c r="I103" s="36"/>
    </row>
    <row r="104" customFormat="false" ht="38.25" hidden="false" customHeight="false" outlineLevel="0" collapsed="false">
      <c r="A104" s="24"/>
      <c r="B104" s="25" t="s">
        <v>303</v>
      </c>
      <c r="C104" s="26"/>
      <c r="D104" s="27" t="s">
        <v>711</v>
      </c>
      <c r="E104" s="27"/>
      <c r="F104" s="28" t="n">
        <v>9</v>
      </c>
      <c r="G104" s="28"/>
      <c r="H104" s="27"/>
      <c r="I104" s="28"/>
    </row>
    <row r="105" customFormat="false" ht="25.5" hidden="false" customHeight="false" outlineLevel="0" collapsed="false">
      <c r="A105" s="24"/>
      <c r="B105" s="25" t="s">
        <v>761</v>
      </c>
      <c r="C105" s="26"/>
      <c r="D105" s="27" t="s">
        <v>711</v>
      </c>
      <c r="E105" s="27"/>
      <c r="F105" s="28" t="n">
        <v>8</v>
      </c>
      <c r="G105" s="28"/>
      <c r="H105" s="27"/>
      <c r="I105" s="28"/>
    </row>
    <row r="106" customFormat="false" ht="38.25" hidden="false" customHeight="false" outlineLevel="0" collapsed="false">
      <c r="A106" s="22" t="s">
        <v>529</v>
      </c>
      <c r="B106" s="23" t="s">
        <v>314</v>
      </c>
      <c r="C106" s="10"/>
      <c r="D106" s="10"/>
      <c r="E106" s="10"/>
      <c r="F106" s="10" t="n">
        <f aca="false">SUM(F107:F108)</f>
        <v>835</v>
      </c>
      <c r="G106" s="10"/>
      <c r="H106" s="10"/>
      <c r="I106" s="10"/>
    </row>
    <row r="107" customFormat="false" ht="51" hidden="false" customHeight="false" outlineLevel="0" collapsed="false">
      <c r="A107" s="39" t="s">
        <v>315</v>
      </c>
      <c r="B107" s="25" t="s">
        <v>762</v>
      </c>
      <c r="C107" s="26"/>
      <c r="D107" s="27" t="s">
        <v>711</v>
      </c>
      <c r="E107" s="27"/>
      <c r="F107" s="27" t="n">
        <v>555</v>
      </c>
      <c r="G107" s="27"/>
      <c r="H107" s="27"/>
      <c r="I107" s="27"/>
    </row>
    <row r="108" customFormat="false" ht="25.5" hidden="false" customHeight="false" outlineLevel="0" collapsed="false">
      <c r="A108" s="51" t="s">
        <v>317</v>
      </c>
      <c r="B108" s="52" t="s">
        <v>320</v>
      </c>
      <c r="C108" s="28"/>
      <c r="D108" s="27" t="s">
        <v>711</v>
      </c>
      <c r="E108" s="46"/>
      <c r="F108" s="28" t="n">
        <v>280</v>
      </c>
      <c r="G108" s="28"/>
      <c r="H108" s="46"/>
      <c r="I108" s="28"/>
    </row>
    <row r="109" customFormat="false" ht="15" hidden="false" customHeight="false" outlineLevel="0" collapsed="false">
      <c r="A109" s="53"/>
      <c r="B109" s="54" t="s">
        <v>325</v>
      </c>
      <c r="C109" s="55"/>
      <c r="D109" s="55"/>
      <c r="E109" s="55"/>
      <c r="F109" s="55" t="n">
        <f aca="false">F6+F10+F12+F34+F87+F94+F97+F106</f>
        <v>30868.284</v>
      </c>
      <c r="G109" s="55"/>
      <c r="H109" s="55"/>
      <c r="I109" s="55"/>
    </row>
    <row r="110" customFormat="false" ht="15" hidden="false" customHeight="false" outlineLevel="0" collapsed="false">
      <c r="A110" s="34"/>
      <c r="B110" s="38" t="s">
        <v>83</v>
      </c>
      <c r="C110" s="36"/>
      <c r="D110" s="36"/>
      <c r="E110" s="36"/>
      <c r="F110" s="36" t="n">
        <f aca="false">F6+F10+F12+F35+F87+F94+F97+F106</f>
        <v>11198.114</v>
      </c>
      <c r="G110" s="36"/>
      <c r="H110" s="36"/>
      <c r="I110" s="36"/>
    </row>
    <row r="111" customFormat="false" ht="15" hidden="false" customHeight="false" outlineLevel="0" collapsed="false">
      <c r="A111" s="56"/>
      <c r="B111" s="57" t="s">
        <v>326</v>
      </c>
      <c r="C111" s="58"/>
      <c r="D111" s="58"/>
      <c r="E111" s="58"/>
      <c r="F111" s="58" t="n">
        <f aca="false">F36</f>
        <v>19670.17</v>
      </c>
      <c r="G111" s="58"/>
      <c r="H111" s="58"/>
      <c r="I111" s="58"/>
    </row>
  </sheetData>
  <mergeCells count="28">
    <mergeCell ref="A2:I2"/>
    <mergeCell ref="A3:A4"/>
    <mergeCell ref="B3:B4"/>
    <mergeCell ref="C3:C4"/>
    <mergeCell ref="D3:D4"/>
    <mergeCell ref="I3:I4"/>
    <mergeCell ref="A19:A20"/>
    <mergeCell ref="B19:B20"/>
    <mergeCell ref="A37:A38"/>
    <mergeCell ref="A40:A41"/>
    <mergeCell ref="A46:A47"/>
    <mergeCell ref="A48:A49"/>
    <mergeCell ref="A50:A51"/>
    <mergeCell ref="A53:A54"/>
    <mergeCell ref="A59:A60"/>
    <mergeCell ref="A61:A62"/>
    <mergeCell ref="A63:A64"/>
    <mergeCell ref="A68:A69"/>
    <mergeCell ref="A72:A73"/>
    <mergeCell ref="A75:A76"/>
    <mergeCell ref="A77:A78"/>
    <mergeCell ref="A79:A81"/>
    <mergeCell ref="C79:C80"/>
    <mergeCell ref="A83:A84"/>
    <mergeCell ref="A85:A86"/>
    <mergeCell ref="B85:B86"/>
    <mergeCell ref="A101:A102"/>
    <mergeCell ref="B101:B10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2024-01-14T23:44:19Z</cp:lastPrinted>
  <dcterms:modified xsi:type="dcterms:W3CDTF">2024-01-16T14:48:44Z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