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\Лимиты 2023\24.04.2023 Мои расчеты 2023 год НЕ ТРОГАТЬ.2\Постановление 2023\Приказ  2023\"/>
    </mc:Choice>
  </mc:AlternateContent>
  <bookViews>
    <workbookView xWindow="0" yWindow="0" windowWidth="28800" windowHeight="12300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_" sheetId="5" r:id="rId5"/>
    <sheet name="_водоотведение_" sheetId="6" r:id="rId6"/>
    <sheet name="ТКО" sheetId="7" r:id="rId7"/>
  </sheets>
  <definedNames>
    <definedName name="_xlnm._FilterDatabase" localSheetId="4" hidden="1">ХВС_!$A$10:$IW$134</definedName>
    <definedName name="Excel_BuiltIn__FilterDatabase" localSheetId="5">_водоотведение_!$A$9:$L$82</definedName>
    <definedName name="Excel_BuiltIn__FilterDatabase" localSheetId="3">водоразбор!$A$9:$U$53</definedName>
    <definedName name="Excel_BuiltIn__FilterDatabase" localSheetId="1">тепло!$A$8:$L$134</definedName>
    <definedName name="Excel_BuiltIn__FilterDatabase" localSheetId="6">ТКО!$A$8:$L$93</definedName>
    <definedName name="Excel_BuiltIn__FilterDatabase" localSheetId="4">ХВС_!$A$10:$L$134</definedName>
    <definedName name="Excel_BuiltIn__FilterDatabase" localSheetId="2">ЦГВС!$A$9:$S$21</definedName>
    <definedName name="Excel_BuiltIn__FilterDatabase" localSheetId="0">электро!$A$8:$L$185</definedName>
    <definedName name="Excel_BuiltIn_Print_Area" localSheetId="5">_водоотведение_!$A$1:$L$87</definedName>
    <definedName name="Excel_BuiltIn_Print_Area" localSheetId="4">ХВС_!$A$1:$L$139</definedName>
    <definedName name="Excel_BuiltIn_Print_Area" localSheetId="0">электро!$A$1:$L$186</definedName>
    <definedName name="_xlnm.Print_Area" localSheetId="5">_водоотведение_!$A$1:$L$82</definedName>
    <definedName name="_xlnm.Print_Area" localSheetId="3">водоразбор!$A$1:$U$53</definedName>
    <definedName name="_xlnm.Print_Area" localSheetId="1">тепло!$A$1:$L$135</definedName>
    <definedName name="_xlnm.Print_Area" localSheetId="6">ТКО!$A$1:$L$93</definedName>
    <definedName name="_xlnm.Print_Area" localSheetId="4">ХВС_!$A$1:$L$134</definedName>
    <definedName name="_xlnm.Print_Area" localSheetId="2">ЦГВС!$A$1:$S$21</definedName>
    <definedName name="_xlnm.Print_Area" localSheetId="0">электро!$A$1:$L$185</definedName>
  </definedNames>
  <calcPr calcId="162913"/>
</workbook>
</file>

<file path=xl/calcChain.xml><?xml version="1.0" encoding="utf-8"?>
<calcChain xmlns="http://schemas.openxmlformats.org/spreadsheetml/2006/main">
  <c r="L73" i="2" l="1"/>
  <c r="K7" i="5" l="1"/>
  <c r="H7" i="5"/>
  <c r="E7" i="5"/>
  <c r="I92" i="7"/>
  <c r="J92" i="7" s="1"/>
  <c r="G92" i="7"/>
  <c r="L92" i="7" s="1"/>
  <c r="F92" i="7"/>
  <c r="I91" i="7"/>
  <c r="J91" i="7" s="1"/>
  <c r="G91" i="7"/>
  <c r="F91" i="7"/>
  <c r="F90" i="7"/>
  <c r="F89" i="7"/>
  <c r="K87" i="7"/>
  <c r="F86" i="7"/>
  <c r="G86" i="7" s="1"/>
  <c r="G85" i="7" s="1"/>
  <c r="K85" i="7"/>
  <c r="F85" i="7"/>
  <c r="L84" i="7"/>
  <c r="J84" i="7"/>
  <c r="I84" i="7"/>
  <c r="G84" i="7"/>
  <c r="F84" i="7"/>
  <c r="I83" i="7"/>
  <c r="J83" i="7" s="1"/>
  <c r="G83" i="7"/>
  <c r="F83" i="7"/>
  <c r="F82" i="7"/>
  <c r="F81" i="7"/>
  <c r="F80" i="7"/>
  <c r="F79" i="7"/>
  <c r="G79" i="7" s="1"/>
  <c r="L78" i="7"/>
  <c r="J78" i="7"/>
  <c r="I78" i="7"/>
  <c r="G78" i="7"/>
  <c r="F78" i="7"/>
  <c r="I77" i="7"/>
  <c r="J77" i="7" s="1"/>
  <c r="G77" i="7"/>
  <c r="F77" i="7"/>
  <c r="G76" i="7"/>
  <c r="L76" i="7" s="1"/>
  <c r="F76" i="7"/>
  <c r="I76" i="7" s="1"/>
  <c r="J76" i="7" s="1"/>
  <c r="G75" i="7"/>
  <c r="F75" i="7"/>
  <c r="I75" i="7" s="1"/>
  <c r="K74" i="7"/>
  <c r="F73" i="7"/>
  <c r="F72" i="7"/>
  <c r="G72" i="7" s="1"/>
  <c r="K71" i="7"/>
  <c r="J70" i="7"/>
  <c r="L70" i="7" s="1"/>
  <c r="I70" i="7"/>
  <c r="G70" i="7"/>
  <c r="F70" i="7"/>
  <c r="J69" i="7"/>
  <c r="I69" i="7"/>
  <c r="G69" i="7"/>
  <c r="L69" i="7" s="1"/>
  <c r="F69" i="7"/>
  <c r="I68" i="7"/>
  <c r="J68" i="7" s="1"/>
  <c r="G68" i="7"/>
  <c r="L68" i="7" s="1"/>
  <c r="F68" i="7"/>
  <c r="F67" i="7"/>
  <c r="F66" i="7"/>
  <c r="F65" i="7"/>
  <c r="G65" i="7" s="1"/>
  <c r="L64" i="7"/>
  <c r="J64" i="7"/>
  <c r="I64" i="7"/>
  <c r="F64" i="7"/>
  <c r="G64" i="7" s="1"/>
  <c r="J63" i="7"/>
  <c r="I63" i="7"/>
  <c r="G63" i="7"/>
  <c r="F63" i="7"/>
  <c r="K62" i="7"/>
  <c r="G61" i="7"/>
  <c r="L61" i="7" s="1"/>
  <c r="F61" i="7"/>
  <c r="I61" i="7" s="1"/>
  <c r="J61" i="7" s="1"/>
  <c r="G60" i="7"/>
  <c r="L60" i="7" s="1"/>
  <c r="F60" i="7"/>
  <c r="I60" i="7" s="1"/>
  <c r="J60" i="7" s="1"/>
  <c r="F59" i="7"/>
  <c r="F58" i="7"/>
  <c r="G58" i="7" s="1"/>
  <c r="I57" i="7"/>
  <c r="J57" i="7" s="1"/>
  <c r="F57" i="7"/>
  <c r="G57" i="7" s="1"/>
  <c r="I56" i="7"/>
  <c r="J56" i="7" s="1"/>
  <c r="G56" i="7"/>
  <c r="F56" i="7"/>
  <c r="I55" i="7"/>
  <c r="J55" i="7" s="1"/>
  <c r="G55" i="7"/>
  <c r="F55" i="7"/>
  <c r="G54" i="7"/>
  <c r="L54" i="7" s="1"/>
  <c r="F54" i="7"/>
  <c r="I54" i="7" s="1"/>
  <c r="J54" i="7" s="1"/>
  <c r="F53" i="7"/>
  <c r="F52" i="7"/>
  <c r="G52" i="7" s="1"/>
  <c r="I51" i="7"/>
  <c r="J51" i="7" s="1"/>
  <c r="F51" i="7"/>
  <c r="G51" i="7" s="1"/>
  <c r="L51" i="7" s="1"/>
  <c r="J50" i="7"/>
  <c r="I50" i="7"/>
  <c r="G50" i="7"/>
  <c r="F50" i="7"/>
  <c r="F49" i="7"/>
  <c r="G48" i="7"/>
  <c r="L48" i="7" s="1"/>
  <c r="F48" i="7"/>
  <c r="I48" i="7" s="1"/>
  <c r="J48" i="7" s="1"/>
  <c r="F47" i="7"/>
  <c r="F46" i="7"/>
  <c r="G46" i="7" s="1"/>
  <c r="I45" i="7"/>
  <c r="J45" i="7" s="1"/>
  <c r="F45" i="7"/>
  <c r="G45" i="7" s="1"/>
  <c r="I44" i="7"/>
  <c r="J44" i="7" s="1"/>
  <c r="G44" i="7"/>
  <c r="F44" i="7"/>
  <c r="I43" i="7"/>
  <c r="J43" i="7" s="1"/>
  <c r="G43" i="7"/>
  <c r="F43" i="7"/>
  <c r="G42" i="7"/>
  <c r="L42" i="7" s="1"/>
  <c r="F42" i="7"/>
  <c r="I42" i="7" s="1"/>
  <c r="J42" i="7" s="1"/>
  <c r="F41" i="7"/>
  <c r="F40" i="7"/>
  <c r="G40" i="7" s="1"/>
  <c r="I39" i="7"/>
  <c r="F39" i="7"/>
  <c r="G39" i="7" s="1"/>
  <c r="K38" i="7"/>
  <c r="I37" i="7"/>
  <c r="J37" i="7" s="1"/>
  <c r="G37" i="7"/>
  <c r="F37" i="7"/>
  <c r="I36" i="7"/>
  <c r="G36" i="7"/>
  <c r="F36" i="7"/>
  <c r="K34" i="7"/>
  <c r="G34" i="7"/>
  <c r="F34" i="7"/>
  <c r="G33" i="7"/>
  <c r="F33" i="7"/>
  <c r="I33" i="7" s="1"/>
  <c r="K32" i="7"/>
  <c r="G32" i="7"/>
  <c r="F32" i="7"/>
  <c r="F31" i="7"/>
  <c r="F30" i="7"/>
  <c r="G30" i="7" s="1"/>
  <c r="J29" i="7"/>
  <c r="I29" i="7"/>
  <c r="F29" i="7"/>
  <c r="G29" i="7" s="1"/>
  <c r="L29" i="7" s="1"/>
  <c r="J28" i="7"/>
  <c r="I28" i="7"/>
  <c r="G28" i="7"/>
  <c r="F28" i="7"/>
  <c r="F27" i="7"/>
  <c r="G26" i="7"/>
  <c r="L26" i="7" s="1"/>
  <c r="F26" i="7"/>
  <c r="I26" i="7" s="1"/>
  <c r="J26" i="7" s="1"/>
  <c r="F25" i="7"/>
  <c r="F24" i="7"/>
  <c r="G24" i="7" s="1"/>
  <c r="J23" i="7"/>
  <c r="I23" i="7"/>
  <c r="F23" i="7"/>
  <c r="G23" i="7" s="1"/>
  <c r="L23" i="7" s="1"/>
  <c r="I22" i="7"/>
  <c r="J22" i="7" s="1"/>
  <c r="G22" i="7"/>
  <c r="F22" i="7"/>
  <c r="F21" i="7"/>
  <c r="G20" i="7"/>
  <c r="L20" i="7" s="1"/>
  <c r="F20" i="7"/>
  <c r="I20" i="7" s="1"/>
  <c r="J20" i="7" s="1"/>
  <c r="F19" i="7"/>
  <c r="F18" i="7"/>
  <c r="G18" i="7" s="1"/>
  <c r="L17" i="7"/>
  <c r="J17" i="7"/>
  <c r="I17" i="7"/>
  <c r="F17" i="7"/>
  <c r="G17" i="7" s="1"/>
  <c r="I16" i="7"/>
  <c r="J16" i="7" s="1"/>
  <c r="G16" i="7"/>
  <c r="L16" i="7" s="1"/>
  <c r="F16" i="7"/>
  <c r="G15" i="7"/>
  <c r="L15" i="7" s="1"/>
  <c r="F15" i="7"/>
  <c r="I15" i="7" s="1"/>
  <c r="J15" i="7" s="1"/>
  <c r="I14" i="7"/>
  <c r="J14" i="7" s="1"/>
  <c r="G14" i="7"/>
  <c r="L14" i="7" s="1"/>
  <c r="F14" i="7"/>
  <c r="F13" i="7"/>
  <c r="G12" i="7"/>
  <c r="L12" i="7" s="1"/>
  <c r="F12" i="7"/>
  <c r="I12" i="7" s="1"/>
  <c r="J12" i="7" s="1"/>
  <c r="I11" i="7"/>
  <c r="F11" i="7"/>
  <c r="L10" i="7"/>
  <c r="J10" i="7"/>
  <c r="I10" i="7"/>
  <c r="G10" i="7"/>
  <c r="F10" i="7"/>
  <c r="K9" i="7"/>
  <c r="F81" i="6"/>
  <c r="F80" i="6"/>
  <c r="F79" i="6" s="1"/>
  <c r="K79" i="6"/>
  <c r="F78" i="6"/>
  <c r="G78" i="6" s="1"/>
  <c r="F77" i="6"/>
  <c r="F76" i="6"/>
  <c r="I76" i="6" s="1"/>
  <c r="J76" i="6" s="1"/>
  <c r="F75" i="6"/>
  <c r="G75" i="6" s="1"/>
  <c r="F74" i="6"/>
  <c r="I74" i="6" s="1"/>
  <c r="J74" i="6" s="1"/>
  <c r="F73" i="6"/>
  <c r="F72" i="6"/>
  <c r="G72" i="6" s="1"/>
  <c r="F71" i="6"/>
  <c r="I71" i="6" s="1"/>
  <c r="J71" i="6" s="1"/>
  <c r="F70" i="6"/>
  <c r="K68" i="6"/>
  <c r="F67" i="6"/>
  <c r="G67" i="6" s="1"/>
  <c r="G66" i="6" s="1"/>
  <c r="K66" i="6"/>
  <c r="F66" i="6"/>
  <c r="F65" i="6"/>
  <c r="I65" i="6" s="1"/>
  <c r="J65" i="6" s="1"/>
  <c r="F64" i="6"/>
  <c r="G63" i="6"/>
  <c r="F63" i="6"/>
  <c r="I63" i="6" s="1"/>
  <c r="J63" i="6" s="1"/>
  <c r="F62" i="6"/>
  <c r="I62" i="6" s="1"/>
  <c r="J62" i="6" s="1"/>
  <c r="F61" i="6"/>
  <c r="I60" i="6"/>
  <c r="J60" i="6" s="1"/>
  <c r="L60" i="6" s="1"/>
  <c r="F60" i="6"/>
  <c r="G60" i="6" s="1"/>
  <c r="G59" i="6"/>
  <c r="F59" i="6"/>
  <c r="I59" i="6" s="1"/>
  <c r="J59" i="6" s="1"/>
  <c r="F58" i="6"/>
  <c r="I58" i="6" s="1"/>
  <c r="J58" i="6" s="1"/>
  <c r="F57" i="6"/>
  <c r="G57" i="6" s="1"/>
  <c r="F56" i="6"/>
  <c r="I56" i="6" s="1"/>
  <c r="J56" i="6" s="1"/>
  <c r="G55" i="6"/>
  <c r="F55" i="6"/>
  <c r="F54" i="6"/>
  <c r="I54" i="6" s="1"/>
  <c r="J54" i="6" s="1"/>
  <c r="K53" i="6"/>
  <c r="F52" i="6"/>
  <c r="I52" i="6" s="1"/>
  <c r="J52" i="6" s="1"/>
  <c r="F51" i="6"/>
  <c r="G51" i="6" s="1"/>
  <c r="F50" i="6"/>
  <c r="G50" i="6" s="1"/>
  <c r="K49" i="6"/>
  <c r="F48" i="6"/>
  <c r="I48" i="6" s="1"/>
  <c r="J48" i="6" s="1"/>
  <c r="J47" i="6" s="1"/>
  <c r="K47" i="6"/>
  <c r="I46" i="6"/>
  <c r="J46" i="6" s="1"/>
  <c r="F46" i="6"/>
  <c r="G46" i="6" s="1"/>
  <c r="F45" i="6"/>
  <c r="F44" i="6"/>
  <c r="I44" i="6" s="1"/>
  <c r="J44" i="6" s="1"/>
  <c r="F43" i="6"/>
  <c r="I43" i="6" s="1"/>
  <c r="J43" i="6" s="1"/>
  <c r="F42" i="6"/>
  <c r="F41" i="6"/>
  <c r="I41" i="6" s="1"/>
  <c r="J41" i="6" s="1"/>
  <c r="G40" i="6"/>
  <c r="F40" i="6"/>
  <c r="I40" i="6" s="1"/>
  <c r="J40" i="6" s="1"/>
  <c r="F39" i="6"/>
  <c r="I39" i="6" s="1"/>
  <c r="J39" i="6" s="1"/>
  <c r="F38" i="6"/>
  <c r="F37" i="6"/>
  <c r="I37" i="6" s="1"/>
  <c r="J37" i="6" s="1"/>
  <c r="F36" i="6"/>
  <c r="F35" i="6"/>
  <c r="I35" i="6" s="1"/>
  <c r="J35" i="6" s="1"/>
  <c r="F34" i="6"/>
  <c r="K33" i="6"/>
  <c r="F32" i="6"/>
  <c r="I32" i="6" s="1"/>
  <c r="J32" i="6" s="1"/>
  <c r="F31" i="6"/>
  <c r="F30" i="6"/>
  <c r="I30" i="6" s="1"/>
  <c r="J30" i="6" s="1"/>
  <c r="K29" i="6"/>
  <c r="K28" i="6" s="1"/>
  <c r="F27" i="6"/>
  <c r="G27" i="6" s="1"/>
  <c r="K26" i="6"/>
  <c r="F25" i="6"/>
  <c r="I25" i="6" s="1"/>
  <c r="J25" i="6" s="1"/>
  <c r="I24" i="6"/>
  <c r="J24" i="6" s="1"/>
  <c r="F24" i="6"/>
  <c r="G24" i="6" s="1"/>
  <c r="F23" i="6"/>
  <c r="I23" i="6" s="1"/>
  <c r="J23" i="6" s="1"/>
  <c r="F22" i="6"/>
  <c r="F21" i="6"/>
  <c r="I21" i="6" s="1"/>
  <c r="J21" i="6" s="1"/>
  <c r="I20" i="6"/>
  <c r="J20" i="6" s="1"/>
  <c r="F20" i="6"/>
  <c r="G20" i="6" s="1"/>
  <c r="F19" i="6"/>
  <c r="I19" i="6" s="1"/>
  <c r="J19" i="6" s="1"/>
  <c r="F18" i="6"/>
  <c r="F17" i="6"/>
  <c r="G17" i="6" s="1"/>
  <c r="I16" i="6"/>
  <c r="J16" i="6" s="1"/>
  <c r="F16" i="6"/>
  <c r="G16" i="6" s="1"/>
  <c r="F15" i="6"/>
  <c r="F14" i="6"/>
  <c r="G14" i="6" s="1"/>
  <c r="F13" i="6"/>
  <c r="G13" i="6" s="1"/>
  <c r="F12" i="6"/>
  <c r="G12" i="6" s="1"/>
  <c r="F11" i="6"/>
  <c r="K10" i="6"/>
  <c r="F133" i="5"/>
  <c r="I133" i="5" s="1"/>
  <c r="J133" i="5" s="1"/>
  <c r="F132" i="5"/>
  <c r="G132" i="5" s="1"/>
  <c r="G131" i="5" s="1"/>
  <c r="K131" i="5"/>
  <c r="I130" i="5"/>
  <c r="J130" i="5" s="1"/>
  <c r="F130" i="5"/>
  <c r="G130" i="5" s="1"/>
  <c r="F129" i="5"/>
  <c r="I129" i="5" s="1"/>
  <c r="J129" i="5" s="1"/>
  <c r="F128" i="5"/>
  <c r="F127" i="5"/>
  <c r="F126" i="5"/>
  <c r="I126" i="5" s="1"/>
  <c r="J126" i="5" s="1"/>
  <c r="F125" i="5"/>
  <c r="G125" i="5" s="1"/>
  <c r="G124" i="5"/>
  <c r="F124" i="5"/>
  <c r="I124" i="5" s="1"/>
  <c r="J124" i="5" s="1"/>
  <c r="F123" i="5"/>
  <c r="F122" i="5"/>
  <c r="I122" i="5" s="1"/>
  <c r="J122" i="5" s="1"/>
  <c r="F121" i="5"/>
  <c r="I120" i="5"/>
  <c r="J120" i="5" s="1"/>
  <c r="G120" i="5"/>
  <c r="F120" i="5"/>
  <c r="F119" i="5"/>
  <c r="G119" i="5" s="1"/>
  <c r="K117" i="5"/>
  <c r="G116" i="5"/>
  <c r="G115" i="5" s="1"/>
  <c r="F116" i="5"/>
  <c r="I116" i="5" s="1"/>
  <c r="K115" i="5"/>
  <c r="F115" i="5"/>
  <c r="G114" i="5"/>
  <c r="L114" i="5" s="1"/>
  <c r="F114" i="5"/>
  <c r="I114" i="5" s="1"/>
  <c r="J114" i="5" s="1"/>
  <c r="F113" i="5"/>
  <c r="F112" i="5"/>
  <c r="F111" i="5"/>
  <c r="I111" i="5" s="1"/>
  <c r="J111" i="5" s="1"/>
  <c r="F110" i="5"/>
  <c r="G110" i="5" s="1"/>
  <c r="F109" i="5"/>
  <c r="I109" i="5" s="1"/>
  <c r="J109" i="5" s="1"/>
  <c r="F108" i="5"/>
  <c r="G108" i="5" s="1"/>
  <c r="F107" i="5"/>
  <c r="I107" i="5" s="1"/>
  <c r="J107" i="5" s="1"/>
  <c r="F106" i="5"/>
  <c r="F105" i="5"/>
  <c r="I105" i="5" s="1"/>
  <c r="J105" i="5" s="1"/>
  <c r="I104" i="5"/>
  <c r="J104" i="5" s="1"/>
  <c r="F104" i="5"/>
  <c r="G104" i="5" s="1"/>
  <c r="G103" i="5"/>
  <c r="F103" i="5"/>
  <c r="I103" i="5" s="1"/>
  <c r="J103" i="5" s="1"/>
  <c r="F102" i="5"/>
  <c r="F101" i="5"/>
  <c r="I101" i="5" s="1"/>
  <c r="J101" i="5" s="1"/>
  <c r="F100" i="5"/>
  <c r="F99" i="5"/>
  <c r="I99" i="5" s="1"/>
  <c r="J99" i="5" s="1"/>
  <c r="F98" i="5"/>
  <c r="G98" i="5" s="1"/>
  <c r="G97" i="5"/>
  <c r="F97" i="5"/>
  <c r="I97" i="5" s="1"/>
  <c r="J97" i="5" s="1"/>
  <c r="F96" i="5"/>
  <c r="K95" i="5"/>
  <c r="F94" i="5"/>
  <c r="I94" i="5" s="1"/>
  <c r="J94" i="5" s="1"/>
  <c r="F93" i="5"/>
  <c r="G92" i="5"/>
  <c r="F92" i="5"/>
  <c r="I92" i="5" s="1"/>
  <c r="K91" i="5"/>
  <c r="F90" i="5"/>
  <c r="G90" i="5" s="1"/>
  <c r="I89" i="5"/>
  <c r="J89" i="5" s="1"/>
  <c r="F89" i="5"/>
  <c r="G89" i="5" s="1"/>
  <c r="F88" i="5"/>
  <c r="G88" i="5" s="1"/>
  <c r="F87" i="5"/>
  <c r="I87" i="5" s="1"/>
  <c r="J87" i="5" s="1"/>
  <c r="F86" i="5"/>
  <c r="F85" i="5"/>
  <c r="G85" i="5" s="1"/>
  <c r="K84" i="5"/>
  <c r="I83" i="5"/>
  <c r="J83" i="5" s="1"/>
  <c r="F83" i="5"/>
  <c r="G83" i="5" s="1"/>
  <c r="F82" i="5"/>
  <c r="I82" i="5" s="1"/>
  <c r="J82" i="5" s="1"/>
  <c r="F81" i="5"/>
  <c r="F80" i="5"/>
  <c r="I80" i="5" s="1"/>
  <c r="J80" i="5" s="1"/>
  <c r="F79" i="5"/>
  <c r="G79" i="5" s="1"/>
  <c r="F78" i="5"/>
  <c r="I78" i="5" s="1"/>
  <c r="J78" i="5" s="1"/>
  <c r="F77" i="5"/>
  <c r="I77" i="5" s="1"/>
  <c r="J77" i="5" s="1"/>
  <c r="F76" i="5"/>
  <c r="F75" i="5"/>
  <c r="G75" i="5" s="1"/>
  <c r="J74" i="5"/>
  <c r="G74" i="5"/>
  <c r="L74" i="5" s="1"/>
  <c r="F74" i="5"/>
  <c r="I74" i="5" s="1"/>
  <c r="I73" i="5"/>
  <c r="J73" i="5" s="1"/>
  <c r="F73" i="5"/>
  <c r="G73" i="5" s="1"/>
  <c r="F72" i="5"/>
  <c r="G72" i="5" s="1"/>
  <c r="F71" i="5"/>
  <c r="I71" i="5" s="1"/>
  <c r="J71" i="5" s="1"/>
  <c r="F70" i="5"/>
  <c r="I69" i="5"/>
  <c r="J69" i="5" s="1"/>
  <c r="F69" i="5"/>
  <c r="G69" i="5" s="1"/>
  <c r="F68" i="5"/>
  <c r="I68" i="5" s="1"/>
  <c r="J68" i="5" s="1"/>
  <c r="F67" i="5"/>
  <c r="G67" i="5" s="1"/>
  <c r="I66" i="5"/>
  <c r="J66" i="5" s="1"/>
  <c r="F66" i="5"/>
  <c r="G66" i="5" s="1"/>
  <c r="F65" i="5"/>
  <c r="I65" i="5" s="1"/>
  <c r="J65" i="5" s="1"/>
  <c r="F64" i="5"/>
  <c r="F63" i="5"/>
  <c r="G63" i="5" s="1"/>
  <c r="F62" i="5"/>
  <c r="I62" i="5" s="1"/>
  <c r="J62" i="5" s="1"/>
  <c r="F61" i="5"/>
  <c r="G61" i="5" s="1"/>
  <c r="F60" i="5"/>
  <c r="I60" i="5" s="1"/>
  <c r="J60" i="5" s="1"/>
  <c r="F59" i="5"/>
  <c r="I59" i="5" s="1"/>
  <c r="J59" i="5" s="1"/>
  <c r="F58" i="5"/>
  <c r="I57" i="5"/>
  <c r="J57" i="5" s="1"/>
  <c r="F57" i="5"/>
  <c r="G57" i="5" s="1"/>
  <c r="F56" i="5"/>
  <c r="I56" i="5" s="1"/>
  <c r="J56" i="5" s="1"/>
  <c r="F55" i="5"/>
  <c r="G55" i="5" s="1"/>
  <c r="G54" i="5"/>
  <c r="F54" i="5"/>
  <c r="I54" i="5" s="1"/>
  <c r="J54" i="5" s="1"/>
  <c r="G53" i="5"/>
  <c r="L53" i="5" s="1"/>
  <c r="F53" i="5"/>
  <c r="I53" i="5" s="1"/>
  <c r="J53" i="5" s="1"/>
  <c r="F52" i="5"/>
  <c r="F51" i="5"/>
  <c r="G51" i="5" s="1"/>
  <c r="J50" i="5"/>
  <c r="F50" i="5"/>
  <c r="I50" i="5" s="1"/>
  <c r="F49" i="5"/>
  <c r="G49" i="5" s="1"/>
  <c r="K48" i="5"/>
  <c r="F48" i="5"/>
  <c r="G48" i="5" s="1"/>
  <c r="F47" i="5"/>
  <c r="G47" i="5" s="1"/>
  <c r="F46" i="5"/>
  <c r="I46" i="5" s="1"/>
  <c r="J46" i="5" s="1"/>
  <c r="F45" i="5"/>
  <c r="F44" i="5"/>
  <c r="G44" i="5" s="1"/>
  <c r="K43" i="5"/>
  <c r="F42" i="5"/>
  <c r="I42" i="5" s="1"/>
  <c r="J42" i="5" s="1"/>
  <c r="F41" i="5"/>
  <c r="G41" i="5" s="1"/>
  <c r="F40" i="5"/>
  <c r="I40" i="5" s="1"/>
  <c r="J40" i="5" s="1"/>
  <c r="F39" i="5"/>
  <c r="F38" i="5"/>
  <c r="F37" i="5"/>
  <c r="G37" i="5" s="1"/>
  <c r="F36" i="5"/>
  <c r="I36" i="5" s="1"/>
  <c r="J36" i="5" s="1"/>
  <c r="F35" i="5"/>
  <c r="K34" i="5"/>
  <c r="K33" i="5"/>
  <c r="F32" i="5"/>
  <c r="F31" i="5" s="1"/>
  <c r="K31" i="5"/>
  <c r="F30" i="5"/>
  <c r="I30" i="5" s="1"/>
  <c r="J30" i="5" s="1"/>
  <c r="F29" i="5"/>
  <c r="F28" i="5"/>
  <c r="F27" i="5"/>
  <c r="I27" i="5" s="1"/>
  <c r="J27" i="5" s="1"/>
  <c r="F26" i="5"/>
  <c r="I25" i="5"/>
  <c r="J25" i="5" s="1"/>
  <c r="F25" i="5"/>
  <c r="G25" i="5" s="1"/>
  <c r="F24" i="5"/>
  <c r="G24" i="5" s="1"/>
  <c r="J23" i="5"/>
  <c r="G23" i="5"/>
  <c r="L23" i="5" s="1"/>
  <c r="F23" i="5"/>
  <c r="I23" i="5" s="1"/>
  <c r="F22" i="5"/>
  <c r="F21" i="5"/>
  <c r="I21" i="5" s="1"/>
  <c r="J21" i="5" s="1"/>
  <c r="F20" i="5"/>
  <c r="F19" i="5"/>
  <c r="G19" i="5" s="1"/>
  <c r="F18" i="5"/>
  <c r="G18" i="5" s="1"/>
  <c r="J17" i="5"/>
  <c r="G17" i="5"/>
  <c r="F17" i="5"/>
  <c r="I17" i="5" s="1"/>
  <c r="F16" i="5"/>
  <c r="F15" i="5"/>
  <c r="I15" i="5" s="1"/>
  <c r="J15" i="5" s="1"/>
  <c r="F14" i="5"/>
  <c r="I13" i="5"/>
  <c r="J13" i="5" s="1"/>
  <c r="F13" i="5"/>
  <c r="G13" i="5" s="1"/>
  <c r="F12" i="5"/>
  <c r="G12" i="5" s="1"/>
  <c r="K11" i="5"/>
  <c r="I52" i="4"/>
  <c r="F52" i="4"/>
  <c r="I51" i="4"/>
  <c r="J51" i="4" s="1"/>
  <c r="F51" i="4"/>
  <c r="M51" i="4" s="1"/>
  <c r="N51" i="4" s="1"/>
  <c r="I50" i="4"/>
  <c r="F50" i="4"/>
  <c r="I49" i="4"/>
  <c r="P49" i="4" s="1"/>
  <c r="Q49" i="4" s="1"/>
  <c r="F49" i="4"/>
  <c r="M49" i="4" s="1"/>
  <c r="N49" i="4" s="1"/>
  <c r="I48" i="4"/>
  <c r="F48" i="4"/>
  <c r="I47" i="4"/>
  <c r="P47" i="4" s="1"/>
  <c r="F47" i="4"/>
  <c r="G47" i="4" s="1"/>
  <c r="T46" i="4"/>
  <c r="S46" i="4"/>
  <c r="T45" i="4"/>
  <c r="S45" i="4"/>
  <c r="I44" i="4"/>
  <c r="F44" i="4"/>
  <c r="P43" i="4"/>
  <c r="Q43" i="4" s="1"/>
  <c r="I43" i="4"/>
  <c r="J43" i="4" s="1"/>
  <c r="F43" i="4"/>
  <c r="M43" i="4" s="1"/>
  <c r="N43" i="4" s="1"/>
  <c r="I42" i="4"/>
  <c r="F42" i="4"/>
  <c r="I41" i="4"/>
  <c r="P41" i="4" s="1"/>
  <c r="Q41" i="4" s="1"/>
  <c r="F41" i="4"/>
  <c r="M41" i="4" s="1"/>
  <c r="N41" i="4" s="1"/>
  <c r="R41" i="4" s="1"/>
  <c r="I40" i="4"/>
  <c r="F40" i="4"/>
  <c r="I39" i="4"/>
  <c r="P39" i="4" s="1"/>
  <c r="F39" i="4"/>
  <c r="G39" i="4" s="1"/>
  <c r="T38" i="4"/>
  <c r="S38" i="4"/>
  <c r="I37" i="4"/>
  <c r="J37" i="4" s="1"/>
  <c r="F37" i="4"/>
  <c r="M37" i="4" s="1"/>
  <c r="I36" i="4"/>
  <c r="F36" i="4"/>
  <c r="T35" i="4"/>
  <c r="S35" i="4"/>
  <c r="I34" i="4"/>
  <c r="F34" i="4"/>
  <c r="I33" i="4"/>
  <c r="P33" i="4" s="1"/>
  <c r="Q33" i="4" s="1"/>
  <c r="F33" i="4"/>
  <c r="G33" i="4" s="1"/>
  <c r="I32" i="4"/>
  <c r="F32" i="4"/>
  <c r="I31" i="4"/>
  <c r="P31" i="4" s="1"/>
  <c r="Q31" i="4" s="1"/>
  <c r="F31" i="4"/>
  <c r="G31" i="4" s="1"/>
  <c r="I30" i="4"/>
  <c r="F30" i="4"/>
  <c r="I29" i="4"/>
  <c r="J29" i="4" s="1"/>
  <c r="F29" i="4"/>
  <c r="G29" i="4" s="1"/>
  <c r="I28" i="4"/>
  <c r="F28" i="4"/>
  <c r="I27" i="4"/>
  <c r="J27" i="4" s="1"/>
  <c r="F27" i="4"/>
  <c r="G27" i="4" s="1"/>
  <c r="I26" i="4"/>
  <c r="P26" i="4" s="1"/>
  <c r="Q26" i="4" s="1"/>
  <c r="F26" i="4"/>
  <c r="I25" i="4"/>
  <c r="P25" i="4" s="1"/>
  <c r="Q25" i="4" s="1"/>
  <c r="F25" i="4"/>
  <c r="G25" i="4" s="1"/>
  <c r="T24" i="4"/>
  <c r="S24" i="4"/>
  <c r="I23" i="4"/>
  <c r="P23" i="4" s="1"/>
  <c r="Q23" i="4" s="1"/>
  <c r="F23" i="4"/>
  <c r="G23" i="4" s="1"/>
  <c r="I22" i="4"/>
  <c r="P22" i="4" s="1"/>
  <c r="Q22" i="4" s="1"/>
  <c r="F22" i="4"/>
  <c r="G22" i="4" s="1"/>
  <c r="I21" i="4"/>
  <c r="P21" i="4" s="1"/>
  <c r="Q21" i="4" s="1"/>
  <c r="F21" i="4"/>
  <c r="G21" i="4" s="1"/>
  <c r="I20" i="4"/>
  <c r="J20" i="4" s="1"/>
  <c r="F20" i="4"/>
  <c r="M20" i="4" s="1"/>
  <c r="N20" i="4" s="1"/>
  <c r="I19" i="4"/>
  <c r="P19" i="4" s="1"/>
  <c r="F19" i="4"/>
  <c r="T18" i="4"/>
  <c r="T17" i="4" s="1"/>
  <c r="S18" i="4"/>
  <c r="S17" i="4" s="1"/>
  <c r="I16" i="4"/>
  <c r="J16" i="4" s="1"/>
  <c r="F16" i="4"/>
  <c r="M16" i="4" s="1"/>
  <c r="N16" i="4" s="1"/>
  <c r="N15" i="4"/>
  <c r="I15" i="4"/>
  <c r="J15" i="4" s="1"/>
  <c r="F15" i="4"/>
  <c r="M15" i="4" s="1"/>
  <c r="I14" i="4"/>
  <c r="J14" i="4" s="1"/>
  <c r="F14" i="4"/>
  <c r="M14" i="4" s="1"/>
  <c r="N14" i="4" s="1"/>
  <c r="I13" i="4"/>
  <c r="P13" i="4" s="1"/>
  <c r="Q13" i="4" s="1"/>
  <c r="F13" i="4"/>
  <c r="G13" i="4" s="1"/>
  <c r="I12" i="4"/>
  <c r="P12" i="4" s="1"/>
  <c r="Q12" i="4" s="1"/>
  <c r="F12" i="4"/>
  <c r="G12" i="4" s="1"/>
  <c r="I11" i="4"/>
  <c r="J11" i="4" s="1"/>
  <c r="F11" i="4"/>
  <c r="G11" i="4" s="1"/>
  <c r="T10" i="4"/>
  <c r="S10" i="4"/>
  <c r="R21" i="3"/>
  <c r="S20" i="3"/>
  <c r="J20" i="3"/>
  <c r="I20" i="3"/>
  <c r="O20" i="3" s="1"/>
  <c r="H20" i="3"/>
  <c r="N20" i="3" s="1"/>
  <c r="P20" i="3" s="1"/>
  <c r="N19" i="3"/>
  <c r="I19" i="3"/>
  <c r="J19" i="3" s="1"/>
  <c r="H19" i="3"/>
  <c r="R17" i="3"/>
  <c r="Q17" i="3"/>
  <c r="H17" i="3"/>
  <c r="I16" i="3"/>
  <c r="O16" i="3" s="1"/>
  <c r="H16" i="3"/>
  <c r="J15" i="3"/>
  <c r="I15" i="3"/>
  <c r="O15" i="3" s="1"/>
  <c r="H15" i="3"/>
  <c r="N15" i="3" s="1"/>
  <c r="N14" i="3"/>
  <c r="I14" i="3"/>
  <c r="H14" i="3"/>
  <c r="R13" i="3"/>
  <c r="Q13" i="3"/>
  <c r="H13" i="3"/>
  <c r="I12" i="3"/>
  <c r="O12" i="3" s="1"/>
  <c r="H12" i="3"/>
  <c r="I11" i="3"/>
  <c r="J11" i="3" s="1"/>
  <c r="H11" i="3"/>
  <c r="R10" i="3"/>
  <c r="Q10" i="3"/>
  <c r="F132" i="2"/>
  <c r="F131" i="2"/>
  <c r="K130" i="2"/>
  <c r="F129" i="2"/>
  <c r="I129" i="2" s="1"/>
  <c r="J129" i="2" s="1"/>
  <c r="F128" i="2"/>
  <c r="G128" i="2" s="1"/>
  <c r="F127" i="2"/>
  <c r="I127" i="2" s="1"/>
  <c r="J127" i="2" s="1"/>
  <c r="I126" i="2"/>
  <c r="J126" i="2" s="1"/>
  <c r="G126" i="2"/>
  <c r="L126" i="2" s="1"/>
  <c r="F126" i="2"/>
  <c r="F125" i="2"/>
  <c r="I125" i="2" s="1"/>
  <c r="J125" i="2" s="1"/>
  <c r="F124" i="2"/>
  <c r="J123" i="2"/>
  <c r="G123" i="2"/>
  <c r="L123" i="2" s="1"/>
  <c r="F123" i="2"/>
  <c r="I123" i="2" s="1"/>
  <c r="F122" i="2"/>
  <c r="G122" i="2" s="1"/>
  <c r="F121" i="2"/>
  <c r="G121" i="2" s="1"/>
  <c r="F120" i="2"/>
  <c r="I120" i="2" s="1"/>
  <c r="K118" i="2"/>
  <c r="F117" i="2"/>
  <c r="G117" i="2" s="1"/>
  <c r="F116" i="2"/>
  <c r="F115" i="2"/>
  <c r="I115" i="2" s="1"/>
  <c r="J115" i="2" s="1"/>
  <c r="K114" i="2"/>
  <c r="F113" i="2"/>
  <c r="G113" i="2" s="1"/>
  <c r="F112" i="2"/>
  <c r="I112" i="2" s="1"/>
  <c r="J112" i="2" s="1"/>
  <c r="F111" i="2"/>
  <c r="I111" i="2" s="1"/>
  <c r="J111" i="2" s="1"/>
  <c r="F110" i="2"/>
  <c r="I110" i="2" s="1"/>
  <c r="J110" i="2" s="1"/>
  <c r="F109" i="2"/>
  <c r="F108" i="2"/>
  <c r="I108" i="2" s="1"/>
  <c r="J108" i="2" s="1"/>
  <c r="F107" i="2"/>
  <c r="G107" i="2" s="1"/>
  <c r="I106" i="2"/>
  <c r="J106" i="2" s="1"/>
  <c r="F106" i="2"/>
  <c r="G106" i="2" s="1"/>
  <c r="F105" i="2"/>
  <c r="F104" i="2"/>
  <c r="I104" i="2" s="1"/>
  <c r="J104" i="2" s="1"/>
  <c r="F103" i="2"/>
  <c r="J102" i="2"/>
  <c r="G102" i="2"/>
  <c r="F102" i="2"/>
  <c r="I102" i="2" s="1"/>
  <c r="F101" i="2"/>
  <c r="G101" i="2" s="1"/>
  <c r="F100" i="2"/>
  <c r="I100" i="2" s="1"/>
  <c r="J100" i="2" s="1"/>
  <c r="F99" i="2"/>
  <c r="I99" i="2" s="1"/>
  <c r="J99" i="2" s="1"/>
  <c r="G98" i="2"/>
  <c r="L98" i="2" s="1"/>
  <c r="F98" i="2"/>
  <c r="I98" i="2" s="1"/>
  <c r="J98" i="2" s="1"/>
  <c r="F97" i="2"/>
  <c r="F96" i="2"/>
  <c r="I96" i="2" s="1"/>
  <c r="J96" i="2" s="1"/>
  <c r="I95" i="2"/>
  <c r="J95" i="2" s="1"/>
  <c r="F95" i="2"/>
  <c r="G95" i="2" s="1"/>
  <c r="F94" i="2"/>
  <c r="I94" i="2" s="1"/>
  <c r="J94" i="2" s="1"/>
  <c r="F93" i="2"/>
  <c r="G93" i="2" s="1"/>
  <c r="K92" i="2"/>
  <c r="F91" i="2"/>
  <c r="I91" i="2" s="1"/>
  <c r="J91" i="2" s="1"/>
  <c r="F90" i="2"/>
  <c r="J89" i="2"/>
  <c r="F89" i="2"/>
  <c r="I89" i="2" s="1"/>
  <c r="K88" i="2"/>
  <c r="H87" i="2"/>
  <c r="F87" i="2"/>
  <c r="I87" i="2" s="1"/>
  <c r="E87" i="2"/>
  <c r="G87" i="2" s="1"/>
  <c r="G82" i="2" s="1"/>
  <c r="G134" i="2" s="1"/>
  <c r="F86" i="2"/>
  <c r="I86" i="2" s="1"/>
  <c r="J86" i="2" s="1"/>
  <c r="F85" i="2"/>
  <c r="G85" i="2" s="1"/>
  <c r="I84" i="2"/>
  <c r="J84" i="2" s="1"/>
  <c r="F84" i="2"/>
  <c r="G84" i="2" s="1"/>
  <c r="F83" i="2"/>
  <c r="K82" i="2"/>
  <c r="K80" i="2" s="1"/>
  <c r="F82" i="2"/>
  <c r="F134" i="2" s="1"/>
  <c r="K81" i="2"/>
  <c r="F79" i="2"/>
  <c r="I79" i="2" s="1"/>
  <c r="J79" i="2" s="1"/>
  <c r="F78" i="2"/>
  <c r="J77" i="2"/>
  <c r="F77" i="2"/>
  <c r="I77" i="2" s="1"/>
  <c r="F76" i="2"/>
  <c r="G76" i="2" s="1"/>
  <c r="G75" i="2"/>
  <c r="F75" i="2"/>
  <c r="I75" i="2" s="1"/>
  <c r="J75" i="2" s="1"/>
  <c r="F73" i="2"/>
  <c r="I73" i="2" s="1"/>
  <c r="J73" i="2" s="1"/>
  <c r="F72" i="2"/>
  <c r="F71" i="2"/>
  <c r="G71" i="2" s="1"/>
  <c r="F70" i="2"/>
  <c r="I70" i="2" s="1"/>
  <c r="J70" i="2" s="1"/>
  <c r="F69" i="2"/>
  <c r="G69" i="2" s="1"/>
  <c r="F68" i="2"/>
  <c r="I68" i="2" s="1"/>
  <c r="J68" i="2" s="1"/>
  <c r="F67" i="2"/>
  <c r="I67" i="2" s="1"/>
  <c r="J67" i="2" s="1"/>
  <c r="F66" i="2"/>
  <c r="I66" i="2" s="1"/>
  <c r="J66" i="2" s="1"/>
  <c r="F65" i="2"/>
  <c r="G65" i="2" s="1"/>
  <c r="F64" i="2"/>
  <c r="I64" i="2" s="1"/>
  <c r="J64" i="2" s="1"/>
  <c r="I63" i="2"/>
  <c r="J63" i="2" s="1"/>
  <c r="L63" i="2" s="1"/>
  <c r="F63" i="2"/>
  <c r="G63" i="2" s="1"/>
  <c r="F62" i="2"/>
  <c r="I62" i="2" s="1"/>
  <c r="J62" i="2" s="1"/>
  <c r="F61" i="2"/>
  <c r="I61" i="2" s="1"/>
  <c r="J61" i="2" s="1"/>
  <c r="F60" i="2"/>
  <c r="I60" i="2" s="1"/>
  <c r="J60" i="2" s="1"/>
  <c r="F59" i="2"/>
  <c r="G59" i="2" s="1"/>
  <c r="F58" i="2"/>
  <c r="I58" i="2" s="1"/>
  <c r="J58" i="2" s="1"/>
  <c r="F57" i="2"/>
  <c r="G57" i="2" s="1"/>
  <c r="F56" i="2"/>
  <c r="G56" i="2" s="1"/>
  <c r="G55" i="2"/>
  <c r="F55" i="2"/>
  <c r="I55" i="2" s="1"/>
  <c r="J55" i="2" s="1"/>
  <c r="F54" i="2"/>
  <c r="F53" i="2"/>
  <c r="G53" i="2" s="1"/>
  <c r="K52" i="2"/>
  <c r="F51" i="2"/>
  <c r="I51" i="2" s="1"/>
  <c r="J51" i="2" s="1"/>
  <c r="F50" i="2"/>
  <c r="G50" i="2" s="1"/>
  <c r="F49" i="2"/>
  <c r="G49" i="2" s="1"/>
  <c r="F48" i="2"/>
  <c r="I48" i="2" s="1"/>
  <c r="J48" i="2" s="1"/>
  <c r="G47" i="2"/>
  <c r="F47" i="2"/>
  <c r="I47" i="2" s="1"/>
  <c r="J47" i="2" s="1"/>
  <c r="F46" i="2"/>
  <c r="I46" i="2" s="1"/>
  <c r="J46" i="2" s="1"/>
  <c r="F45" i="2"/>
  <c r="I45" i="2" s="1"/>
  <c r="J45" i="2" s="1"/>
  <c r="I44" i="2"/>
  <c r="J44" i="2" s="1"/>
  <c r="F44" i="2"/>
  <c r="F43" i="2"/>
  <c r="I43" i="2" s="1"/>
  <c r="J43" i="2" s="1"/>
  <c r="K42" i="2"/>
  <c r="K41" i="2" s="1"/>
  <c r="F40" i="2"/>
  <c r="I40" i="2" s="1"/>
  <c r="J40" i="2" s="1"/>
  <c r="I39" i="2"/>
  <c r="J39" i="2" s="1"/>
  <c r="G39" i="2"/>
  <c r="F39" i="2"/>
  <c r="K38" i="2"/>
  <c r="F37" i="2"/>
  <c r="I37" i="2" s="1"/>
  <c r="J37" i="2" s="1"/>
  <c r="F36" i="2"/>
  <c r="I36" i="2" s="1"/>
  <c r="J36" i="2" s="1"/>
  <c r="F35" i="2"/>
  <c r="G35" i="2" s="1"/>
  <c r="F34" i="2"/>
  <c r="I34" i="2" s="1"/>
  <c r="J34" i="2" s="1"/>
  <c r="F33" i="2"/>
  <c r="I33" i="2" s="1"/>
  <c r="J33" i="2" s="1"/>
  <c r="F32" i="2"/>
  <c r="I32" i="2" s="1"/>
  <c r="J32" i="2" s="1"/>
  <c r="F31" i="2"/>
  <c r="I31" i="2" s="1"/>
  <c r="J31" i="2" s="1"/>
  <c r="F30" i="2"/>
  <c r="I30" i="2" s="1"/>
  <c r="J30" i="2" s="1"/>
  <c r="F29" i="2"/>
  <c r="G29" i="2" s="1"/>
  <c r="F28" i="2"/>
  <c r="I28" i="2" s="1"/>
  <c r="J28" i="2" s="1"/>
  <c r="F27" i="2"/>
  <c r="I27" i="2" s="1"/>
  <c r="J27" i="2" s="1"/>
  <c r="F26" i="2"/>
  <c r="I26" i="2" s="1"/>
  <c r="J26" i="2" s="1"/>
  <c r="F25" i="2"/>
  <c r="I25" i="2" s="1"/>
  <c r="J25" i="2" s="1"/>
  <c r="J24" i="2"/>
  <c r="F24" i="2"/>
  <c r="I24" i="2" s="1"/>
  <c r="F23" i="2"/>
  <c r="G23" i="2" s="1"/>
  <c r="F22" i="2"/>
  <c r="I22" i="2" s="1"/>
  <c r="J22" i="2" s="1"/>
  <c r="F21" i="2"/>
  <c r="I21" i="2" s="1"/>
  <c r="J21" i="2" s="1"/>
  <c r="F20" i="2"/>
  <c r="G20" i="2" s="1"/>
  <c r="F19" i="2"/>
  <c r="I19" i="2" s="1"/>
  <c r="J19" i="2" s="1"/>
  <c r="G18" i="2"/>
  <c r="F18" i="2"/>
  <c r="I18" i="2" s="1"/>
  <c r="J18" i="2" s="1"/>
  <c r="F17" i="2"/>
  <c r="G17" i="2" s="1"/>
  <c r="F16" i="2"/>
  <c r="G16" i="2" s="1"/>
  <c r="F15" i="2"/>
  <c r="I15" i="2" s="1"/>
  <c r="J15" i="2" s="1"/>
  <c r="F14" i="2"/>
  <c r="I14" i="2" s="1"/>
  <c r="J14" i="2" s="1"/>
  <c r="F13" i="2"/>
  <c r="G13" i="2" s="1"/>
  <c r="F12" i="2"/>
  <c r="I12" i="2" s="1"/>
  <c r="F11" i="2"/>
  <c r="I11" i="2" s="1"/>
  <c r="J11" i="2" s="1"/>
  <c r="F10" i="2"/>
  <c r="G10" i="2" s="1"/>
  <c r="K9" i="2"/>
  <c r="F184" i="1"/>
  <c r="I184" i="1" s="1"/>
  <c r="J184" i="1" s="1"/>
  <c r="F183" i="1"/>
  <c r="I183" i="1" s="1"/>
  <c r="K182" i="1"/>
  <c r="F182" i="1"/>
  <c r="I181" i="1"/>
  <c r="J181" i="1" s="1"/>
  <c r="L181" i="1" s="1"/>
  <c r="G181" i="1"/>
  <c r="F181" i="1"/>
  <c r="F180" i="1"/>
  <c r="I180" i="1" s="1"/>
  <c r="J180" i="1" s="1"/>
  <c r="F179" i="1"/>
  <c r="G179" i="1" s="1"/>
  <c r="J178" i="1"/>
  <c r="L178" i="1" s="1"/>
  <c r="I178" i="1"/>
  <c r="G178" i="1"/>
  <c r="F178" i="1"/>
  <c r="I177" i="1"/>
  <c r="J177" i="1" s="1"/>
  <c r="G177" i="1"/>
  <c r="F177" i="1"/>
  <c r="F173" i="1"/>
  <c r="I173" i="1" s="1"/>
  <c r="J173" i="1" s="1"/>
  <c r="F172" i="1"/>
  <c r="I172" i="1" s="1"/>
  <c r="J172" i="1" s="1"/>
  <c r="J171" i="1"/>
  <c r="L171" i="1" s="1"/>
  <c r="G171" i="1"/>
  <c r="F171" i="1"/>
  <c r="I171" i="1" s="1"/>
  <c r="I170" i="1"/>
  <c r="F170" i="1"/>
  <c r="G170" i="1" s="1"/>
  <c r="K168" i="1"/>
  <c r="F168" i="1"/>
  <c r="L167" i="1"/>
  <c r="J167" i="1"/>
  <c r="I167" i="1"/>
  <c r="G167" i="1"/>
  <c r="F167" i="1"/>
  <c r="L166" i="1"/>
  <c r="J166" i="1"/>
  <c r="I166" i="1"/>
  <c r="F166" i="1"/>
  <c r="G166" i="1" s="1"/>
  <c r="I165" i="1"/>
  <c r="J165" i="1" s="1"/>
  <c r="G165" i="1"/>
  <c r="L165" i="1" s="1"/>
  <c r="F165" i="1"/>
  <c r="K164" i="1"/>
  <c r="I164" i="1"/>
  <c r="F164" i="1"/>
  <c r="F163" i="1"/>
  <c r="J162" i="1"/>
  <c r="F162" i="1"/>
  <c r="I162" i="1" s="1"/>
  <c r="J161" i="1"/>
  <c r="I161" i="1"/>
  <c r="F161" i="1"/>
  <c r="G161" i="1" s="1"/>
  <c r="L161" i="1" s="1"/>
  <c r="I160" i="1"/>
  <c r="J160" i="1" s="1"/>
  <c r="G160" i="1"/>
  <c r="F160" i="1"/>
  <c r="F159" i="1"/>
  <c r="J158" i="1"/>
  <c r="I158" i="1"/>
  <c r="F158" i="1"/>
  <c r="G158" i="1" s="1"/>
  <c r="L158" i="1" s="1"/>
  <c r="I157" i="1"/>
  <c r="J157" i="1" s="1"/>
  <c r="G157" i="1"/>
  <c r="L157" i="1" s="1"/>
  <c r="F157" i="1"/>
  <c r="F156" i="1"/>
  <c r="F155" i="1"/>
  <c r="G155" i="1" s="1"/>
  <c r="I154" i="1"/>
  <c r="J154" i="1" s="1"/>
  <c r="G154" i="1"/>
  <c r="F154" i="1"/>
  <c r="I153" i="1"/>
  <c r="J153" i="1" s="1"/>
  <c r="G153" i="1"/>
  <c r="L153" i="1" s="1"/>
  <c r="F153" i="1"/>
  <c r="F152" i="1"/>
  <c r="I151" i="1"/>
  <c r="J151" i="1" s="1"/>
  <c r="F151" i="1"/>
  <c r="G151" i="1" s="1"/>
  <c r="L151" i="1" s="1"/>
  <c r="J150" i="1"/>
  <c r="G150" i="1"/>
  <c r="F150" i="1"/>
  <c r="I150" i="1" s="1"/>
  <c r="G149" i="1"/>
  <c r="L149" i="1" s="1"/>
  <c r="F149" i="1"/>
  <c r="I149" i="1" s="1"/>
  <c r="J149" i="1" s="1"/>
  <c r="F148" i="1"/>
  <c r="L147" i="1"/>
  <c r="G147" i="1"/>
  <c r="F147" i="1"/>
  <c r="I147" i="1" s="1"/>
  <c r="J147" i="1" s="1"/>
  <c r="J146" i="1"/>
  <c r="I146" i="1"/>
  <c r="F146" i="1"/>
  <c r="G146" i="1" s="1"/>
  <c r="L146" i="1" s="1"/>
  <c r="I145" i="1"/>
  <c r="J145" i="1" s="1"/>
  <c r="G145" i="1"/>
  <c r="F145" i="1"/>
  <c r="I144" i="1"/>
  <c r="J144" i="1" s="1"/>
  <c r="G144" i="1"/>
  <c r="L144" i="1" s="1"/>
  <c r="F144" i="1"/>
  <c r="K143" i="1"/>
  <c r="F142" i="1"/>
  <c r="I142" i="1" s="1"/>
  <c r="J142" i="1" s="1"/>
  <c r="F141" i="1"/>
  <c r="G140" i="1"/>
  <c r="F140" i="1"/>
  <c r="I140" i="1" s="1"/>
  <c r="K139" i="1"/>
  <c r="J138" i="1"/>
  <c r="L138" i="1" s="1"/>
  <c r="I138" i="1"/>
  <c r="F138" i="1"/>
  <c r="G138" i="1" s="1"/>
  <c r="I137" i="1"/>
  <c r="J137" i="1" s="1"/>
  <c r="G137" i="1"/>
  <c r="F137" i="1"/>
  <c r="I136" i="1"/>
  <c r="J136" i="1" s="1"/>
  <c r="G136" i="1"/>
  <c r="F136" i="1"/>
  <c r="G135" i="1"/>
  <c r="L135" i="1" s="1"/>
  <c r="F135" i="1"/>
  <c r="I135" i="1" s="1"/>
  <c r="J135" i="1" s="1"/>
  <c r="F134" i="1"/>
  <c r="G133" i="1"/>
  <c r="F133" i="1"/>
  <c r="I133" i="1" s="1"/>
  <c r="J133" i="1" s="1"/>
  <c r="L133" i="1" s="1"/>
  <c r="L132" i="1"/>
  <c r="J132" i="1"/>
  <c r="I132" i="1"/>
  <c r="F132" i="1"/>
  <c r="G132" i="1" s="1"/>
  <c r="I131" i="1"/>
  <c r="J131" i="1" s="1"/>
  <c r="G131" i="1"/>
  <c r="F131" i="1"/>
  <c r="I130" i="1"/>
  <c r="J130" i="1" s="1"/>
  <c r="G130" i="1"/>
  <c r="L130" i="1" s="1"/>
  <c r="F130" i="1"/>
  <c r="F129" i="1"/>
  <c r="I129" i="1" s="1"/>
  <c r="J129" i="1" s="1"/>
  <c r="F128" i="1"/>
  <c r="G127" i="1"/>
  <c r="F127" i="1"/>
  <c r="I127" i="1" s="1"/>
  <c r="J126" i="1"/>
  <c r="I126" i="1"/>
  <c r="F126" i="1"/>
  <c r="G126" i="1" s="1"/>
  <c r="K125" i="1"/>
  <c r="I124" i="1"/>
  <c r="J124" i="1" s="1"/>
  <c r="G124" i="1"/>
  <c r="F124" i="1"/>
  <c r="I123" i="1"/>
  <c r="J123" i="1" s="1"/>
  <c r="G123" i="1"/>
  <c r="F123" i="1"/>
  <c r="G122" i="1"/>
  <c r="L122" i="1" s="1"/>
  <c r="F122" i="1"/>
  <c r="I122" i="1" s="1"/>
  <c r="J122" i="1" s="1"/>
  <c r="F121" i="1"/>
  <c r="G120" i="1"/>
  <c r="F120" i="1"/>
  <c r="I120" i="1" s="1"/>
  <c r="J120" i="1" s="1"/>
  <c r="L120" i="1" s="1"/>
  <c r="L119" i="1"/>
  <c r="J119" i="1"/>
  <c r="I119" i="1"/>
  <c r="F119" i="1"/>
  <c r="G119" i="1" s="1"/>
  <c r="I118" i="1"/>
  <c r="J118" i="1" s="1"/>
  <c r="G118" i="1"/>
  <c r="F118" i="1"/>
  <c r="I117" i="1"/>
  <c r="J117" i="1" s="1"/>
  <c r="G117" i="1"/>
  <c r="L117" i="1" s="1"/>
  <c r="F117" i="1"/>
  <c r="F116" i="1"/>
  <c r="I116" i="1" s="1"/>
  <c r="J116" i="1" s="1"/>
  <c r="F115" i="1"/>
  <c r="L114" i="1"/>
  <c r="G114" i="1"/>
  <c r="F114" i="1"/>
  <c r="I114" i="1" s="1"/>
  <c r="J114" i="1" s="1"/>
  <c r="J113" i="1"/>
  <c r="L113" i="1" s="1"/>
  <c r="I113" i="1"/>
  <c r="F113" i="1"/>
  <c r="G113" i="1" s="1"/>
  <c r="J112" i="1"/>
  <c r="I112" i="1"/>
  <c r="G112" i="1"/>
  <c r="L112" i="1" s="1"/>
  <c r="F112" i="1"/>
  <c r="I111" i="1"/>
  <c r="J111" i="1" s="1"/>
  <c r="G111" i="1"/>
  <c r="L111" i="1" s="1"/>
  <c r="F111" i="1"/>
  <c r="F110" i="1"/>
  <c r="I110" i="1" s="1"/>
  <c r="J110" i="1" s="1"/>
  <c r="F109" i="1"/>
  <c r="G108" i="1"/>
  <c r="F108" i="1"/>
  <c r="I108" i="1" s="1"/>
  <c r="J108" i="1" s="1"/>
  <c r="L108" i="1" s="1"/>
  <c r="J107" i="1"/>
  <c r="I107" i="1"/>
  <c r="F107" i="1"/>
  <c r="G107" i="1" s="1"/>
  <c r="L107" i="1" s="1"/>
  <c r="I106" i="1"/>
  <c r="J106" i="1" s="1"/>
  <c r="G106" i="1"/>
  <c r="F106" i="1"/>
  <c r="I105" i="1"/>
  <c r="J105" i="1" s="1"/>
  <c r="G105" i="1"/>
  <c r="F105" i="1"/>
  <c r="G104" i="1"/>
  <c r="L104" i="1" s="1"/>
  <c r="F104" i="1"/>
  <c r="I104" i="1" s="1"/>
  <c r="J104" i="1" s="1"/>
  <c r="F103" i="1"/>
  <c r="L102" i="1"/>
  <c r="G102" i="1"/>
  <c r="F102" i="1"/>
  <c r="I102" i="1" s="1"/>
  <c r="J102" i="1" s="1"/>
  <c r="J101" i="1"/>
  <c r="I101" i="1"/>
  <c r="F101" i="1"/>
  <c r="G101" i="1" s="1"/>
  <c r="L101" i="1" s="1"/>
  <c r="I100" i="1"/>
  <c r="J100" i="1" s="1"/>
  <c r="G100" i="1"/>
  <c r="F100" i="1"/>
  <c r="I99" i="1"/>
  <c r="J99" i="1" s="1"/>
  <c r="G99" i="1"/>
  <c r="L99" i="1" s="1"/>
  <c r="F99" i="1"/>
  <c r="F98" i="1"/>
  <c r="I98" i="1" s="1"/>
  <c r="J98" i="1" s="1"/>
  <c r="F97" i="1"/>
  <c r="L96" i="1"/>
  <c r="G96" i="1"/>
  <c r="F96" i="1"/>
  <c r="I96" i="1" s="1"/>
  <c r="J96" i="1" s="1"/>
  <c r="J95" i="1"/>
  <c r="I95" i="1"/>
  <c r="F95" i="1"/>
  <c r="G95" i="1" s="1"/>
  <c r="L95" i="1" s="1"/>
  <c r="J94" i="1"/>
  <c r="I94" i="1"/>
  <c r="G94" i="1"/>
  <c r="F94" i="1"/>
  <c r="I93" i="1"/>
  <c r="J93" i="1" s="1"/>
  <c r="G93" i="1"/>
  <c r="L93" i="1" s="1"/>
  <c r="F93" i="1"/>
  <c r="F92" i="1"/>
  <c r="I92" i="1" s="1"/>
  <c r="J92" i="1" s="1"/>
  <c r="F91" i="1"/>
  <c r="G90" i="1"/>
  <c r="F90" i="1"/>
  <c r="I90" i="1" s="1"/>
  <c r="J90" i="1" s="1"/>
  <c r="L90" i="1" s="1"/>
  <c r="J89" i="1"/>
  <c r="L89" i="1" s="1"/>
  <c r="I89" i="1"/>
  <c r="F89" i="1"/>
  <c r="G89" i="1" s="1"/>
  <c r="I88" i="1"/>
  <c r="J88" i="1" s="1"/>
  <c r="G88" i="1"/>
  <c r="F88" i="1"/>
  <c r="I87" i="1"/>
  <c r="J87" i="1" s="1"/>
  <c r="G87" i="1"/>
  <c r="F87" i="1"/>
  <c r="G86" i="1"/>
  <c r="L86" i="1" s="1"/>
  <c r="F86" i="1"/>
  <c r="I86" i="1" s="1"/>
  <c r="J86" i="1" s="1"/>
  <c r="F85" i="1"/>
  <c r="G84" i="1"/>
  <c r="F84" i="1"/>
  <c r="I84" i="1" s="1"/>
  <c r="J84" i="1" s="1"/>
  <c r="L84" i="1" s="1"/>
  <c r="L83" i="1"/>
  <c r="J83" i="1"/>
  <c r="I83" i="1"/>
  <c r="F83" i="1"/>
  <c r="G83" i="1" s="1"/>
  <c r="I82" i="1"/>
  <c r="J82" i="1" s="1"/>
  <c r="G82" i="1"/>
  <c r="F82" i="1"/>
  <c r="I81" i="1"/>
  <c r="J81" i="1" s="1"/>
  <c r="G81" i="1"/>
  <c r="L81" i="1" s="1"/>
  <c r="F81" i="1"/>
  <c r="F80" i="1"/>
  <c r="I80" i="1" s="1"/>
  <c r="J80" i="1" s="1"/>
  <c r="F79" i="1"/>
  <c r="L78" i="1"/>
  <c r="G78" i="1"/>
  <c r="F78" i="1"/>
  <c r="I78" i="1" s="1"/>
  <c r="J78" i="1" s="1"/>
  <c r="J77" i="1"/>
  <c r="L77" i="1" s="1"/>
  <c r="I77" i="1"/>
  <c r="F77" i="1"/>
  <c r="G77" i="1" s="1"/>
  <c r="J76" i="1"/>
  <c r="I76" i="1"/>
  <c r="G76" i="1"/>
  <c r="L76" i="1" s="1"/>
  <c r="F76" i="1"/>
  <c r="I75" i="1"/>
  <c r="J75" i="1" s="1"/>
  <c r="G75" i="1"/>
  <c r="L75" i="1" s="1"/>
  <c r="F75" i="1"/>
  <c r="F74" i="1"/>
  <c r="I74" i="1" s="1"/>
  <c r="J74" i="1" s="1"/>
  <c r="F73" i="1"/>
  <c r="G72" i="1"/>
  <c r="F72" i="1"/>
  <c r="I72" i="1" s="1"/>
  <c r="J72" i="1" s="1"/>
  <c r="L72" i="1" s="1"/>
  <c r="J71" i="1"/>
  <c r="I71" i="1"/>
  <c r="F71" i="1"/>
  <c r="G71" i="1" s="1"/>
  <c r="L71" i="1" s="1"/>
  <c r="I70" i="1"/>
  <c r="J70" i="1" s="1"/>
  <c r="G70" i="1"/>
  <c r="F70" i="1"/>
  <c r="I69" i="1"/>
  <c r="J69" i="1" s="1"/>
  <c r="G69" i="1"/>
  <c r="F69" i="1"/>
  <c r="G68" i="1"/>
  <c r="L68" i="1" s="1"/>
  <c r="F68" i="1"/>
  <c r="I68" i="1" s="1"/>
  <c r="J68" i="1" s="1"/>
  <c r="F67" i="1"/>
  <c r="L66" i="1"/>
  <c r="G66" i="1"/>
  <c r="F66" i="1"/>
  <c r="I66" i="1" s="1"/>
  <c r="J66" i="1" s="1"/>
  <c r="J65" i="1"/>
  <c r="I65" i="1"/>
  <c r="F65" i="1"/>
  <c r="G65" i="1" s="1"/>
  <c r="L65" i="1" s="1"/>
  <c r="I64" i="1"/>
  <c r="J64" i="1" s="1"/>
  <c r="G64" i="1"/>
  <c r="F64" i="1"/>
  <c r="I63" i="1"/>
  <c r="J63" i="1" s="1"/>
  <c r="G63" i="1"/>
  <c r="L63" i="1" s="1"/>
  <c r="F63" i="1"/>
  <c r="F62" i="1"/>
  <c r="I62" i="1" s="1"/>
  <c r="J62" i="1" s="1"/>
  <c r="F61" i="1"/>
  <c r="L60" i="1"/>
  <c r="G60" i="1"/>
  <c r="F60" i="1"/>
  <c r="I60" i="1" s="1"/>
  <c r="J60" i="1" s="1"/>
  <c r="J59" i="1"/>
  <c r="I59" i="1"/>
  <c r="F59" i="1"/>
  <c r="G59" i="1" s="1"/>
  <c r="J58" i="1"/>
  <c r="I58" i="1"/>
  <c r="G58" i="1"/>
  <c r="F58" i="1"/>
  <c r="K57" i="1"/>
  <c r="I56" i="1"/>
  <c r="J56" i="1" s="1"/>
  <c r="G56" i="1"/>
  <c r="L56" i="1" s="1"/>
  <c r="F56" i="1"/>
  <c r="F55" i="1"/>
  <c r="I55" i="1" s="1"/>
  <c r="J55" i="1" s="1"/>
  <c r="F54" i="1"/>
  <c r="G53" i="1"/>
  <c r="F53" i="1"/>
  <c r="I53" i="1" s="1"/>
  <c r="J53" i="1" s="1"/>
  <c r="L53" i="1" s="1"/>
  <c r="J52" i="1"/>
  <c r="I52" i="1"/>
  <c r="F52" i="1"/>
  <c r="G52" i="1" s="1"/>
  <c r="L52" i="1" s="1"/>
  <c r="I51" i="1"/>
  <c r="J51" i="1" s="1"/>
  <c r="G51" i="1"/>
  <c r="F51" i="1"/>
  <c r="I50" i="1"/>
  <c r="J50" i="1" s="1"/>
  <c r="G50" i="1"/>
  <c r="F50" i="1"/>
  <c r="G49" i="1"/>
  <c r="L49" i="1" s="1"/>
  <c r="F49" i="1"/>
  <c r="I49" i="1" s="1"/>
  <c r="J49" i="1" s="1"/>
  <c r="F48" i="1"/>
  <c r="L47" i="1"/>
  <c r="G47" i="1"/>
  <c r="F47" i="1"/>
  <c r="I47" i="1" s="1"/>
  <c r="J47" i="1" s="1"/>
  <c r="J46" i="1"/>
  <c r="I46" i="1"/>
  <c r="F46" i="1"/>
  <c r="G46" i="1" s="1"/>
  <c r="I45" i="1"/>
  <c r="J45" i="1" s="1"/>
  <c r="G45" i="1"/>
  <c r="F45" i="1"/>
  <c r="K44" i="1"/>
  <c r="K43" i="1"/>
  <c r="I42" i="1"/>
  <c r="J42" i="1" s="1"/>
  <c r="G42" i="1"/>
  <c r="L42" i="1" s="1"/>
  <c r="F42" i="1"/>
  <c r="F41" i="1"/>
  <c r="I41" i="1" s="1"/>
  <c r="J41" i="1" s="1"/>
  <c r="F40" i="1"/>
  <c r="K39" i="1"/>
  <c r="K38" i="1"/>
  <c r="F37" i="1"/>
  <c r="I37" i="1" s="1"/>
  <c r="J37" i="1" s="1"/>
  <c r="J36" i="1"/>
  <c r="L36" i="1" s="1"/>
  <c r="I36" i="1"/>
  <c r="F36" i="1"/>
  <c r="G36" i="1" s="1"/>
  <c r="I35" i="1"/>
  <c r="J35" i="1" s="1"/>
  <c r="G35" i="1"/>
  <c r="F35" i="1"/>
  <c r="I34" i="1"/>
  <c r="J34" i="1" s="1"/>
  <c r="G34" i="1"/>
  <c r="F34" i="1"/>
  <c r="G33" i="1"/>
  <c r="L33" i="1" s="1"/>
  <c r="F33" i="1"/>
  <c r="I33" i="1" s="1"/>
  <c r="J33" i="1" s="1"/>
  <c r="F32" i="1"/>
  <c r="F31" i="1"/>
  <c r="I31" i="1" s="1"/>
  <c r="J31" i="1" s="1"/>
  <c r="J30" i="1"/>
  <c r="L30" i="1" s="1"/>
  <c r="I30" i="1"/>
  <c r="F30" i="1"/>
  <c r="G30" i="1" s="1"/>
  <c r="J29" i="1"/>
  <c r="I29" i="1"/>
  <c r="G29" i="1"/>
  <c r="L29" i="1" s="1"/>
  <c r="F29" i="1"/>
  <c r="F28" i="1"/>
  <c r="G28" i="1" s="1"/>
  <c r="F27" i="1"/>
  <c r="I27" i="1" s="1"/>
  <c r="J27" i="1" s="1"/>
  <c r="F26" i="1"/>
  <c r="J25" i="1"/>
  <c r="F25" i="1"/>
  <c r="I25" i="1" s="1"/>
  <c r="J24" i="1"/>
  <c r="L24" i="1" s="1"/>
  <c r="I24" i="1"/>
  <c r="F24" i="1"/>
  <c r="G24" i="1" s="1"/>
  <c r="J23" i="1"/>
  <c r="I23" i="1"/>
  <c r="G23" i="1"/>
  <c r="L23" i="1" s="1"/>
  <c r="F23" i="1"/>
  <c r="F22" i="1"/>
  <c r="G22" i="1" s="1"/>
  <c r="F21" i="1"/>
  <c r="I21" i="1" s="1"/>
  <c r="J21" i="1" s="1"/>
  <c r="F20" i="1"/>
  <c r="I20" i="1" s="1"/>
  <c r="J20" i="1" s="1"/>
  <c r="I19" i="1"/>
  <c r="J19" i="1" s="1"/>
  <c r="G19" i="1"/>
  <c r="L19" i="1" s="1"/>
  <c r="F19" i="1"/>
  <c r="F18" i="1"/>
  <c r="I18" i="1" s="1"/>
  <c r="J18" i="1" s="1"/>
  <c r="F17" i="1"/>
  <c r="I17" i="1" s="1"/>
  <c r="J17" i="1" s="1"/>
  <c r="I16" i="1"/>
  <c r="J16" i="1" s="1"/>
  <c r="L16" i="1" s="1"/>
  <c r="G16" i="1"/>
  <c r="F16" i="1"/>
  <c r="F15" i="1"/>
  <c r="I15" i="1" s="1"/>
  <c r="J15" i="1" s="1"/>
  <c r="I14" i="1"/>
  <c r="J14" i="1" s="1"/>
  <c r="F14" i="1"/>
  <c r="G14" i="1" s="1"/>
  <c r="L14" i="1" s="1"/>
  <c r="I13" i="1"/>
  <c r="J13" i="1" s="1"/>
  <c r="G13" i="1"/>
  <c r="L13" i="1" s="1"/>
  <c r="F13" i="1"/>
  <c r="F12" i="1"/>
  <c r="I12" i="1" s="1"/>
  <c r="J12" i="1" s="1"/>
  <c r="F11" i="1"/>
  <c r="G11" i="1" s="1"/>
  <c r="I10" i="1"/>
  <c r="J10" i="1" s="1"/>
  <c r="G10" i="1"/>
  <c r="F10" i="1"/>
  <c r="K9" i="1"/>
  <c r="L24" i="6" l="1"/>
  <c r="I13" i="6"/>
  <c r="J13" i="6" s="1"/>
  <c r="I17" i="6"/>
  <c r="J17" i="6" s="1"/>
  <c r="L17" i="6" s="1"/>
  <c r="L40" i="6"/>
  <c r="G56" i="6"/>
  <c r="L56" i="6" s="1"/>
  <c r="G74" i="6"/>
  <c r="I78" i="6"/>
  <c r="J78" i="6" s="1"/>
  <c r="G32" i="6"/>
  <c r="L32" i="6" s="1"/>
  <c r="G44" i="6"/>
  <c r="L44" i="6" s="1"/>
  <c r="G54" i="6"/>
  <c r="L54" i="6" s="1"/>
  <c r="G19" i="6"/>
  <c r="G23" i="6"/>
  <c r="L23" i="6" s="1"/>
  <c r="G37" i="6"/>
  <c r="L37" i="6" s="1"/>
  <c r="G41" i="6"/>
  <c r="L41" i="6" s="1"/>
  <c r="G58" i="6"/>
  <c r="L58" i="6" s="1"/>
  <c r="I72" i="6"/>
  <c r="J72" i="6" s="1"/>
  <c r="I80" i="6"/>
  <c r="I79" i="6" s="1"/>
  <c r="M29" i="4"/>
  <c r="N29" i="4" s="1"/>
  <c r="R29" i="4" s="1"/>
  <c r="P37" i="4"/>
  <c r="J23" i="4"/>
  <c r="J25" i="4"/>
  <c r="M21" i="4"/>
  <c r="N21" i="4" s="1"/>
  <c r="R21" i="4" s="1"/>
  <c r="G16" i="4"/>
  <c r="M47" i="4"/>
  <c r="N47" i="4" s="1"/>
  <c r="R43" i="4"/>
  <c r="G20" i="4"/>
  <c r="K20" i="4" s="1"/>
  <c r="M27" i="4"/>
  <c r="N27" i="4" s="1"/>
  <c r="J31" i="4"/>
  <c r="K31" i="4" s="1"/>
  <c r="J33" i="4"/>
  <c r="K33" i="4" s="1"/>
  <c r="U33" i="4" s="1"/>
  <c r="M39" i="4"/>
  <c r="N39" i="4" s="1"/>
  <c r="M13" i="4"/>
  <c r="N13" i="4" s="1"/>
  <c r="P15" i="4"/>
  <c r="Q15" i="4" s="1"/>
  <c r="R15" i="4" s="1"/>
  <c r="K23" i="4"/>
  <c r="K25" i="4"/>
  <c r="J26" i="4"/>
  <c r="P27" i="4"/>
  <c r="Q27" i="4" s="1"/>
  <c r="P29" i="4"/>
  <c r="Q29" i="4" s="1"/>
  <c r="M33" i="4"/>
  <c r="N33" i="4" s="1"/>
  <c r="R33" i="4" s="1"/>
  <c r="M11" i="4"/>
  <c r="N11" i="4" s="1"/>
  <c r="G43" i="4"/>
  <c r="P51" i="4"/>
  <c r="Q51" i="4" s="1"/>
  <c r="R51" i="4" s="1"/>
  <c r="U51" i="4" s="1"/>
  <c r="J19" i="4"/>
  <c r="G51" i="4"/>
  <c r="I82" i="2"/>
  <c r="I134" i="2" s="1"/>
  <c r="J87" i="2"/>
  <c r="J82" i="2" s="1"/>
  <c r="J134" i="2" s="1"/>
  <c r="I13" i="2"/>
  <c r="J13" i="2" s="1"/>
  <c r="L13" i="2" s="1"/>
  <c r="G21" i="2"/>
  <c r="L21" i="2" s="1"/>
  <c r="I56" i="2"/>
  <c r="J56" i="2" s="1"/>
  <c r="G61" i="2"/>
  <c r="I10" i="2"/>
  <c r="J10" i="2" s="1"/>
  <c r="L10" i="2" s="1"/>
  <c r="G31" i="2"/>
  <c r="I35" i="2"/>
  <c r="J35" i="2" s="1"/>
  <c r="L35" i="2" s="1"/>
  <c r="J38" i="2"/>
  <c r="I49" i="2"/>
  <c r="J49" i="2" s="1"/>
  <c r="L49" i="2" s="1"/>
  <c r="G62" i="2"/>
  <c r="G100" i="2"/>
  <c r="G115" i="2"/>
  <c r="F81" i="2"/>
  <c r="F80" i="2" s="1"/>
  <c r="G112" i="2"/>
  <c r="L112" i="2" s="1"/>
  <c r="I16" i="2"/>
  <c r="J16" i="2" s="1"/>
  <c r="L16" i="2" s="1"/>
  <c r="I20" i="2"/>
  <c r="J20" i="2" s="1"/>
  <c r="G24" i="2"/>
  <c r="G28" i="2"/>
  <c r="L28" i="2" s="1"/>
  <c r="G89" i="2"/>
  <c r="I93" i="2"/>
  <c r="G108" i="2"/>
  <c r="I121" i="2"/>
  <c r="J121" i="2" s="1"/>
  <c r="L58" i="2"/>
  <c r="G27" i="2"/>
  <c r="L27" i="2" s="1"/>
  <c r="L31" i="2"/>
  <c r="G36" i="2"/>
  <c r="L36" i="2" s="1"/>
  <c r="G45" i="2"/>
  <c r="L45" i="2" s="1"/>
  <c r="G60" i="2"/>
  <c r="L60" i="2" s="1"/>
  <c r="G64" i="2"/>
  <c r="L64" i="2" s="1"/>
  <c r="L87" i="2"/>
  <c r="L82" i="2" s="1"/>
  <c r="L18" i="2"/>
  <c r="G26" i="2"/>
  <c r="L26" i="2" s="1"/>
  <c r="G33" i="2"/>
  <c r="L33" i="2" s="1"/>
  <c r="G51" i="2"/>
  <c r="L51" i="2" s="1"/>
  <c r="I59" i="2"/>
  <c r="J59" i="2" s="1"/>
  <c r="L59" i="2" s="1"/>
  <c r="I69" i="2"/>
  <c r="J69" i="2" s="1"/>
  <c r="L69" i="2" s="1"/>
  <c r="G86" i="2"/>
  <c r="L86" i="2" s="1"/>
  <c r="L102" i="2"/>
  <c r="F118" i="2"/>
  <c r="I128" i="2"/>
  <c r="J128" i="2" s="1"/>
  <c r="L128" i="2" s="1"/>
  <c r="G127" i="2"/>
  <c r="L127" i="2" s="1"/>
  <c r="G129" i="2"/>
  <c r="L129" i="2" s="1"/>
  <c r="L62" i="2"/>
  <c r="L48" i="2"/>
  <c r="L24" i="2"/>
  <c r="G34" i="2"/>
  <c r="G43" i="2"/>
  <c r="L43" i="2" s="1"/>
  <c r="G48" i="2"/>
  <c r="I50" i="2"/>
  <c r="J50" i="2" s="1"/>
  <c r="L50" i="2" s="1"/>
  <c r="L55" i="2"/>
  <c r="G70" i="2"/>
  <c r="L70" i="2" s="1"/>
  <c r="G73" i="2"/>
  <c r="I76" i="2"/>
  <c r="J76" i="2" s="1"/>
  <c r="L76" i="2" s="1"/>
  <c r="G110" i="2"/>
  <c r="L110" i="2" s="1"/>
  <c r="I113" i="2"/>
  <c r="J113" i="2" s="1"/>
  <c r="L113" i="2" s="1"/>
  <c r="G14" i="2"/>
  <c r="I17" i="2"/>
  <c r="J17" i="2" s="1"/>
  <c r="G22" i="2"/>
  <c r="L22" i="2" s="1"/>
  <c r="I53" i="2"/>
  <c r="J53" i="2" s="1"/>
  <c r="L53" i="2" s="1"/>
  <c r="G58" i="2"/>
  <c r="G68" i="2"/>
  <c r="G83" i="2"/>
  <c r="G81" i="2" s="1"/>
  <c r="G80" i="2" s="1"/>
  <c r="G91" i="2"/>
  <c r="L91" i="2" s="1"/>
  <c r="G94" i="2"/>
  <c r="L94" i="2" s="1"/>
  <c r="G96" i="2"/>
  <c r="L96" i="2" s="1"/>
  <c r="G99" i="2"/>
  <c r="L99" i="2" s="1"/>
  <c r="I101" i="2"/>
  <c r="J101" i="2" s="1"/>
  <c r="G104" i="2"/>
  <c r="L104" i="2" s="1"/>
  <c r="I107" i="2"/>
  <c r="J107" i="2" s="1"/>
  <c r="L107" i="2" s="1"/>
  <c r="G120" i="2"/>
  <c r="I122" i="2"/>
  <c r="J122" i="2" s="1"/>
  <c r="G12" i="2"/>
  <c r="G25" i="2"/>
  <c r="L25" i="2" s="1"/>
  <c r="I29" i="2"/>
  <c r="J29" i="2" s="1"/>
  <c r="L29" i="2" s="1"/>
  <c r="G32" i="2"/>
  <c r="G40" i="2"/>
  <c r="L40" i="2" s="1"/>
  <c r="L61" i="2"/>
  <c r="I65" i="2"/>
  <c r="J65" i="2" s="1"/>
  <c r="L65" i="2" s="1"/>
  <c r="I71" i="2"/>
  <c r="J71" i="2" s="1"/>
  <c r="L71" i="2" s="1"/>
  <c r="G77" i="2"/>
  <c r="L77" i="2" s="1"/>
  <c r="I83" i="2"/>
  <c r="I85" i="2"/>
  <c r="J85" i="2" s="1"/>
  <c r="L85" i="2" s="1"/>
  <c r="F92" i="2"/>
  <c r="L108" i="2"/>
  <c r="R49" i="4"/>
  <c r="R13" i="4"/>
  <c r="P11" i="4"/>
  <c r="P20" i="4"/>
  <c r="Q20" i="4" s="1"/>
  <c r="R20" i="4" s="1"/>
  <c r="M25" i="4"/>
  <c r="N25" i="4" s="1"/>
  <c r="R25" i="4" s="1"/>
  <c r="J39" i="4"/>
  <c r="K39" i="4" s="1"/>
  <c r="G41" i="4"/>
  <c r="J47" i="4"/>
  <c r="G49" i="4"/>
  <c r="J13" i="4"/>
  <c r="K13" i="4" s="1"/>
  <c r="U13" i="4" s="1"/>
  <c r="I18" i="4"/>
  <c r="I17" i="4" s="1"/>
  <c r="M31" i="4"/>
  <c r="N31" i="4" s="1"/>
  <c r="R31" i="4" s="1"/>
  <c r="G37" i="4"/>
  <c r="K37" i="4" s="1"/>
  <c r="J41" i="4"/>
  <c r="J49" i="4"/>
  <c r="J12" i="4"/>
  <c r="K12" i="4" s="1"/>
  <c r="J22" i="4"/>
  <c r="K22" i="4" s="1"/>
  <c r="M23" i="4"/>
  <c r="N23" i="4" s="1"/>
  <c r="K43" i="4"/>
  <c r="U43" i="4" s="1"/>
  <c r="K51" i="4"/>
  <c r="I10" i="4"/>
  <c r="P16" i="4"/>
  <c r="Q16" i="4" s="1"/>
  <c r="R16" i="4" s="1"/>
  <c r="L25" i="6"/>
  <c r="F47" i="6"/>
  <c r="I75" i="6"/>
  <c r="J75" i="6" s="1"/>
  <c r="L75" i="6" s="1"/>
  <c r="L78" i="6"/>
  <c r="G80" i="6"/>
  <c r="G79" i="6" s="1"/>
  <c r="G25" i="6"/>
  <c r="I27" i="6"/>
  <c r="I26" i="6" s="1"/>
  <c r="G35" i="6"/>
  <c r="L35" i="6" s="1"/>
  <c r="I50" i="6"/>
  <c r="J50" i="6" s="1"/>
  <c r="L50" i="6" s="1"/>
  <c r="G52" i="6"/>
  <c r="L52" i="6" s="1"/>
  <c r="G71" i="6"/>
  <c r="L71" i="6" s="1"/>
  <c r="G76" i="6"/>
  <c r="L76" i="6" s="1"/>
  <c r="L74" i="6"/>
  <c r="G48" i="6"/>
  <c r="G65" i="6"/>
  <c r="L65" i="6" s="1"/>
  <c r="I67" i="6"/>
  <c r="I66" i="6" s="1"/>
  <c r="L19" i="6"/>
  <c r="F26" i="6"/>
  <c r="G42" i="5"/>
  <c r="I47" i="5"/>
  <c r="J47" i="5" s="1"/>
  <c r="G50" i="5"/>
  <c r="G62" i="5"/>
  <c r="G77" i="5"/>
  <c r="L77" i="5" s="1"/>
  <c r="G80" i="5"/>
  <c r="I19" i="5"/>
  <c r="J19" i="5" s="1"/>
  <c r="G32" i="5"/>
  <c r="G36" i="5"/>
  <c r="G78" i="5"/>
  <c r="G101" i="5"/>
  <c r="L101" i="5" s="1"/>
  <c r="I110" i="5"/>
  <c r="J110" i="5" s="1"/>
  <c r="L110" i="5" s="1"/>
  <c r="G126" i="5"/>
  <c r="L126" i="5" s="1"/>
  <c r="G40" i="5"/>
  <c r="L40" i="5" s="1"/>
  <c r="I32" i="5"/>
  <c r="J32" i="5" s="1"/>
  <c r="J31" i="5" s="1"/>
  <c r="I72" i="5"/>
  <c r="J72" i="5" s="1"/>
  <c r="L72" i="5" s="1"/>
  <c r="I98" i="5"/>
  <c r="J98" i="5" s="1"/>
  <c r="L98" i="5" s="1"/>
  <c r="L17" i="5"/>
  <c r="I37" i="5"/>
  <c r="J37" i="5" s="1"/>
  <c r="L37" i="5" s="1"/>
  <c r="I49" i="5"/>
  <c r="J49" i="5" s="1"/>
  <c r="I61" i="5"/>
  <c r="J61" i="5" s="1"/>
  <c r="G65" i="5"/>
  <c r="L65" i="5" s="1"/>
  <c r="L62" i="5"/>
  <c r="L80" i="5"/>
  <c r="L97" i="5"/>
  <c r="G30" i="5"/>
  <c r="L30" i="5" s="1"/>
  <c r="I44" i="5"/>
  <c r="J44" i="5" s="1"/>
  <c r="L50" i="5"/>
  <c r="G56" i="5"/>
  <c r="L56" i="5" s="1"/>
  <c r="G59" i="5"/>
  <c r="L59" i="5" s="1"/>
  <c r="I67" i="5"/>
  <c r="J67" i="5" s="1"/>
  <c r="L67" i="5" s="1"/>
  <c r="I75" i="5"/>
  <c r="J75" i="5" s="1"/>
  <c r="L75" i="5" s="1"/>
  <c r="L83" i="5"/>
  <c r="G99" i="5"/>
  <c r="L99" i="5" s="1"/>
  <c r="I108" i="5"/>
  <c r="J108" i="5" s="1"/>
  <c r="F131" i="5"/>
  <c r="G133" i="5"/>
  <c r="L133" i="5" s="1"/>
  <c r="L120" i="5"/>
  <c r="L51" i="5"/>
  <c r="I12" i="5"/>
  <c r="J12" i="5" s="1"/>
  <c r="G15" i="5"/>
  <c r="L15" i="5" s="1"/>
  <c r="I18" i="5"/>
  <c r="J18" i="5" s="1"/>
  <c r="L18" i="5" s="1"/>
  <c r="G21" i="5"/>
  <c r="L21" i="5" s="1"/>
  <c r="I24" i="5"/>
  <c r="J24" i="5" s="1"/>
  <c r="G27" i="5"/>
  <c r="L27" i="5" s="1"/>
  <c r="I31" i="5"/>
  <c r="I51" i="5"/>
  <c r="J51" i="5" s="1"/>
  <c r="L57" i="5"/>
  <c r="G60" i="5"/>
  <c r="L60" i="5" s="1"/>
  <c r="G68" i="5"/>
  <c r="L68" i="5" s="1"/>
  <c r="G71" i="5"/>
  <c r="L71" i="5" s="1"/>
  <c r="I79" i="5"/>
  <c r="J79" i="5" s="1"/>
  <c r="L79" i="5" s="1"/>
  <c r="G82" i="5"/>
  <c r="I88" i="5"/>
  <c r="J88" i="5" s="1"/>
  <c r="L88" i="5" s="1"/>
  <c r="I90" i="5"/>
  <c r="J90" i="5" s="1"/>
  <c r="L90" i="5" s="1"/>
  <c r="G105" i="5"/>
  <c r="L105" i="5" s="1"/>
  <c r="G109" i="5"/>
  <c r="L109" i="5" s="1"/>
  <c r="G111" i="5"/>
  <c r="L111" i="5" s="1"/>
  <c r="G129" i="5"/>
  <c r="L129" i="5" s="1"/>
  <c r="I85" i="5"/>
  <c r="J85" i="5" s="1"/>
  <c r="L85" i="5" s="1"/>
  <c r="I119" i="5"/>
  <c r="J119" i="5" s="1"/>
  <c r="L119" i="5" s="1"/>
  <c r="I132" i="5"/>
  <c r="F11" i="5"/>
  <c r="I55" i="5"/>
  <c r="J55" i="5" s="1"/>
  <c r="L55" i="5" s="1"/>
  <c r="I63" i="5"/>
  <c r="J63" i="5" s="1"/>
  <c r="L63" i="5" s="1"/>
  <c r="L69" i="5"/>
  <c r="L104" i="5"/>
  <c r="G122" i="5"/>
  <c r="L122" i="5" s="1"/>
  <c r="I125" i="5"/>
  <c r="J125" i="5" s="1"/>
  <c r="L125" i="5" s="1"/>
  <c r="J10" i="3"/>
  <c r="J17" i="3"/>
  <c r="H21" i="3"/>
  <c r="L10" i="1"/>
  <c r="L22" i="1"/>
  <c r="L28" i="1"/>
  <c r="I54" i="1"/>
  <c r="J54" i="1" s="1"/>
  <c r="G54" i="1"/>
  <c r="I182" i="1"/>
  <c r="J183" i="1"/>
  <c r="J182" i="1" s="1"/>
  <c r="G12" i="1"/>
  <c r="L12" i="1" s="1"/>
  <c r="G18" i="1"/>
  <c r="L18" i="1" s="1"/>
  <c r="I48" i="1"/>
  <c r="J48" i="1" s="1"/>
  <c r="J44" i="1" s="1"/>
  <c r="J43" i="1" s="1"/>
  <c r="G48" i="1"/>
  <c r="L48" i="1" s="1"/>
  <c r="G80" i="1"/>
  <c r="L80" i="1" s="1"/>
  <c r="G116" i="1"/>
  <c r="L116" i="1" s="1"/>
  <c r="I11" i="1"/>
  <c r="L45" i="1"/>
  <c r="L64" i="1"/>
  <c r="I91" i="1"/>
  <c r="J91" i="1" s="1"/>
  <c r="G91" i="1"/>
  <c r="L154" i="1"/>
  <c r="G164" i="1"/>
  <c r="G15" i="1"/>
  <c r="L15" i="1" s="1"/>
  <c r="I32" i="1"/>
  <c r="J32" i="1" s="1"/>
  <c r="G32" i="1"/>
  <c r="L32" i="1" s="1"/>
  <c r="G41" i="1"/>
  <c r="L41" i="1" s="1"/>
  <c r="L58" i="1"/>
  <c r="G62" i="1"/>
  <c r="L62" i="1" s="1"/>
  <c r="I85" i="1"/>
  <c r="J85" i="1" s="1"/>
  <c r="G85" i="1"/>
  <c r="L85" i="1" s="1"/>
  <c r="L94" i="1"/>
  <c r="G98" i="1"/>
  <c r="L98" i="1" s="1"/>
  <c r="G20" i="1"/>
  <c r="L20" i="1" s="1"/>
  <c r="I22" i="1"/>
  <c r="J22" i="1" s="1"/>
  <c r="I26" i="1"/>
  <c r="J26" i="1" s="1"/>
  <c r="G26" i="1"/>
  <c r="L26" i="1" s="1"/>
  <c r="I28" i="1"/>
  <c r="J28" i="1" s="1"/>
  <c r="L35" i="1"/>
  <c r="F39" i="1"/>
  <c r="F38" i="1" s="1"/>
  <c r="L50" i="1"/>
  <c r="L69" i="1"/>
  <c r="I79" i="1"/>
  <c r="J79" i="1" s="1"/>
  <c r="G79" i="1"/>
  <c r="L79" i="1" s="1"/>
  <c r="L88" i="1"/>
  <c r="G92" i="1"/>
  <c r="L92" i="1" s="1"/>
  <c r="L105" i="1"/>
  <c r="I115" i="1"/>
  <c r="J115" i="1" s="1"/>
  <c r="G115" i="1"/>
  <c r="L124" i="1"/>
  <c r="I128" i="1"/>
  <c r="J128" i="1" s="1"/>
  <c r="F125" i="1"/>
  <c r="G128" i="1"/>
  <c r="L128" i="1" s="1"/>
  <c r="L137" i="1"/>
  <c r="I141" i="1"/>
  <c r="J141" i="1" s="1"/>
  <c r="G141" i="1"/>
  <c r="F139" i="1"/>
  <c r="L150" i="1"/>
  <c r="L160" i="1"/>
  <c r="G15" i="2"/>
  <c r="L15" i="2" s="1"/>
  <c r="L34" i="2"/>
  <c r="J83" i="2"/>
  <c r="L101" i="2"/>
  <c r="J120" i="2"/>
  <c r="R23" i="4"/>
  <c r="U23" i="4" s="1"/>
  <c r="L126" i="1"/>
  <c r="G129" i="1"/>
  <c r="L129" i="1" s="1"/>
  <c r="G142" i="1"/>
  <c r="L142" i="1" s="1"/>
  <c r="L164" i="1"/>
  <c r="I73" i="1"/>
  <c r="J73" i="1" s="1"/>
  <c r="G73" i="1"/>
  <c r="L73" i="1" s="1"/>
  <c r="I39" i="5"/>
  <c r="J39" i="5" s="1"/>
  <c r="G39" i="5"/>
  <c r="F33" i="5"/>
  <c r="F34" i="5"/>
  <c r="I67" i="1"/>
  <c r="J67" i="1" s="1"/>
  <c r="G67" i="1"/>
  <c r="L67" i="1" s="1"/>
  <c r="I148" i="1"/>
  <c r="J148" i="1" s="1"/>
  <c r="G148" i="1"/>
  <c r="L148" i="1" s="1"/>
  <c r="F143" i="1"/>
  <c r="I163" i="1"/>
  <c r="J163" i="1" s="1"/>
  <c r="G163" i="1"/>
  <c r="L163" i="1" s="1"/>
  <c r="G30" i="2"/>
  <c r="L30" i="2" s="1"/>
  <c r="I57" i="2"/>
  <c r="J57" i="2" s="1"/>
  <c r="L57" i="2" s="1"/>
  <c r="L89" i="2"/>
  <c r="J88" i="2"/>
  <c r="I105" i="2"/>
  <c r="J105" i="2" s="1"/>
  <c r="G105" i="2"/>
  <c r="F9" i="1"/>
  <c r="G17" i="1"/>
  <c r="L17" i="1" s="1"/>
  <c r="G21" i="1"/>
  <c r="L21" i="1" s="1"/>
  <c r="G27" i="1"/>
  <c r="L27" i="1" s="1"/>
  <c r="L34" i="1"/>
  <c r="I40" i="1"/>
  <c r="G40" i="1"/>
  <c r="L51" i="1"/>
  <c r="G55" i="1"/>
  <c r="L55" i="1" s="1"/>
  <c r="I61" i="1"/>
  <c r="G61" i="1"/>
  <c r="G57" i="1" s="1"/>
  <c r="L70" i="1"/>
  <c r="G74" i="1"/>
  <c r="L74" i="1" s="1"/>
  <c r="L87" i="1"/>
  <c r="I97" i="1"/>
  <c r="J97" i="1" s="1"/>
  <c r="G97" i="1"/>
  <c r="L97" i="1" s="1"/>
  <c r="L106" i="1"/>
  <c r="G110" i="1"/>
  <c r="L110" i="1" s="1"/>
  <c r="L123" i="1"/>
  <c r="J127" i="1"/>
  <c r="L127" i="1" s="1"/>
  <c r="L136" i="1"/>
  <c r="I139" i="1"/>
  <c r="J140" i="1"/>
  <c r="I156" i="1"/>
  <c r="J156" i="1" s="1"/>
  <c r="G156" i="1"/>
  <c r="L156" i="1" s="1"/>
  <c r="J164" i="1"/>
  <c r="L170" i="1"/>
  <c r="L168" i="1" s="1"/>
  <c r="G184" i="1"/>
  <c r="L184" i="1" s="1"/>
  <c r="J12" i="2"/>
  <c r="G37" i="2"/>
  <c r="L37" i="2" s="1"/>
  <c r="L95" i="2"/>
  <c r="L115" i="2"/>
  <c r="T53" i="4"/>
  <c r="K185" i="1"/>
  <c r="L82" i="1"/>
  <c r="K133" i="2"/>
  <c r="I78" i="2"/>
  <c r="J78" i="2" s="1"/>
  <c r="G78" i="2"/>
  <c r="M19" i="4"/>
  <c r="F18" i="4"/>
  <c r="F17" i="4" s="1"/>
  <c r="G19" i="4"/>
  <c r="G42" i="4"/>
  <c r="M42" i="4"/>
  <c r="N42" i="4" s="1"/>
  <c r="L145" i="1"/>
  <c r="J170" i="1"/>
  <c r="I168" i="1"/>
  <c r="F52" i="2"/>
  <c r="I54" i="2"/>
  <c r="G54" i="2"/>
  <c r="L134" i="2"/>
  <c r="J93" i="2"/>
  <c r="L93" i="2" s="1"/>
  <c r="L122" i="2"/>
  <c r="O14" i="3"/>
  <c r="O13" i="3" s="1"/>
  <c r="O21" i="3" s="1"/>
  <c r="I13" i="3"/>
  <c r="J14" i="3"/>
  <c r="Q19" i="4"/>
  <c r="P18" i="4"/>
  <c r="P17" i="4" s="1"/>
  <c r="P32" i="4"/>
  <c r="Q32" i="4" s="1"/>
  <c r="J32" i="4"/>
  <c r="M50" i="4"/>
  <c r="N50" i="4" s="1"/>
  <c r="G50" i="4"/>
  <c r="I109" i="1"/>
  <c r="J109" i="1" s="1"/>
  <c r="G109" i="1"/>
  <c r="L118" i="1"/>
  <c r="L131" i="1"/>
  <c r="L177" i="1"/>
  <c r="O11" i="3"/>
  <c r="O10" i="3" s="1"/>
  <c r="I10" i="3"/>
  <c r="I103" i="1"/>
  <c r="J103" i="1" s="1"/>
  <c r="G103" i="1"/>
  <c r="L103" i="1" s="1"/>
  <c r="L46" i="1"/>
  <c r="L100" i="1"/>
  <c r="I159" i="1"/>
  <c r="J159" i="1" s="1"/>
  <c r="G159" i="1"/>
  <c r="L12" i="2"/>
  <c r="L59" i="1"/>
  <c r="I121" i="1"/>
  <c r="J121" i="1" s="1"/>
  <c r="G121" i="1"/>
  <c r="L121" i="1" s="1"/>
  <c r="I134" i="1"/>
  <c r="J134" i="1" s="1"/>
  <c r="G134" i="1"/>
  <c r="I152" i="1"/>
  <c r="J152" i="1" s="1"/>
  <c r="J143" i="1" s="1"/>
  <c r="G152" i="1"/>
  <c r="L152" i="1" s="1"/>
  <c r="G173" i="1"/>
  <c r="L173" i="1" s="1"/>
  <c r="G180" i="1"/>
  <c r="L180" i="1" s="1"/>
  <c r="G19" i="2"/>
  <c r="L19" i="2" s="1"/>
  <c r="I23" i="2"/>
  <c r="J23" i="2" s="1"/>
  <c r="L23" i="2" s="1"/>
  <c r="I38" i="2"/>
  <c r="G46" i="2"/>
  <c r="L46" i="2" s="1"/>
  <c r="G67" i="2"/>
  <c r="L67" i="2" s="1"/>
  <c r="I72" i="2"/>
  <c r="J72" i="2" s="1"/>
  <c r="G72" i="2"/>
  <c r="L83" i="2"/>
  <c r="I124" i="2"/>
  <c r="J124" i="2" s="1"/>
  <c r="G124" i="2"/>
  <c r="I132" i="2"/>
  <c r="J132" i="2" s="1"/>
  <c r="G132" i="2"/>
  <c r="O19" i="3"/>
  <c r="O17" i="3" s="1"/>
  <c r="I17" i="3"/>
  <c r="Q11" i="4"/>
  <c r="L20" i="2"/>
  <c r="L39" i="2"/>
  <c r="L47" i="2"/>
  <c r="L68" i="2"/>
  <c r="L106" i="2"/>
  <c r="I131" i="2"/>
  <c r="G131" i="2"/>
  <c r="N11" i="3"/>
  <c r="H10" i="3"/>
  <c r="F10" i="4"/>
  <c r="G14" i="4"/>
  <c r="K14" i="4" s="1"/>
  <c r="G26" i="4"/>
  <c r="M26" i="4"/>
  <c r="N26" i="4" s="1"/>
  <c r="G32" i="4"/>
  <c r="M32" i="4"/>
  <c r="N32" i="4" s="1"/>
  <c r="Q37" i="4"/>
  <c r="J40" i="4"/>
  <c r="P40" i="4"/>
  <c r="Q40" i="4" s="1"/>
  <c r="I38" i="4"/>
  <c r="K47" i="4"/>
  <c r="J48" i="4"/>
  <c r="P48" i="4"/>
  <c r="I45" i="4"/>
  <c r="I46" i="4"/>
  <c r="G20" i="5"/>
  <c r="I20" i="5"/>
  <c r="J20" i="5" s="1"/>
  <c r="G11" i="2"/>
  <c r="F9" i="2"/>
  <c r="L75" i="2"/>
  <c r="I97" i="2"/>
  <c r="J97" i="2" s="1"/>
  <c r="G97" i="2"/>
  <c r="I116" i="2"/>
  <c r="J116" i="2" s="1"/>
  <c r="G116" i="2"/>
  <c r="L121" i="2"/>
  <c r="F130" i="2"/>
  <c r="N16" i="3"/>
  <c r="P16" i="3" s="1"/>
  <c r="J16" i="3"/>
  <c r="S16" i="3" s="1"/>
  <c r="N17" i="3"/>
  <c r="P19" i="3"/>
  <c r="P17" i="3" s="1"/>
  <c r="K11" i="4"/>
  <c r="G34" i="4"/>
  <c r="M34" i="4"/>
  <c r="N34" i="4" s="1"/>
  <c r="G22" i="5"/>
  <c r="I22" i="5"/>
  <c r="J22" i="5" s="1"/>
  <c r="L36" i="5"/>
  <c r="G25" i="1"/>
  <c r="L25" i="1" s="1"/>
  <c r="G31" i="1"/>
  <c r="L31" i="1" s="1"/>
  <c r="G37" i="1"/>
  <c r="L37" i="1" s="1"/>
  <c r="G172" i="1"/>
  <c r="L172" i="1" s="1"/>
  <c r="I179" i="1"/>
  <c r="J179" i="1" s="1"/>
  <c r="L179" i="1" s="1"/>
  <c r="G183" i="1"/>
  <c r="L14" i="2"/>
  <c r="L32" i="2"/>
  <c r="L56" i="2"/>
  <c r="L84" i="2"/>
  <c r="I90" i="2"/>
  <c r="J90" i="2" s="1"/>
  <c r="G90" i="2"/>
  <c r="F88" i="2"/>
  <c r="I103" i="2"/>
  <c r="J103" i="2" s="1"/>
  <c r="G103" i="2"/>
  <c r="G111" i="2"/>
  <c r="L111" i="2" s="1"/>
  <c r="N12" i="3"/>
  <c r="J12" i="3"/>
  <c r="N13" i="3"/>
  <c r="J21" i="4"/>
  <c r="K21" i="4" s="1"/>
  <c r="F24" i="4"/>
  <c r="J30" i="4"/>
  <c r="P30" i="4"/>
  <c r="Q30" i="4" s="1"/>
  <c r="I24" i="4"/>
  <c r="F44" i="1"/>
  <c r="F43" i="1" s="1"/>
  <c r="F57" i="1"/>
  <c r="I155" i="1"/>
  <c r="J155" i="1" s="1"/>
  <c r="L155" i="1" s="1"/>
  <c r="G162" i="1"/>
  <c r="L162" i="1" s="1"/>
  <c r="F38" i="2"/>
  <c r="G44" i="2"/>
  <c r="L44" i="2" s="1"/>
  <c r="F42" i="2"/>
  <c r="F41" i="2" s="1"/>
  <c r="G66" i="2"/>
  <c r="L66" i="2" s="1"/>
  <c r="G79" i="2"/>
  <c r="L79" i="2" s="1"/>
  <c r="L100" i="2"/>
  <c r="I109" i="2"/>
  <c r="J109" i="2" s="1"/>
  <c r="G109" i="2"/>
  <c r="I117" i="2"/>
  <c r="J117" i="2" s="1"/>
  <c r="F114" i="2"/>
  <c r="G125" i="2"/>
  <c r="L125" i="2" s="1"/>
  <c r="P15" i="3"/>
  <c r="S15" i="3" s="1"/>
  <c r="Q21" i="3"/>
  <c r="G15" i="4"/>
  <c r="K15" i="4" s="1"/>
  <c r="K16" i="4"/>
  <c r="N37" i="4"/>
  <c r="M40" i="4"/>
  <c r="N40" i="4" s="1"/>
  <c r="G40" i="4"/>
  <c r="F38" i="4"/>
  <c r="G48" i="4"/>
  <c r="M48" i="4"/>
  <c r="N48" i="4" s="1"/>
  <c r="F45" i="4"/>
  <c r="F46" i="4"/>
  <c r="J28" i="4"/>
  <c r="P28" i="4"/>
  <c r="Q28" i="4" s="1"/>
  <c r="K29" i="4"/>
  <c r="M30" i="4"/>
  <c r="N30" i="4" s="1"/>
  <c r="G30" i="4"/>
  <c r="L24" i="5"/>
  <c r="I38" i="5"/>
  <c r="J38" i="5" s="1"/>
  <c r="G38" i="5"/>
  <c r="M12" i="4"/>
  <c r="N12" i="4" s="1"/>
  <c r="R12" i="4" s="1"/>
  <c r="P14" i="4"/>
  <c r="Q14" i="4" s="1"/>
  <c r="R14" i="4" s="1"/>
  <c r="M22" i="4"/>
  <c r="N22" i="4" s="1"/>
  <c r="R22" i="4" s="1"/>
  <c r="J34" i="4"/>
  <c r="P34" i="4"/>
  <c r="Q34" i="4" s="1"/>
  <c r="G36" i="4"/>
  <c r="M36" i="4"/>
  <c r="N36" i="4" s="1"/>
  <c r="F35" i="4"/>
  <c r="S53" i="4"/>
  <c r="P42" i="4"/>
  <c r="Q42" i="4" s="1"/>
  <c r="J42" i="4"/>
  <c r="G44" i="4"/>
  <c r="M44" i="4"/>
  <c r="N44" i="4" s="1"/>
  <c r="J50" i="4"/>
  <c r="P50" i="4"/>
  <c r="Q50" i="4" s="1"/>
  <c r="G52" i="4"/>
  <c r="M52" i="4"/>
  <c r="N52" i="4" s="1"/>
  <c r="L32" i="5"/>
  <c r="L31" i="5" s="1"/>
  <c r="G31" i="5"/>
  <c r="L42" i="5"/>
  <c r="K134" i="2"/>
  <c r="J36" i="4"/>
  <c r="J35" i="4" s="1"/>
  <c r="P36" i="4"/>
  <c r="Q36" i="4" s="1"/>
  <c r="I35" i="4"/>
  <c r="J44" i="4"/>
  <c r="P44" i="4"/>
  <c r="Q44" i="4" s="1"/>
  <c r="P52" i="4"/>
  <c r="Q52" i="4" s="1"/>
  <c r="J52" i="4"/>
  <c r="G16" i="5"/>
  <c r="I16" i="5"/>
  <c r="J16" i="5" s="1"/>
  <c r="G28" i="5"/>
  <c r="I28" i="5"/>
  <c r="J28" i="5" s="1"/>
  <c r="K27" i="4"/>
  <c r="G28" i="4"/>
  <c r="M28" i="4"/>
  <c r="N28" i="4" s="1"/>
  <c r="Q39" i="4"/>
  <c r="Q47" i="4"/>
  <c r="K134" i="5"/>
  <c r="G14" i="5"/>
  <c r="I14" i="5"/>
  <c r="J14" i="5" s="1"/>
  <c r="G26" i="5"/>
  <c r="I26" i="5"/>
  <c r="J26" i="5" s="1"/>
  <c r="G35" i="5"/>
  <c r="I35" i="5"/>
  <c r="L44" i="5"/>
  <c r="I106" i="5"/>
  <c r="J106" i="5" s="1"/>
  <c r="G106" i="5"/>
  <c r="J116" i="5"/>
  <c r="J115" i="5" s="1"/>
  <c r="I115" i="5"/>
  <c r="G36" i="6"/>
  <c r="I36" i="6"/>
  <c r="J36" i="6" s="1"/>
  <c r="L63" i="7"/>
  <c r="L19" i="5"/>
  <c r="I29" i="5"/>
  <c r="J29" i="5" s="1"/>
  <c r="G29" i="5"/>
  <c r="G94" i="5"/>
  <c r="L94" i="5" s="1"/>
  <c r="I123" i="5"/>
  <c r="J123" i="5" s="1"/>
  <c r="G123" i="5"/>
  <c r="I34" i="6"/>
  <c r="G34" i="6"/>
  <c r="F33" i="6"/>
  <c r="G42" i="6"/>
  <c r="I42" i="6"/>
  <c r="J42" i="6" s="1"/>
  <c r="J80" i="6"/>
  <c r="J79" i="6" s="1"/>
  <c r="I27" i="7"/>
  <c r="J27" i="7" s="1"/>
  <c r="G27" i="7"/>
  <c r="L27" i="7" s="1"/>
  <c r="G46" i="5"/>
  <c r="L46" i="5" s="1"/>
  <c r="I48" i="5"/>
  <c r="J48" i="5" s="1"/>
  <c r="L48" i="5" s="1"/>
  <c r="L82" i="5"/>
  <c r="I86" i="5"/>
  <c r="G86" i="5"/>
  <c r="F84" i="5"/>
  <c r="I102" i="5"/>
  <c r="J102" i="5" s="1"/>
  <c r="G102" i="5"/>
  <c r="L102" i="5" s="1"/>
  <c r="G107" i="5"/>
  <c r="L107" i="5" s="1"/>
  <c r="L130" i="5"/>
  <c r="I12" i="6"/>
  <c r="J12" i="6" s="1"/>
  <c r="L12" i="6" s="1"/>
  <c r="F10" i="6"/>
  <c r="G39" i="6"/>
  <c r="L39" i="6" s="1"/>
  <c r="L46" i="6"/>
  <c r="L48" i="6"/>
  <c r="L47" i="6" s="1"/>
  <c r="G47" i="6"/>
  <c r="L59" i="6"/>
  <c r="I49" i="7"/>
  <c r="J49" i="7" s="1"/>
  <c r="G49" i="7"/>
  <c r="L13" i="5"/>
  <c r="I52" i="5"/>
  <c r="J52" i="5" s="1"/>
  <c r="G52" i="5"/>
  <c r="L54" i="5"/>
  <c r="I58" i="5"/>
  <c r="J58" i="5" s="1"/>
  <c r="G58" i="5"/>
  <c r="I64" i="5"/>
  <c r="J64" i="5" s="1"/>
  <c r="G64" i="5"/>
  <c r="L66" i="5"/>
  <c r="I70" i="5"/>
  <c r="J70" i="5" s="1"/>
  <c r="G70" i="5"/>
  <c r="I76" i="5"/>
  <c r="J76" i="5" s="1"/>
  <c r="G76" i="5"/>
  <c r="L78" i="5"/>
  <c r="J92" i="5"/>
  <c r="L108" i="5"/>
  <c r="I15" i="6"/>
  <c r="J15" i="6" s="1"/>
  <c r="G15" i="6"/>
  <c r="L15" i="6" s="1"/>
  <c r="I77" i="6"/>
  <c r="J77" i="6" s="1"/>
  <c r="G77" i="6"/>
  <c r="I13" i="7"/>
  <c r="J13" i="7" s="1"/>
  <c r="G13" i="7"/>
  <c r="I67" i="7"/>
  <c r="J67" i="7" s="1"/>
  <c r="G67" i="7"/>
  <c r="I81" i="7"/>
  <c r="J81" i="7" s="1"/>
  <c r="G81" i="7"/>
  <c r="L81" i="7" s="1"/>
  <c r="F74" i="7"/>
  <c r="I96" i="5"/>
  <c r="F95" i="5"/>
  <c r="I113" i="5"/>
  <c r="J113" i="5" s="1"/>
  <c r="G113" i="5"/>
  <c r="L113" i="5" s="1"/>
  <c r="I128" i="5"/>
  <c r="J128" i="5" s="1"/>
  <c r="G128" i="5"/>
  <c r="L128" i="5" s="1"/>
  <c r="I64" i="6"/>
  <c r="J64" i="6" s="1"/>
  <c r="G64" i="6"/>
  <c r="L64" i="6" s="1"/>
  <c r="L25" i="5"/>
  <c r="I41" i="5"/>
  <c r="J41" i="5" s="1"/>
  <c r="L41" i="5" s="1"/>
  <c r="I45" i="5"/>
  <c r="G45" i="5"/>
  <c r="F43" i="5"/>
  <c r="L47" i="5"/>
  <c r="L49" i="5"/>
  <c r="L61" i="5"/>
  <c r="L73" i="5"/>
  <c r="I81" i="5"/>
  <c r="J81" i="5" s="1"/>
  <c r="G81" i="5"/>
  <c r="I93" i="5"/>
  <c r="J93" i="5" s="1"/>
  <c r="G93" i="5"/>
  <c r="F91" i="5"/>
  <c r="G96" i="5"/>
  <c r="L13" i="6"/>
  <c r="L16" i="6"/>
  <c r="J27" i="6"/>
  <c r="J26" i="6" s="1"/>
  <c r="I55" i="6"/>
  <c r="F53" i="6"/>
  <c r="G62" i="6"/>
  <c r="L62" i="6" s="1"/>
  <c r="I73" i="6"/>
  <c r="J73" i="6" s="1"/>
  <c r="G73" i="6"/>
  <c r="L73" i="6" s="1"/>
  <c r="K93" i="7"/>
  <c r="J62" i="7"/>
  <c r="L89" i="5"/>
  <c r="F29" i="6"/>
  <c r="F28" i="6" s="1"/>
  <c r="I31" i="6"/>
  <c r="J31" i="6" s="1"/>
  <c r="J29" i="6" s="1"/>
  <c r="J28" i="6" s="1"/>
  <c r="I81" i="6"/>
  <c r="J81" i="6" s="1"/>
  <c r="G81" i="6"/>
  <c r="J11" i="7"/>
  <c r="G87" i="5"/>
  <c r="L87" i="5" s="1"/>
  <c r="I100" i="5"/>
  <c r="J100" i="5" s="1"/>
  <c r="G100" i="5"/>
  <c r="I121" i="5"/>
  <c r="J121" i="5" s="1"/>
  <c r="F117" i="5"/>
  <c r="G121" i="5"/>
  <c r="G26" i="6"/>
  <c r="G31" i="6"/>
  <c r="G43" i="6"/>
  <c r="L43" i="6" s="1"/>
  <c r="I45" i="6"/>
  <c r="J45" i="6" s="1"/>
  <c r="G45" i="6"/>
  <c r="I47" i="6"/>
  <c r="I41" i="7"/>
  <c r="J41" i="7" s="1"/>
  <c r="G41" i="7"/>
  <c r="L41" i="7" s="1"/>
  <c r="L103" i="5"/>
  <c r="I112" i="5"/>
  <c r="J112" i="5" s="1"/>
  <c r="G112" i="5"/>
  <c r="L124" i="5"/>
  <c r="I127" i="5"/>
  <c r="J127" i="5" s="1"/>
  <c r="G127" i="5"/>
  <c r="I11" i="6"/>
  <c r="G11" i="6"/>
  <c r="I18" i="6"/>
  <c r="J18" i="6" s="1"/>
  <c r="G18" i="6"/>
  <c r="L20" i="6"/>
  <c r="I22" i="6"/>
  <c r="J22" i="6" s="1"/>
  <c r="G22" i="6"/>
  <c r="I38" i="6"/>
  <c r="J38" i="6" s="1"/>
  <c r="G38" i="6"/>
  <c r="I51" i="6"/>
  <c r="F49" i="6"/>
  <c r="I61" i="6"/>
  <c r="J61" i="6" s="1"/>
  <c r="G61" i="6"/>
  <c r="I70" i="6"/>
  <c r="G70" i="6"/>
  <c r="F68" i="6"/>
  <c r="I21" i="7"/>
  <c r="J21" i="7" s="1"/>
  <c r="G21" i="7"/>
  <c r="J36" i="7"/>
  <c r="J34" i="7" s="1"/>
  <c r="I34" i="7"/>
  <c r="L39" i="7"/>
  <c r="I53" i="7"/>
  <c r="J53" i="7" s="1"/>
  <c r="G53" i="7"/>
  <c r="I89" i="7"/>
  <c r="G89" i="7"/>
  <c r="F87" i="7"/>
  <c r="I14" i="6"/>
  <c r="J14" i="6" s="1"/>
  <c r="L14" i="6" s="1"/>
  <c r="G21" i="6"/>
  <c r="L21" i="6" s="1"/>
  <c r="L63" i="6"/>
  <c r="L72" i="6"/>
  <c r="L22" i="7"/>
  <c r="L43" i="7"/>
  <c r="L45" i="7"/>
  <c r="L55" i="7"/>
  <c r="L57" i="7"/>
  <c r="L83" i="7"/>
  <c r="L28" i="7"/>
  <c r="J39" i="7"/>
  <c r="I82" i="7"/>
  <c r="J82" i="7" s="1"/>
  <c r="G82" i="7"/>
  <c r="L82" i="7" s="1"/>
  <c r="I90" i="7"/>
  <c r="J90" i="7" s="1"/>
  <c r="G90" i="7"/>
  <c r="G30" i="6"/>
  <c r="L37" i="7"/>
  <c r="I47" i="7"/>
  <c r="J47" i="7" s="1"/>
  <c r="G47" i="7"/>
  <c r="L47" i="7" s="1"/>
  <c r="I59" i="7"/>
  <c r="J59" i="7" s="1"/>
  <c r="G59" i="7"/>
  <c r="L59" i="7" s="1"/>
  <c r="I66" i="7"/>
  <c r="J66" i="7" s="1"/>
  <c r="G66" i="7"/>
  <c r="G62" i="7" s="1"/>
  <c r="L79" i="7"/>
  <c r="K82" i="6"/>
  <c r="G11" i="7"/>
  <c r="L11" i="7" s="1"/>
  <c r="F9" i="7"/>
  <c r="I19" i="7"/>
  <c r="J19" i="7" s="1"/>
  <c r="G19" i="7"/>
  <c r="L19" i="7" s="1"/>
  <c r="I25" i="7"/>
  <c r="J25" i="7" s="1"/>
  <c r="G25" i="7"/>
  <c r="L25" i="7" s="1"/>
  <c r="I31" i="7"/>
  <c r="J31" i="7" s="1"/>
  <c r="G31" i="7"/>
  <c r="J33" i="7"/>
  <c r="J32" i="7" s="1"/>
  <c r="I32" i="7"/>
  <c r="I80" i="7"/>
  <c r="J80" i="7" s="1"/>
  <c r="G80" i="7"/>
  <c r="L80" i="7" s="1"/>
  <c r="L44" i="7"/>
  <c r="L50" i="7"/>
  <c r="L56" i="7"/>
  <c r="I73" i="7"/>
  <c r="J73" i="7" s="1"/>
  <c r="G73" i="7"/>
  <c r="L73" i="7" s="1"/>
  <c r="F71" i="7"/>
  <c r="J75" i="7"/>
  <c r="J74" i="7" s="1"/>
  <c r="I74" i="7"/>
  <c r="L77" i="7"/>
  <c r="L91" i="7"/>
  <c r="I18" i="7"/>
  <c r="J18" i="7" s="1"/>
  <c r="L18" i="7" s="1"/>
  <c r="I24" i="7"/>
  <c r="J24" i="7" s="1"/>
  <c r="L24" i="7" s="1"/>
  <c r="I30" i="7"/>
  <c r="J30" i="7" s="1"/>
  <c r="L30" i="7" s="1"/>
  <c r="I40" i="7"/>
  <c r="J40" i="7" s="1"/>
  <c r="L40" i="7" s="1"/>
  <c r="I46" i="7"/>
  <c r="J46" i="7" s="1"/>
  <c r="L46" i="7" s="1"/>
  <c r="I52" i="7"/>
  <c r="J52" i="7" s="1"/>
  <c r="L52" i="7" s="1"/>
  <c r="I58" i="7"/>
  <c r="J58" i="7" s="1"/>
  <c r="L58" i="7" s="1"/>
  <c r="F62" i="7"/>
  <c r="I65" i="7"/>
  <c r="J65" i="7" s="1"/>
  <c r="L65" i="7" s="1"/>
  <c r="I72" i="7"/>
  <c r="I79" i="7"/>
  <c r="J79" i="7" s="1"/>
  <c r="I86" i="7"/>
  <c r="F38" i="7"/>
  <c r="L27" i="6" l="1"/>
  <c r="L26" i="6" s="1"/>
  <c r="R36" i="4"/>
  <c r="K26" i="4"/>
  <c r="J10" i="4"/>
  <c r="U21" i="4"/>
  <c r="U20" i="4"/>
  <c r="U15" i="4"/>
  <c r="Q24" i="4"/>
  <c r="Q18" i="4"/>
  <c r="Q17" i="4" s="1"/>
  <c r="U25" i="4"/>
  <c r="R27" i="4"/>
  <c r="U27" i="4" s="1"/>
  <c r="K30" i="4"/>
  <c r="U31" i="4"/>
  <c r="J42" i="2"/>
  <c r="J41" i="2" s="1"/>
  <c r="I42" i="2"/>
  <c r="I41" i="2" s="1"/>
  <c r="L120" i="2"/>
  <c r="L97" i="2"/>
  <c r="I81" i="2"/>
  <c r="I80" i="2" s="1"/>
  <c r="L38" i="2"/>
  <c r="J81" i="2"/>
  <c r="J80" i="2" s="1"/>
  <c r="J9" i="2"/>
  <c r="G52" i="2"/>
  <c r="I88" i="2"/>
  <c r="L17" i="2"/>
  <c r="L42" i="2"/>
  <c r="L41" i="2" s="1"/>
  <c r="I114" i="2"/>
  <c r="I9" i="2"/>
  <c r="L105" i="2"/>
  <c r="G38" i="2"/>
  <c r="L81" i="2"/>
  <c r="L80" i="2" s="1"/>
  <c r="I92" i="2"/>
  <c r="L109" i="2"/>
  <c r="L103" i="2"/>
  <c r="L116" i="2"/>
  <c r="L78" i="2"/>
  <c r="I118" i="2"/>
  <c r="J114" i="2"/>
  <c r="U22" i="4"/>
  <c r="R34" i="4"/>
  <c r="U34" i="4" s="1"/>
  <c r="U12" i="4"/>
  <c r="U29" i="4"/>
  <c r="K48" i="4"/>
  <c r="U16" i="4"/>
  <c r="K41" i="4"/>
  <c r="U41" i="4" s="1"/>
  <c r="J24" i="4"/>
  <c r="Q38" i="4"/>
  <c r="J38" i="4"/>
  <c r="R28" i="4"/>
  <c r="G10" i="4"/>
  <c r="K28" i="4"/>
  <c r="K49" i="4"/>
  <c r="U49" i="4" s="1"/>
  <c r="R52" i="4"/>
  <c r="K44" i="4"/>
  <c r="G24" i="4"/>
  <c r="K34" i="4"/>
  <c r="R32" i="4"/>
  <c r="N10" i="4"/>
  <c r="L77" i="6"/>
  <c r="J67" i="6"/>
  <c r="J66" i="6" s="1"/>
  <c r="G49" i="6"/>
  <c r="I29" i="6"/>
  <c r="I28" i="6" s="1"/>
  <c r="L80" i="6"/>
  <c r="L79" i="6" s="1"/>
  <c r="L61" i="6"/>
  <c r="L76" i="5"/>
  <c r="L64" i="5"/>
  <c r="L52" i="5"/>
  <c r="F134" i="5"/>
  <c r="G43" i="5"/>
  <c r="L70" i="5"/>
  <c r="L58" i="5"/>
  <c r="L28" i="5"/>
  <c r="I11" i="5"/>
  <c r="L127" i="5"/>
  <c r="L116" i="5"/>
  <c r="L115" i="5" s="1"/>
  <c r="L81" i="5"/>
  <c r="L123" i="5"/>
  <c r="L26" i="5"/>
  <c r="L20" i="5"/>
  <c r="I131" i="5"/>
  <c r="J132" i="5"/>
  <c r="L112" i="5"/>
  <c r="I117" i="5"/>
  <c r="G84" i="5"/>
  <c r="Q48" i="4"/>
  <c r="R48" i="4" s="1"/>
  <c r="U48" i="4" s="1"/>
  <c r="P45" i="4"/>
  <c r="J45" i="4"/>
  <c r="G114" i="2"/>
  <c r="I9" i="7"/>
  <c r="G91" i="5"/>
  <c r="L93" i="5"/>
  <c r="G71" i="7"/>
  <c r="L90" i="7"/>
  <c r="L53" i="7"/>
  <c r="L21" i="7"/>
  <c r="L22" i="6"/>
  <c r="I10" i="6"/>
  <c r="J11" i="6"/>
  <c r="J10" i="6" s="1"/>
  <c r="G9" i="7"/>
  <c r="L31" i="6"/>
  <c r="L100" i="5"/>
  <c r="L81" i="6"/>
  <c r="I43" i="5"/>
  <c r="J45" i="5"/>
  <c r="J43" i="5" s="1"/>
  <c r="J117" i="5"/>
  <c r="L13" i="7"/>
  <c r="I91" i="5"/>
  <c r="L49" i="7"/>
  <c r="L38" i="7" s="1"/>
  <c r="L42" i="6"/>
  <c r="L36" i="6"/>
  <c r="L14" i="5"/>
  <c r="P38" i="4"/>
  <c r="M46" i="4"/>
  <c r="L38" i="5"/>
  <c r="R30" i="4"/>
  <c r="N35" i="4"/>
  <c r="R37" i="4"/>
  <c r="S12" i="3"/>
  <c r="K10" i="4"/>
  <c r="I53" i="4"/>
  <c r="Q35" i="4"/>
  <c r="J131" i="2"/>
  <c r="J130" i="2" s="1"/>
  <c r="I130" i="2"/>
  <c r="Q10" i="4"/>
  <c r="R11" i="4"/>
  <c r="R10" i="4" s="1"/>
  <c r="R50" i="4"/>
  <c r="J13" i="3"/>
  <c r="J21" i="3" s="1"/>
  <c r="G42" i="2"/>
  <c r="G41" i="2" s="1"/>
  <c r="K42" i="4"/>
  <c r="L115" i="1"/>
  <c r="L91" i="1"/>
  <c r="P12" i="3"/>
  <c r="F133" i="2"/>
  <c r="G39" i="1"/>
  <c r="G38" i="1" s="1"/>
  <c r="G34" i="5"/>
  <c r="G33" i="5"/>
  <c r="M24" i="4"/>
  <c r="L183" i="1"/>
  <c r="L182" i="1" s="1"/>
  <c r="G182" i="1"/>
  <c r="K32" i="4"/>
  <c r="J139" i="1"/>
  <c r="L140" i="1"/>
  <c r="J40" i="1"/>
  <c r="J39" i="1" s="1"/>
  <c r="J38" i="1" s="1"/>
  <c r="I39" i="1"/>
  <c r="I38" i="1" s="1"/>
  <c r="J11" i="5"/>
  <c r="L36" i="7"/>
  <c r="L34" i="7" s="1"/>
  <c r="L31" i="7"/>
  <c r="F93" i="7"/>
  <c r="L66" i="7"/>
  <c r="G38" i="7"/>
  <c r="G68" i="6"/>
  <c r="L38" i="6"/>
  <c r="L18" i="6"/>
  <c r="G74" i="7"/>
  <c r="L45" i="6"/>
  <c r="L121" i="5"/>
  <c r="L117" i="5" s="1"/>
  <c r="L67" i="7"/>
  <c r="L62" i="7" s="1"/>
  <c r="G117" i="5"/>
  <c r="J86" i="5"/>
  <c r="J84" i="5" s="1"/>
  <c r="I84" i="5"/>
  <c r="J34" i="6"/>
  <c r="J33" i="6" s="1"/>
  <c r="I33" i="6"/>
  <c r="L29" i="5"/>
  <c r="G53" i="6"/>
  <c r="L106" i="5"/>
  <c r="P46" i="4"/>
  <c r="L16" i="5"/>
  <c r="J46" i="4"/>
  <c r="L12" i="5"/>
  <c r="K40" i="4"/>
  <c r="J18" i="4"/>
  <c r="J17" i="4" s="1"/>
  <c r="G45" i="4"/>
  <c r="G38" i="4"/>
  <c r="R26" i="4"/>
  <c r="N24" i="4"/>
  <c r="L117" i="2"/>
  <c r="L114" i="2" s="1"/>
  <c r="L132" i="2"/>
  <c r="L72" i="2"/>
  <c r="L134" i="1"/>
  <c r="L125" i="1" s="1"/>
  <c r="L159" i="1"/>
  <c r="L143" i="1" s="1"/>
  <c r="L109" i="1"/>
  <c r="J168" i="1"/>
  <c r="M18" i="4"/>
  <c r="M17" i="4" s="1"/>
  <c r="N19" i="4"/>
  <c r="G168" i="1"/>
  <c r="L61" i="1"/>
  <c r="L39" i="5"/>
  <c r="I44" i="1"/>
  <c r="I43" i="1" s="1"/>
  <c r="L54" i="1"/>
  <c r="L44" i="1" s="1"/>
  <c r="L43" i="1" s="1"/>
  <c r="G9" i="1"/>
  <c r="J125" i="1"/>
  <c r="I71" i="7"/>
  <c r="J72" i="7"/>
  <c r="I21" i="3"/>
  <c r="K19" i="4"/>
  <c r="G18" i="4"/>
  <c r="G17" i="4" s="1"/>
  <c r="G143" i="1"/>
  <c r="J51" i="6"/>
  <c r="I49" i="6"/>
  <c r="J55" i="6"/>
  <c r="I53" i="6"/>
  <c r="G88" i="2"/>
  <c r="L90" i="2"/>
  <c r="L88" i="2" s="1"/>
  <c r="G9" i="2"/>
  <c r="L11" i="2"/>
  <c r="I62" i="7"/>
  <c r="I68" i="6"/>
  <c r="J70" i="6"/>
  <c r="J68" i="6" s="1"/>
  <c r="R39" i="4"/>
  <c r="N38" i="4"/>
  <c r="R44" i="4"/>
  <c r="M10" i="4"/>
  <c r="G11" i="5"/>
  <c r="R40" i="4"/>
  <c r="P14" i="3"/>
  <c r="P13" i="3" s="1"/>
  <c r="P11" i="3"/>
  <c r="N10" i="3"/>
  <c r="N21" i="3" s="1"/>
  <c r="J54" i="2"/>
  <c r="J52" i="2" s="1"/>
  <c r="J133" i="2" s="1"/>
  <c r="J135" i="2" s="1"/>
  <c r="I52" i="2"/>
  <c r="J61" i="1"/>
  <c r="J57" i="1" s="1"/>
  <c r="I57" i="1"/>
  <c r="I9" i="1"/>
  <c r="J11" i="1"/>
  <c r="F82" i="6"/>
  <c r="I33" i="5"/>
  <c r="I34" i="5"/>
  <c r="J35" i="5"/>
  <c r="L35" i="5" s="1"/>
  <c r="N45" i="4"/>
  <c r="R47" i="4"/>
  <c r="U47" i="4" s="1"/>
  <c r="N46" i="4"/>
  <c r="F185" i="1"/>
  <c r="L75" i="7"/>
  <c r="L74" i="7" s="1"/>
  <c r="G95" i="5"/>
  <c r="G33" i="6"/>
  <c r="K36" i="4"/>
  <c r="G35" i="4"/>
  <c r="L33" i="7"/>
  <c r="L32" i="7" s="1"/>
  <c r="J38" i="7"/>
  <c r="G87" i="7"/>
  <c r="I85" i="7"/>
  <c r="J86" i="7"/>
  <c r="G29" i="6"/>
  <c r="G28" i="6" s="1"/>
  <c r="L30" i="6"/>
  <c r="I38" i="7"/>
  <c r="I87" i="7"/>
  <c r="J89" i="7"/>
  <c r="J87" i="7" s="1"/>
  <c r="G10" i="6"/>
  <c r="J9" i="7"/>
  <c r="L45" i="5"/>
  <c r="J96" i="5"/>
  <c r="J95" i="5" s="1"/>
  <c r="I95" i="5"/>
  <c r="L92" i="5"/>
  <c r="L91" i="5" s="1"/>
  <c r="J91" i="5"/>
  <c r="M45" i="4"/>
  <c r="M38" i="4"/>
  <c r="K52" i="4"/>
  <c r="U52" i="4" s="1"/>
  <c r="P24" i="4"/>
  <c r="F53" i="4"/>
  <c r="M35" i="4"/>
  <c r="L22" i="5"/>
  <c r="G46" i="4"/>
  <c r="P35" i="4"/>
  <c r="U14" i="4"/>
  <c r="G130" i="2"/>
  <c r="L124" i="2"/>
  <c r="L118" i="2" s="1"/>
  <c r="G118" i="2"/>
  <c r="I143" i="1"/>
  <c r="K50" i="4"/>
  <c r="P10" i="4"/>
  <c r="J92" i="2"/>
  <c r="R42" i="4"/>
  <c r="G92" i="2"/>
  <c r="I125" i="1"/>
  <c r="J118" i="2"/>
  <c r="G139" i="1"/>
  <c r="L141" i="1"/>
  <c r="G125" i="1"/>
  <c r="L57" i="1"/>
  <c r="G44" i="1"/>
  <c r="G43" i="1" s="1"/>
  <c r="S19" i="3"/>
  <c r="S17" i="3" s="1"/>
  <c r="L67" i="6" l="1"/>
  <c r="L66" i="6" s="1"/>
  <c r="U50" i="4"/>
  <c r="U45" i="4" s="1"/>
  <c r="U44" i="4"/>
  <c r="U30" i="4"/>
  <c r="U40" i="4"/>
  <c r="U28" i="4"/>
  <c r="K45" i="4"/>
  <c r="L9" i="2"/>
  <c r="L54" i="2"/>
  <c r="I133" i="2"/>
  <c r="L92" i="2"/>
  <c r="G133" i="2"/>
  <c r="G135" i="2" s="1"/>
  <c r="Q46" i="4"/>
  <c r="Q45" i="4"/>
  <c r="Q53" i="4" s="1"/>
  <c r="U32" i="4"/>
  <c r="R24" i="4"/>
  <c r="G82" i="6"/>
  <c r="L11" i="6"/>
  <c r="L10" i="6" s="1"/>
  <c r="L70" i="6"/>
  <c r="L68" i="6" s="1"/>
  <c r="L43" i="5"/>
  <c r="I134" i="5"/>
  <c r="J131" i="5"/>
  <c r="L132" i="5"/>
  <c r="L131" i="5" s="1"/>
  <c r="L96" i="5"/>
  <c r="L95" i="5" s="1"/>
  <c r="U46" i="4"/>
  <c r="L34" i="5"/>
  <c r="L33" i="5"/>
  <c r="K18" i="4"/>
  <c r="P10" i="3"/>
  <c r="S11" i="3"/>
  <c r="R19" i="4"/>
  <c r="R18" i="4" s="1"/>
  <c r="R17" i="4" s="1"/>
  <c r="N18" i="4"/>
  <c r="N17" i="4" s="1"/>
  <c r="N53" i="4" s="1"/>
  <c r="R38" i="4"/>
  <c r="J71" i="7"/>
  <c r="L72" i="7"/>
  <c r="L71" i="7" s="1"/>
  <c r="G53" i="4"/>
  <c r="S14" i="3"/>
  <c r="S13" i="3" s="1"/>
  <c r="R35" i="4"/>
  <c r="U37" i="4"/>
  <c r="L9" i="7"/>
  <c r="P53" i="4"/>
  <c r="L131" i="2"/>
  <c r="L130" i="2" s="1"/>
  <c r="L89" i="7"/>
  <c r="L87" i="7" s="1"/>
  <c r="L34" i="6"/>
  <c r="L33" i="6" s="1"/>
  <c r="K38" i="4"/>
  <c r="L86" i="5"/>
  <c r="L84" i="5" s="1"/>
  <c r="G93" i="7"/>
  <c r="I93" i="7"/>
  <c r="R46" i="4"/>
  <c r="R45" i="4"/>
  <c r="L139" i="1"/>
  <c r="U36" i="4"/>
  <c r="K35" i="4"/>
  <c r="U26" i="4"/>
  <c r="J49" i="6"/>
  <c r="L51" i="6"/>
  <c r="L49" i="6" s="1"/>
  <c r="U39" i="4"/>
  <c r="L52" i="2"/>
  <c r="L133" i="2" s="1"/>
  <c r="L135" i="2" s="1"/>
  <c r="J9" i="1"/>
  <c r="J185" i="1" s="1"/>
  <c r="L11" i="1"/>
  <c r="L9" i="1" s="1"/>
  <c r="J85" i="7"/>
  <c r="L86" i="7"/>
  <c r="L85" i="7" s="1"/>
  <c r="I185" i="1"/>
  <c r="L40" i="1"/>
  <c r="L39" i="1" s="1"/>
  <c r="L38" i="1" s="1"/>
  <c r="J34" i="5"/>
  <c r="J33" i="5"/>
  <c r="J134" i="5" s="1"/>
  <c r="M53" i="4"/>
  <c r="G134" i="5"/>
  <c r="J93" i="7"/>
  <c r="L29" i="6"/>
  <c r="L28" i="6" s="1"/>
  <c r="K46" i="4"/>
  <c r="J53" i="6"/>
  <c r="L55" i="6"/>
  <c r="L53" i="6" s="1"/>
  <c r="G185" i="1"/>
  <c r="L11" i="5"/>
  <c r="P21" i="3"/>
  <c r="U42" i="4"/>
  <c r="U11" i="4"/>
  <c r="U10" i="4" s="1"/>
  <c r="I82" i="6"/>
  <c r="J53" i="4"/>
  <c r="K24" i="4"/>
  <c r="U24" i="4" l="1"/>
  <c r="U35" i="4"/>
  <c r="U19" i="4"/>
  <c r="J82" i="6"/>
  <c r="S10" i="3"/>
  <c r="S21" i="3" s="1"/>
  <c r="L185" i="1"/>
  <c r="L93" i="7"/>
  <c r="L82" i="6"/>
  <c r="K17" i="4"/>
  <c r="K53" i="4" s="1"/>
  <c r="U18" i="4"/>
  <c r="U17" i="4" s="1"/>
  <c r="R53" i="4"/>
  <c r="L134" i="5"/>
  <c r="U38" i="4"/>
  <c r="U53" i="4" l="1"/>
</calcChain>
</file>

<file path=xl/comments1.xml><?xml version="1.0" encoding="utf-8"?>
<comments xmlns="http://schemas.openxmlformats.org/spreadsheetml/2006/main">
  <authors>
    <author/>
  </authors>
  <commentList>
    <comment ref="C24" authorId="0" shapeId="0">
      <text>
        <r>
          <rPr>
            <b/>
            <sz val="9"/>
            <color rgb="FF000000"/>
            <rFont val="Arial1"/>
            <charset val="204"/>
          </rPr>
          <t>Головня Татьяна Васильевна:</t>
        </r>
        <r>
          <rPr>
            <b/>
            <sz val="9"/>
            <color rgb="FF000000"/>
            <rFont val="Arial1"/>
            <charset val="204"/>
          </rPr>
          <t xml:space="preserve">
</t>
        </r>
        <r>
          <rPr>
            <sz val="9"/>
            <color rgb="FF000000"/>
            <rFont val="Arial1"/>
            <charset val="204"/>
          </rPr>
          <t>новоавачка</t>
        </r>
        <r>
          <rPr>
            <sz val="9"/>
            <color rgb="FF000000"/>
            <rFont val="Arial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<sst xmlns="http://schemas.openxmlformats.org/spreadsheetml/2006/main" count="2372" uniqueCount="698">
  <si>
    <t>Приложение 3.1</t>
  </si>
  <si>
    <t>к Приказу Министерства ЖКХ и энергетики Камчатского края</t>
  </si>
  <si>
    <t xml:space="preserve"> Расчет ассигнований, необходимых для оплаты электрической энергии в 2023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</si>
  <si>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</si>
  <si>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</si>
  <si>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</si>
  <si>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</si>
  <si>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01.01.2023 - 30.06.2023</t>
  </si>
  <si>
    <t>01.07.2023 - 31.12.2023</t>
  </si>
  <si>
    <t>2023 год (всего)</t>
  </si>
  <si>
    <t>Лимит потребления,   тыс.кВт*ч</t>
  </si>
  <si>
    <t>1.</t>
  </si>
  <si>
    <t xml:space="preserve"> 1.1</t>
  </si>
  <si>
    <t>Краевое государственное казенное учреждение "Многофункциональный центр Камчатского края", доп. офис г.П-Камчатский, ул. Савченко, 23</t>
  </si>
  <si>
    <t xml:space="preserve"> г.Петропавловск-Камчатский</t>
  </si>
  <si>
    <t>ПАО "Камчатскэнерго"</t>
  </si>
  <si>
    <t xml:space="preserve"> 1.2</t>
  </si>
  <si>
    <t>Краевое государственное казенное учреждение "Многофункциональный центр Камчатского края", филиал в г.Вилючинске</t>
  </si>
  <si>
    <t>г. Вилючинск</t>
  </si>
  <si>
    <t xml:space="preserve"> 1.3</t>
  </si>
  <si>
    <t>Краевое государственное казенное учреждение "Многофункциональный центр Камчатского края", отделение г.П-Камчатский, ул. Океанская 94</t>
  </si>
  <si>
    <t>г.Петропавловск-Камчатский</t>
  </si>
  <si>
    <t xml:space="preserve"> 1.4</t>
  </si>
  <si>
    <t>Краевое государственное казенное учреждение "Многофункциональный центр Камчатского края", филиал г.Елизово</t>
  </si>
  <si>
    <t>Елизовский МР, г.Елизово</t>
  </si>
  <si>
    <t xml:space="preserve"> 1.5</t>
  </si>
  <si>
    <t>Краевое государственное казенное учреждение "Многофункциональный центр Камчатского края", отделение п.Пионерский</t>
  </si>
  <si>
    <t>Елизовский МР, п.Пионерский</t>
  </si>
  <si>
    <t xml:space="preserve"> 1.6</t>
  </si>
  <si>
    <t>Краевое государственное казенное учреждение "Многофункциональный центр Камчатского края", отделение п.Раздольный</t>
  </si>
  <si>
    <t>Елизовский МР, п.Раздольный</t>
  </si>
  <si>
    <t xml:space="preserve"> 1.7</t>
  </si>
  <si>
    <t>Краевое государственное казенное учреждение "Многофункциональный центр Камчатского края", доп. офис п.Коряки</t>
  </si>
  <si>
    <t>Елизовский МР, с.Коряки</t>
  </si>
  <si>
    <t xml:space="preserve"> 1.8</t>
  </si>
  <si>
    <t>Краевое государственное казенное учреждение "Многофункциональный центр Камчатского края", филиал с.Мильково</t>
  </si>
  <si>
    <t>Мильковский МР, с.Мильково</t>
  </si>
  <si>
    <t xml:space="preserve"> 1.9</t>
  </si>
  <si>
    <t>Краевое государственное казенное учреждение "Многофункциональный центр Камчатского края", доп.офис п.Озерновский</t>
  </si>
  <si>
    <t>Усть-Большерецкий МР, п.Озерновский</t>
  </si>
  <si>
    <t xml:space="preserve"> 1.10</t>
  </si>
  <si>
    <t>Краевое государственное казенное учреждение "Многофункциональный центр Камчатского края", доп.офис п.Октябрьский</t>
  </si>
  <si>
    <t>Усть-Большерецкий МР, п.Октябрьский</t>
  </si>
  <si>
    <t xml:space="preserve"> 1.11</t>
  </si>
  <si>
    <t>Краевое государственное казенное учреждение "Многофункциональный центр Камчатского края", доп.офис п.Ключи</t>
  </si>
  <si>
    <t>Усть-Камчатский МР, п.Ключи</t>
  </si>
  <si>
    <t>АО "ЮЭСК"</t>
  </si>
  <si>
    <t xml:space="preserve"> 1.12</t>
  </si>
  <si>
    <t>Краевое государственное казенное учреждение "Многофункциональный центр Камчатского края", отделение с.Соболево</t>
  </si>
  <si>
    <t>Соболевский МР, с.Соболево</t>
  </si>
  <si>
    <t xml:space="preserve"> 1.13</t>
  </si>
  <si>
    <t>Краевое государственное казенное учреждение "Многофункциональный центр Камчатского края", филиал в п.Усть-Камчатск</t>
  </si>
  <si>
    <t>Усть-Камчатский МР, с.Усть-Камчатск</t>
  </si>
  <si>
    <t xml:space="preserve"> 1.14</t>
  </si>
  <si>
    <t>Краевое государственное казенное учреждение "Многофункциональный центр Камчатского края", доп.офис пгт.Палана</t>
  </si>
  <si>
    <t>Городской округ «посёлок Палана»</t>
  </si>
  <si>
    <t xml:space="preserve"> 1.15</t>
  </si>
  <si>
    <t>Краевое государственное казенное учреждение "Многофункциональный центр Камчатского края", отделение в с.Эссо</t>
  </si>
  <si>
    <t>Быстринский МР, с.Эссо</t>
  </si>
  <si>
    <t xml:space="preserve"> 1.16</t>
  </si>
  <si>
    <t>Краевое государственное казенное учреждение "Многофункциональный центр Камчатского края", филиал п.Усть-Большерецк</t>
  </si>
  <si>
    <t>с.Усть-Большерецк</t>
  </si>
  <si>
    <t xml:space="preserve"> 1.17</t>
  </si>
  <si>
    <t>Краевое государственное казенное учреждение "Многофункциональный центр Камчатского края",  доп. офис п.Тигиль</t>
  </si>
  <si>
    <t>Тигильский МР, с.Тигиль</t>
  </si>
  <si>
    <t xml:space="preserve"> 1.18</t>
  </si>
  <si>
    <t>Краевое государственное казенное учреждение "Многофункциональный центр Камчатского края", доп. офис п.Николаевка</t>
  </si>
  <si>
    <t>Елизовский МР, с.Николаевка</t>
  </si>
  <si>
    <t xml:space="preserve"> 1.19</t>
  </si>
  <si>
    <t>Краевое государственное казенное учреждение "Многофункциональный центр Камчатского края", доп. офис г.П-Камчатский, ул.Пограничная, 17</t>
  </si>
  <si>
    <t xml:space="preserve"> 1.20</t>
  </si>
  <si>
    <t>Краевое государственное казенное учреждение "Многофункциональный центр Камчатского края", доп. офис п.Нагорный</t>
  </si>
  <si>
    <t>Елизовский МР, п.Нагорный</t>
  </si>
  <si>
    <t xml:space="preserve"> 1.21</t>
  </si>
  <si>
    <t>Краевое государственное казенное учреждение "Многофункциональный центр Камчатского края", Алеутское отделение с. Никольское</t>
  </si>
  <si>
    <t>Алеутский МР, с.Никольское</t>
  </si>
  <si>
    <t xml:space="preserve"> 1.22</t>
  </si>
  <si>
    <t>Краевое государственное казенное учреждение "Многофункциональный центр Камчатского края", доп. офис с. Оссора</t>
  </si>
  <si>
    <t>Карагинский МР, п.Оссора</t>
  </si>
  <si>
    <t xml:space="preserve"> 1.23</t>
  </si>
  <si>
    <t>Краевое государственное казенное учреждение "Многофункциональный центр Камчатского края", доп. офис с. Каменское</t>
  </si>
  <si>
    <t>Пенжинский МР, с.Каменское</t>
  </si>
  <si>
    <t xml:space="preserve"> 1.24</t>
  </si>
  <si>
    <t>Краевое государственное казенное учреждение "Многофункциональный центр Камчатского края", доп. офис с. Козыревск</t>
  </si>
  <si>
    <t>Усть-Камчатский МР, п.Козыревск</t>
  </si>
  <si>
    <t xml:space="preserve"> 1.25</t>
  </si>
  <si>
    <t>Краевое государственное казенное учреждение "Многофункциональный центр Камчатского края", доп. офис п.Апача</t>
  </si>
  <si>
    <t>Усть-Большерецкий МР, с.Апача</t>
  </si>
  <si>
    <t xml:space="preserve"> 1.26</t>
  </si>
  <si>
    <t>Краевое государственное казенное учреждение "Многофункциональный центр Камчатского края", доп. офис с. Усть-Хайрюзово</t>
  </si>
  <si>
    <t>Тигильский МР, с. Усть-Хайрюзово</t>
  </si>
  <si>
    <t>АО "Корякэнерго"</t>
  </si>
  <si>
    <t xml:space="preserve"> 1.27</t>
  </si>
  <si>
    <t>Краевое государственное казенное учреждение "Многофункциональный центр Камчатского края", доп. офис п.Тиличики</t>
  </si>
  <si>
    <t>Олюторский МР, с.Тиличики</t>
  </si>
  <si>
    <t xml:space="preserve"> 1.28</t>
  </si>
  <si>
    <t>Краевое государственное казенное учреждение "Многофункциональный центр Камчатского края", доп. офис п.Лесной</t>
  </si>
  <si>
    <t>Елизовский район,
п. Лесной</t>
  </si>
  <si>
    <t>2.</t>
  </si>
  <si>
    <t>Министерство здравоохранения  Камчатского края, в том числе:</t>
  </si>
  <si>
    <t>2.1</t>
  </si>
  <si>
    <t>Краевое государственное казенное учреждение здравоохранения  "Камчатский краевой медицинский центр мобилизационных резервов "Резерв", в том числе:</t>
  </si>
  <si>
    <t xml:space="preserve">Административное здание     </t>
  </si>
  <si>
    <t>г. Петропавловск-Камчатский</t>
  </si>
  <si>
    <t>склад № 3 (п. Северные Коряки)</t>
  </si>
  <si>
    <t>С.Коряки</t>
  </si>
  <si>
    <t>2.2</t>
  </si>
  <si>
    <t>Государственное казенное учреждение здравоохранения "Петропавловск-Камчатский городской дом ребенка-лечебное учреждение охраны материнства и детства"</t>
  </si>
  <si>
    <t>3.</t>
  </si>
  <si>
    <t>Министерство социального благополучия и семейной политики Камчатского края, в том числе:</t>
  </si>
  <si>
    <t>3.1</t>
  </si>
  <si>
    <t>Краевое государственное казенное учреждение "Камчатский  центр по выплате  государственных и социальных пособий", в том числе:</t>
  </si>
  <si>
    <t>Краевое государственное казенное учреждение "Камчатский  центр по выплате  государственных и социальных пособий" (административное здание)</t>
  </si>
  <si>
    <t>Краевое государственное казенное учреждение "Камчатский  центр по выплате  государственных и социальных пособий" (филиал г. Елизово)</t>
  </si>
  <si>
    <t>г. Елизово</t>
  </si>
  <si>
    <t>Краевое государственное казенное учреждение "Камчатский  центр по выплате  государственных и социальных пособий" (филиал г. Вилючинск)</t>
  </si>
  <si>
    <t>Краевое государственное кахзенное учреждение "Камчатский  центр по выплате  государственных и социальных пособий" (Мильковский филиал)</t>
  </si>
  <si>
    <t>с. Мильково</t>
  </si>
  <si>
    <t>Краевое государственное казенное учреждение "Камчатский  центр по выплате  государственных и социальных пособий" (Быстринский филиал)</t>
  </si>
  <si>
    <t>Краевое государственное казенное учреждение "Камчатский  центр по выплате  государственных и социальных пособий" (Усть-Большерецкий филиал)</t>
  </si>
  <si>
    <t>с. Усть-Большерецк</t>
  </si>
  <si>
    <t>Краевое государственное казенное учреждение "Камчатский  центр по выплате  государственных и социальных пособий" (Алеутский филиал с. Никольское)</t>
  </si>
  <si>
    <t>с. Никольское</t>
  </si>
  <si>
    <t>Краевое государственное казенное учреждение "Камчатский  центр по выплате  государственных и социальных пособий" (Тигильский филиал пгт. Палана)</t>
  </si>
  <si>
    <t>Краевое государственное учреждение "Камчатский  центр по выплате  государственных и социальных пособий" (Тигильский филиал с. Тигиль)</t>
  </si>
  <si>
    <t>с. Тигиль</t>
  </si>
  <si>
    <t>Краевое государственное казенное учреждение "Камчатский  центр по выплате  государственных и социальных пособий" (Олюторский филиал)</t>
  </si>
  <si>
    <t>с. Верхние Тиличики</t>
  </si>
  <si>
    <t>Краевое государственное казенное учреждение "Камчатский  центр по выплате  государственных и социальных пособий" (Карагинский филиал п.Оссора)</t>
  </si>
  <si>
    <t>п. Оссора</t>
  </si>
  <si>
    <t>Краевое государственное казенное учреждение "Камчатский  центр по выплате  государственных и социальных пособий" (Пенжинский филиал с.Каменское)</t>
  </si>
  <si>
    <t>с. Каменское</t>
  </si>
  <si>
    <t>4.</t>
  </si>
  <si>
    <t>Министерствопо чрезвычайным ситуациям Камчатского края, в том числе:</t>
  </si>
  <si>
    <t>4.1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</si>
  <si>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(административный комплекс, г. Петропавловск-Камчатский, ул. Максутова, 44/1)</t>
  </si>
  <si>
    <t>4.2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</si>
  <si>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(гараж, г. Петропавловск-Камчатский, ул. Максутова, 44/1)</t>
  </si>
  <si>
    <t>4.3</t>
  </si>
  <si>
    <t>Нежилые помещения (г. Петропавловск-Камчатский, ул. Максутова, 44)</t>
  </si>
  <si>
    <t>4.4</t>
  </si>
  <si>
    <t>Поисково-спасательный отряд Камчатского края (г. Петропавловск-Камчатский, Халактырское шоссе, 6)</t>
  </si>
  <si>
    <t>4.5</t>
  </si>
  <si>
    <t>Патрульно-спасательный катер, территория причала СРЗ "Фреза" (г. Петропавловск-Камчатский)</t>
  </si>
  <si>
    <t>4.6</t>
  </si>
  <si>
    <t>Учебный центр подготовки пожарных и спасателей (г. Петропавловск-Камчатский, ул. Ленинградская, 35)</t>
  </si>
  <si>
    <t>4.7</t>
  </si>
  <si>
    <t>База материально-технического обеспечения (г. Петропавловск-Камчатский, ул. Пограничная, 85)</t>
  </si>
  <si>
    <t>4.8</t>
  </si>
  <si>
    <t>База хранения краевого резерва (п. Пионерский, 15 км)</t>
  </si>
  <si>
    <t>Елизовский район,
п. Пионерский</t>
  </si>
  <si>
    <t>4.9</t>
  </si>
  <si>
    <t>Объект № 4 ЗПУ (п. Начики)</t>
  </si>
  <si>
    <t>Елизовский район,
п. Начики</t>
  </si>
  <si>
    <t>4.10</t>
  </si>
  <si>
    <t>Административное здание (п. Дальний)</t>
  </si>
  <si>
    <t>Елизовский район,
п. Дальний</t>
  </si>
  <si>
    <t>4.11</t>
  </si>
  <si>
    <t>Пожарное депо на 2 выезда (г. Елизово, ул. Попова, 1а)</t>
  </si>
  <si>
    <t>Елизовский район,
г. Елизово</t>
  </si>
  <si>
    <t>4.12</t>
  </si>
  <si>
    <t>ПЧ (с. Коряки)</t>
  </si>
  <si>
    <t>Елизовский район,
с. Коряки</t>
  </si>
  <si>
    <t>4.13</t>
  </si>
  <si>
    <t>ПП (п. Николаевка)</t>
  </si>
  <si>
    <t>Елизовский район,
п. Николаевка</t>
  </si>
  <si>
    <t>4.14</t>
  </si>
  <si>
    <t>ПП (п. Лесной)</t>
  </si>
  <si>
    <t>4.15</t>
  </si>
  <si>
    <t>ПП (п. Пионерский)</t>
  </si>
  <si>
    <t>4.16</t>
  </si>
  <si>
    <t>Учебная пожарная часть центра подготовки пожарных и спасателей (с. Паратунка, кордон)</t>
  </si>
  <si>
    <t>Елизовский район,
с. Паратунка</t>
  </si>
  <si>
    <t>4.17</t>
  </si>
  <si>
    <t>ПП (п. Сокоч)</t>
  </si>
  <si>
    <t>Елизовский район,
п. Сокоч</t>
  </si>
  <si>
    <t>4.18</t>
  </si>
  <si>
    <t>ПЧ (с. Усть-Большерецк)</t>
  </si>
  <si>
    <t>Усть-Большерецкий район, с. Усть-Большерецк</t>
  </si>
  <si>
    <t>4.19</t>
  </si>
  <si>
    <t>ПП (с. Апача)</t>
  </si>
  <si>
    <t>Усть-Большерецкий район, с. Апача</t>
  </si>
  <si>
    <t>4.20</t>
  </si>
  <si>
    <t>ПП (с. Кавалерское)</t>
  </si>
  <si>
    <t>Усть-Большерецкий район, с. Кавалерское</t>
  </si>
  <si>
    <t>4.21</t>
  </si>
  <si>
    <t>ПЧ (п. Озерновский)</t>
  </si>
  <si>
    <t>Усть-Большерецкий район, п. Озерновский</t>
  </si>
  <si>
    <t>4.22</t>
  </si>
  <si>
    <t>ПЧ (п. Октябрьский)</t>
  </si>
  <si>
    <t>Усть-Большерецкий район, п. Октябрьский</t>
  </si>
  <si>
    <t>4.23</t>
  </si>
  <si>
    <t>ПЧ (с. Соболево)</t>
  </si>
  <si>
    <t>Соболевский район,
с. Соболево</t>
  </si>
  <si>
    <t>4.24</t>
  </si>
  <si>
    <t>ПП (п. Крутогоровский)</t>
  </si>
  <si>
    <t>Соболевский район,
п. Крутогоровский</t>
  </si>
  <si>
    <t>4.25</t>
  </si>
  <si>
    <t>ПП (с. Устьевое)</t>
  </si>
  <si>
    <t>Соболевский район,
с. Устьевое</t>
  </si>
  <si>
    <t>4.26</t>
  </si>
  <si>
    <t>Филиал ПСО (с. Мильково)</t>
  </si>
  <si>
    <t>Мильковский район,
с. Мильково</t>
  </si>
  <si>
    <t>4.27</t>
  </si>
  <si>
    <t>ПП (с. Пущино)</t>
  </si>
  <si>
    <t>Мильковский район,
с. Пущино</t>
  </si>
  <si>
    <t>4.28</t>
  </si>
  <si>
    <t>ПП (с. Шаромы)</t>
  </si>
  <si>
    <t>Мильковский район,
с. Шаромы</t>
  </si>
  <si>
    <t>4.29</t>
  </si>
  <si>
    <t>ПП (с. Долиновка)</t>
  </si>
  <si>
    <t>Мильковский район,
с. Долиновка</t>
  </si>
  <si>
    <t>4.30</t>
  </si>
  <si>
    <t>ПП (п. Таежный)</t>
  </si>
  <si>
    <t>Мильковский район,
п. Таежный</t>
  </si>
  <si>
    <t>4.31</t>
  </si>
  <si>
    <t>ПЧ (п. Атласово)</t>
  </si>
  <si>
    <t>Мильковский район,
п. Атласово</t>
  </si>
  <si>
    <t>4.32</t>
  </si>
  <si>
    <t>ПП (с. Лазо)</t>
  </si>
  <si>
    <t>Мильковский район,
с. Лазо</t>
  </si>
  <si>
    <t>4.33</t>
  </si>
  <si>
    <t>ПЧ (с. Эссо)</t>
  </si>
  <si>
    <t>Быстринский район,
с. Эссо</t>
  </si>
  <si>
    <t>4.34</t>
  </si>
  <si>
    <t>ПП (с. Анавгай)</t>
  </si>
  <si>
    <t>Быстринский район,
с. Анавгай</t>
  </si>
  <si>
    <t>4.35</t>
  </si>
  <si>
    <t>ПСЧ (п. Усть-Камчатск)</t>
  </si>
  <si>
    <t>Усть-Камчатский район, п. Усть-Камчатск</t>
  </si>
  <si>
    <t>4.36</t>
  </si>
  <si>
    <t>ПП (с. Крутоберегово)</t>
  </si>
  <si>
    <t>Усть-Камчатский район, с. Крутоберегово</t>
  </si>
  <si>
    <t>4.37</t>
  </si>
  <si>
    <t>ПП (п. Козыревск)</t>
  </si>
  <si>
    <t>Усть-Камчатский район, п. Козыревск</t>
  </si>
  <si>
    <t>4.38</t>
  </si>
  <si>
    <t>ПП (с. Майское)</t>
  </si>
  <si>
    <t>4.39</t>
  </si>
  <si>
    <t>ПЧ (п. Ключи)</t>
  </si>
  <si>
    <t>Усть-Камчатский район, п. Ключи</t>
  </si>
  <si>
    <t>4.40</t>
  </si>
  <si>
    <t>ПЧ (с. Тигиль)</t>
  </si>
  <si>
    <t>Тигильский район,
с. Тигиль</t>
  </si>
  <si>
    <t>4.41</t>
  </si>
  <si>
    <t>ПП (с. Седанка)</t>
  </si>
  <si>
    <t>Тигильский район,
с. Седанка</t>
  </si>
  <si>
    <t>4.42</t>
  </si>
  <si>
    <t>ПП (с. Хайрюзово)</t>
  </si>
  <si>
    <t>Тигильский район,
с. Хайрюзово</t>
  </si>
  <si>
    <t>4.43</t>
  </si>
  <si>
    <t>ПЧ (с. Усть-Хайрюзово)</t>
  </si>
  <si>
    <t>Тигильский район,
с. Усть- Хайрюзово</t>
  </si>
  <si>
    <t>4.44</t>
  </si>
  <si>
    <t>ПП (с. Ковран)</t>
  </si>
  <si>
    <t>Тигильский район,
с. Ковран</t>
  </si>
  <si>
    <t>4.45</t>
  </si>
  <si>
    <t>ПП (с. Воямполка)</t>
  </si>
  <si>
    <t>Тигильский район,
с. Воямполка</t>
  </si>
  <si>
    <t>4.46</t>
  </si>
  <si>
    <t>ПП (с. Лесная)</t>
  </si>
  <si>
    <t>Тигильский район,
с. Лесная</t>
  </si>
  <si>
    <t>4.47</t>
  </si>
  <si>
    <t>Филиал ПСО (п. Оссора)</t>
  </si>
  <si>
    <t>Карагинский район,
п. Оссора</t>
  </si>
  <si>
    <t>4.48</t>
  </si>
  <si>
    <t>ПП (с. Ивашка)</t>
  </si>
  <si>
    <t>Карагинский район,
с. Ивашка</t>
  </si>
  <si>
    <t>ООО "ЭСИ"</t>
  </si>
  <si>
    <t>4.49</t>
  </si>
  <si>
    <t>ПП (с. Карага)</t>
  </si>
  <si>
    <t>Карагинский район,
с. Карага</t>
  </si>
  <si>
    <t>АО "Оссора"</t>
  </si>
  <si>
    <t>4.50</t>
  </si>
  <si>
    <t>Нежилые помещения (с. Карага, ул. Лукашевского, 10)</t>
  </si>
  <si>
    <t>4.51</t>
  </si>
  <si>
    <t>ПП (с. Тымлат)</t>
  </si>
  <si>
    <t>Карагинский район,
с. Тымлат</t>
  </si>
  <si>
    <t>4.52</t>
  </si>
  <si>
    <t>ПП (с. Ильпырское)</t>
  </si>
  <si>
    <t>Карагинский район,
с. Ильпырское</t>
  </si>
  <si>
    <t>4.53</t>
  </si>
  <si>
    <t>Филиал ПСО (п. Тиличики)</t>
  </si>
  <si>
    <t>Олюторский район,
п. Тиличики</t>
  </si>
  <si>
    <t>4.54</t>
  </si>
  <si>
    <t>ПП с. Вывенка</t>
  </si>
  <si>
    <t>Олюторский район,
с. Вывенка</t>
  </si>
  <si>
    <t>4.55</t>
  </si>
  <si>
    <t>ПП (с. Хаилино)</t>
  </si>
  <si>
    <t>Олюторский район,
с. Хаилино</t>
  </si>
  <si>
    <t>4.56</t>
  </si>
  <si>
    <t>ПП (с. Пахачи)</t>
  </si>
  <si>
    <t>Олюторский район,
с. Пахачи</t>
  </si>
  <si>
    <t>4.57</t>
  </si>
  <si>
    <t>ПП (с. Средние Пахачи)</t>
  </si>
  <si>
    <t>Олюторский район,
с. Средние Пахачи</t>
  </si>
  <si>
    <t>4.58</t>
  </si>
  <si>
    <t xml:space="preserve"> ПП (с. Апука)</t>
  </si>
  <si>
    <t>Олюторский район,
с. Апука</t>
  </si>
  <si>
    <t>4.59</t>
  </si>
  <si>
    <t>ПП (с. Ачайваям)</t>
  </si>
  <si>
    <t>Олюторский район,
с. Ачайваям</t>
  </si>
  <si>
    <t>4.60</t>
  </si>
  <si>
    <t>ПЧ (с. Каменское, ул. Чубарова, 6а)</t>
  </si>
  <si>
    <t>Пенжинский район,
с. Каменское</t>
  </si>
  <si>
    <t>4.61</t>
  </si>
  <si>
    <t>ПСЧ (с. Каменское, ул. Чубарова, 6)</t>
  </si>
  <si>
    <t>4.62</t>
  </si>
  <si>
    <t>ПП (с. Манилы)</t>
  </si>
  <si>
    <t>Пенжинский район,
с. Манилы</t>
  </si>
  <si>
    <t>4.63</t>
  </si>
  <si>
    <t>ПП (с. Слаутное)</t>
  </si>
  <si>
    <t>Пенжинский район,
с. Слаутное</t>
  </si>
  <si>
    <t>4.64</t>
  </si>
  <si>
    <t>ПП (с. Аянка)</t>
  </si>
  <si>
    <t>Пенжинский район,
с. Аянка</t>
  </si>
  <si>
    <t>4.65</t>
  </si>
  <si>
    <t>ПП (с. Никольское)</t>
  </si>
  <si>
    <t>Алеутский район,
с. Никольское</t>
  </si>
  <si>
    <t>4.66</t>
  </si>
  <si>
    <t>Государственное казенное предприятие Камчатского края " Единый ситуационно-мониторинговый центр" (ПКГО ул. Тундровая,6)</t>
  </si>
  <si>
    <t>5.</t>
  </si>
  <si>
    <t>Министерство имущественных и земельных отношений Камчатского края</t>
  </si>
  <si>
    <t>6.</t>
  </si>
  <si>
    <t>Агентство лесного  хозяйства  Камчатского края, в том числе:</t>
  </si>
  <si>
    <t>6.1</t>
  </si>
  <si>
    <t>Агентство лесного  хозяйства Камчатского края  (админитративное здание г.Петропавловск-Камчатский)</t>
  </si>
  <si>
    <t>6.2</t>
  </si>
  <si>
    <t>Краевое государственное казенное учреждение "Камчатские лесничества"</t>
  </si>
  <si>
    <t>п. Атласова</t>
  </si>
  <si>
    <t>АО «ЮЭСК»</t>
  </si>
  <si>
    <t>с. Лазо</t>
  </si>
  <si>
    <t>с. Соболево</t>
  </si>
  <si>
    <t>п. Тигиль</t>
  </si>
  <si>
    <t>п. Усть-Большерецк</t>
  </si>
  <si>
    <t>7.</t>
  </si>
  <si>
    <t>Агентство записи актов гражданского состояния и архивного дела Камчатского края,  в том числе:</t>
  </si>
  <si>
    <t>7.1</t>
  </si>
  <si>
    <t>Отдел ЗАГС Елизовского района</t>
  </si>
  <si>
    <t>7.2</t>
  </si>
  <si>
    <t>Краевое государственное казенное учреждение «Государственный архив Камчатского края»</t>
  </si>
  <si>
    <t>7.3</t>
  </si>
  <si>
    <t>Филиал краевого государственного казенного учреждения «Государственный архив Камчатского края» (Палана)</t>
  </si>
  <si>
    <t>8.</t>
  </si>
  <si>
    <t>Министерство труда и развития кадрового потенциала Камчатского края:</t>
  </si>
  <si>
    <t>8.1</t>
  </si>
  <si>
    <t>Министерство труда Камчатского края (г. Петропавловск-Камчатский административное здание)</t>
  </si>
  <si>
    <t xml:space="preserve"> г. Петропавловск-Камчатский</t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</si>
  <si>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</t>
    </r>
    <r>
      <rPr>
        <b/>
        <sz val="10"/>
        <color rgb="FFC9211E"/>
        <rFont val="Times New Roman1"/>
        <charset val="204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</si>
  <si>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г.Петропавловск-Камчатский, ул.Ак.Курчатова) </t>
    </r>
    <r>
      <rPr>
        <b/>
        <sz val="10"/>
        <color rgb="FF000000"/>
        <rFont val="Times New Roman1"/>
        <charset val="204"/>
      </rPr>
      <t>п</t>
    </r>
    <r>
      <rPr>
        <b/>
        <sz val="10"/>
        <color rgb="FFC9211E"/>
        <rFont val="Times New Roman1"/>
        <charset val="204"/>
      </rPr>
      <t>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</si>
  <si>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</t>
    </r>
    <r>
      <rPr>
        <b/>
        <sz val="10"/>
        <color rgb="FFC9211E"/>
        <rFont val="Times New Roman1"/>
        <charset val="204"/>
      </rPr>
      <t>по тарифу для населения</t>
    </r>
  </si>
  <si>
    <t>8.2</t>
  </si>
  <si>
    <t>Краевое государственное казенное учреждение "Центр занятости населения   г. Петропавловска-Камчатского"</t>
  </si>
  <si>
    <t>8.3</t>
  </si>
  <si>
    <t xml:space="preserve">Краевое государственное казенное учреждение "Центр занятости населения Алеутского района"                    </t>
  </si>
  <si>
    <t xml:space="preserve"> Алеутский район, с. Никольское</t>
  </si>
  <si>
    <t>8.4</t>
  </si>
  <si>
    <t>Краевое государственное казенное учреждение"Центр занятости населения  г. Вилючинска"</t>
  </si>
  <si>
    <t>8.5</t>
  </si>
  <si>
    <t>Краевое государственное казенное учреждение "Центр занятости населения  Елизовского района"</t>
  </si>
  <si>
    <t xml:space="preserve"> г. Елизово</t>
  </si>
  <si>
    <t>8.6</t>
  </si>
  <si>
    <t>Краевое государственное казенное учреждение "Центр занятости населения Мильковского района"</t>
  </si>
  <si>
    <t xml:space="preserve"> с. Мильково</t>
  </si>
  <si>
    <t>8.7</t>
  </si>
  <si>
    <t xml:space="preserve">Краевое государственное казенное учреждение"Центр занятости населения   Усть-Большерецкого района"                     </t>
  </si>
  <si>
    <t xml:space="preserve"> с. Усть-Большерецк</t>
  </si>
  <si>
    <t>8.8</t>
  </si>
  <si>
    <t xml:space="preserve">Краевое государственное казенное учреждение" Центр занятости населения  п. Ключи"                  </t>
  </si>
  <si>
    <t>Усть-Камчатский район</t>
  </si>
  <si>
    <t>8.9</t>
  </si>
  <si>
    <t xml:space="preserve">Краевое государственное казенное  учреждение "Центр занятости населения  Усть-Камчатского района"                     </t>
  </si>
  <si>
    <t>8.10</t>
  </si>
  <si>
    <t xml:space="preserve">Краевое государственное казенное учреждение "Центр занятости населения Быстринского района"                     </t>
  </si>
  <si>
    <t>8.11</t>
  </si>
  <si>
    <t xml:space="preserve">Краевое государственное казенное учреждение "Центр занятости населения Соболевского района"                     </t>
  </si>
  <si>
    <t xml:space="preserve"> с. Соболево</t>
  </si>
  <si>
    <t>8.12</t>
  </si>
  <si>
    <t>Краевое государственное казенное учреждение "Центр занятости населения Карагинского района" (п.Оссора)</t>
  </si>
  <si>
    <t>Краевое государственное казенное учреждение "Центр занятости населения Карагинского района" (с.Тымлат)</t>
  </si>
  <si>
    <t>с.Тымлат Карагинский район</t>
  </si>
  <si>
    <t>8.13</t>
  </si>
  <si>
    <t>Краевое государственное казенное учреждение "Центр занятости населения Тигильского района"</t>
  </si>
  <si>
    <t>Тигильский район, с. Тигиль</t>
  </si>
  <si>
    <t>8.14</t>
  </si>
  <si>
    <t>Краевое государственное казенное учреждение "Центр занятости населения Пенжинского района"</t>
  </si>
  <si>
    <t xml:space="preserve"> 8.15</t>
  </si>
  <si>
    <t>Краевое государственное казенное учреждение "Центр занятости населения Олюторского района"</t>
  </si>
  <si>
    <t>9.</t>
  </si>
  <si>
    <t>Министерство  транспорта и дорожного строительства  Камчатского края, в том числе:</t>
  </si>
  <si>
    <t>9.1</t>
  </si>
  <si>
    <t>Краевое государственное казенное учреждение "Управление автомобильных дорог Камчатского края"</t>
  </si>
  <si>
    <t>9.2</t>
  </si>
  <si>
    <t>Управление государственного технического надзора Камчатского края</t>
  </si>
  <si>
    <t>9.3</t>
  </si>
  <si>
    <t>10.</t>
  </si>
  <si>
    <t>Агентство по обеспечению деятельности мировых судей Камчатского края, в том числе:</t>
  </si>
  <si>
    <t>10.1</t>
  </si>
  <si>
    <t>Краевое государственное казенное учреждение "Центр обеспечения мировых судей", в том числе:</t>
  </si>
  <si>
    <t>Судебные участки (г. Петропавловск-Камчатский)</t>
  </si>
  <si>
    <t>г.  Петропавловск-Камчатский</t>
  </si>
  <si>
    <t>Судебные участки № 25, 26 г. Вилючинск</t>
  </si>
  <si>
    <t>Судебные участки №29, 30 с. Мильково</t>
  </si>
  <si>
    <t>Судебный участок  п. Усть-Камчатск</t>
  </si>
  <si>
    <t>п. Усть-Камчатск</t>
  </si>
  <si>
    <t>Судебный участок с.Каменское</t>
  </si>
  <si>
    <t>Судебный участок с.Тигиль</t>
  </si>
  <si>
    <t>с.Тигиль</t>
  </si>
  <si>
    <t>Судебный участок п.Оссора</t>
  </si>
  <si>
    <t>Судебный участок с. Тиличики (эл/эн. для отопления)</t>
  </si>
  <si>
    <t>Судебные участки (г. Елизово)</t>
  </si>
  <si>
    <t>Судебные участки п. Усть-Большерецка (№27,28)</t>
  </si>
  <si>
    <t>Судебный участок п. Ключи</t>
  </si>
  <si>
    <t>11.</t>
  </si>
  <si>
    <t>Министерство строительства и жилищной политики Камчатского края</t>
  </si>
  <si>
    <t>12.</t>
  </si>
  <si>
    <t>Администрация Губернатора Камчатского края</t>
  </si>
  <si>
    <t>12.1</t>
  </si>
  <si>
    <t>Краевое государственное казенное учреждение "Государственное юридическое бюро Камчатского края"</t>
  </si>
  <si>
    <t>13</t>
  </si>
  <si>
    <t>Министерство по делам местного самоуправления и развитию Корякского округа Камчатского края</t>
  </si>
  <si>
    <t>дефлятор</t>
  </si>
  <si>
    <t>Приложение 3.2</t>
  </si>
  <si>
    <t>01.01.2023 - 31.05.2023</t>
  </si>
  <si>
    <t>01.10.2023 - 31.12.2023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</si>
  <si>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</si>
  <si>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</si>
  <si>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</si>
  <si>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</si>
  <si>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</si>
  <si>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</si>
  <si>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</si>
  <si>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</si>
  <si>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</si>
  <si>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АО "Камчатэнергосервис"</t>
  </si>
  <si>
    <t>Краевое государственное казенное учреждение "Многофункциональный центр Камчатского края", отделение г.Елизово</t>
  </si>
  <si>
    <t xml:space="preserve"> г.Елизово</t>
  </si>
  <si>
    <t>Краевое государственное казенное учреждение "Многофункциональный центр Камчатского края", отделение п.Вулканный</t>
  </si>
  <si>
    <t>Елизовский МР, п.Вулканный</t>
  </si>
  <si>
    <t>ФГБУ "ЦЖКУ" Министерство обороны РФ</t>
  </si>
  <si>
    <t>Краевое государственное казенное учреждение "Многофункциональный центр Камчатского края", отделение п. Козыревск</t>
  </si>
  <si>
    <t>МУП "Тепловодхоз" Козыревского сельского поселения</t>
  </si>
  <si>
    <t>с.Мильково</t>
  </si>
  <si>
    <t xml:space="preserve"> п.Ключи</t>
  </si>
  <si>
    <t xml:space="preserve"> с.Соболево</t>
  </si>
  <si>
    <t>ООО "Стимул"</t>
  </si>
  <si>
    <t>Краевое государственное казенное учреждение "Многофункциональный центр Камчатского края", филиал п.Усть-Камчатск</t>
  </si>
  <si>
    <t>Краевое государственное казенное учреждение "Многофункциональный центр Камчатского края", доп.офис Палана</t>
  </si>
  <si>
    <t>Городской округ "поселок Палана"</t>
  </si>
  <si>
    <t>МУП "Горсети"</t>
  </si>
  <si>
    <t>Краевое государственное казенное учреждение "Многофункциональный центр Камчатского края", отделение с.Эссо</t>
  </si>
  <si>
    <t>п.Эссо</t>
  </si>
  <si>
    <t>АО "Тепло земли"</t>
  </si>
  <si>
    <t>Краевое государственное казенное учреждение "Многофункциональный центр Камчатского края", доп.офис п.Апача</t>
  </si>
  <si>
    <t>Краевое государственное казенное учреждение "Многофункциональный центр Камчатского края", филиал в п.Усть-Большерецк</t>
  </si>
  <si>
    <t>Краевое государственное казенное учреждение "Многофункциональный центр Камчатского края", доп. офис п. Нагорный</t>
  </si>
  <si>
    <t>Краевое государственное казенное учреждение "Многофункциональный центр Камчатского края", отделение п. Раздольный</t>
  </si>
  <si>
    <t>Краевое государственное казенное учреждение "Многофункциональный центр Камчатского края", доп.офис п.Тигиль</t>
  </si>
  <si>
    <t>Краевое государственное казенное учреждение "Многофункциональный центр Камчатского края", доп. офис п.Термальный</t>
  </si>
  <si>
    <t>Елизовский МР, п.Термальный</t>
  </si>
  <si>
    <t>с.Николаевка</t>
  </si>
  <si>
    <t>Краевое государственное казенное учреждение "Многофункциональный центр Камчатского края", доп. офис с. Коряки</t>
  </si>
  <si>
    <t>ООО "КорякТеплоСнаб"</t>
  </si>
  <si>
    <t>Краевое госудаственное казенное учреждение "Многофункциональный центр Камчатского края" доп. офис п. Сокоч</t>
  </si>
  <si>
    <t>Елизовский МР, п.Сокоч</t>
  </si>
  <si>
    <t xml:space="preserve"> ФГБУ "ЦЖКУ" МО РФ</t>
  </si>
  <si>
    <t>Краевое госудаственное казенное учреждение "Многофункциональный центр Камчатского края" доп. офис п.Лесной</t>
  </si>
  <si>
    <t>Елизовский МР, п.Лесной</t>
  </si>
  <si>
    <t>Краевое госудаственное казенное учреждение "Многофункциональный центр Камчатского края" доп. офис п.Пионерский</t>
  </si>
  <si>
    <t>ООО "ИКС - Петропавловск-Камчатский"</t>
  </si>
  <si>
    <t xml:space="preserve"> 2.1</t>
  </si>
  <si>
    <t>Краевое государственное казенное  учреждение здравоохранения  "Камчатский краевой медицинский центр мобилизационных резервов "Резерв", в том числе: (склад № 3 п. Северные Коряки)</t>
  </si>
  <si>
    <t>п. Северные Коряки</t>
  </si>
  <si>
    <t xml:space="preserve"> 2.2</t>
  </si>
  <si>
    <t>Краевое государственное казенное  учреждение здравоохранения "Петропавловск-Камчатский городской дом ребенка-лечебное учреждение охраны материнства и детства"</t>
  </si>
  <si>
    <t>Краевое государственное казенное  учреждение "Камчатский  центр по выплате  государственных и социальных пособий", в том числе:</t>
  </si>
  <si>
    <t>Краевое государственное казенное учреждение "Камчатский  центр по выплате  государственных и социальных пособий" (Мильковский филиал)</t>
  </si>
  <si>
    <t>Краевое государственное казенное учреждение "Камчатский  центр по выплате  государственных и социальных пособий" (Тигильский филиал с. Тигиль)</t>
  </si>
  <si>
    <t>Краевое государственное казенное учреждение "Камчатский  центр по выплате  государственных и социальных пособий" (Карагинский филиал)</t>
  </si>
  <si>
    <t>Карагинский район, п.Оссора</t>
  </si>
  <si>
    <t>Краевое государственное казенное учреждение "Камчатский  центр по выплате  государственных и социальных пособий" (филиал  с.Каменское)</t>
  </si>
  <si>
    <t xml:space="preserve">               АО "ЮЭСК"                                                                  </t>
  </si>
  <si>
    <t>Министерство по чрезвычайным ситуациям Камчатского края, в том числе:</t>
  </si>
  <si>
    <t>ООО "ИКС Петропавловск-Камчатский"</t>
  </si>
  <si>
    <t>АО "Тепло Земли"</t>
  </si>
  <si>
    <t>ПЧ (п. Усть-Камчатск)</t>
  </si>
  <si>
    <t>ООО "НОРД ФИШ"</t>
  </si>
  <si>
    <t>ПП (Алеутский район, с. Никольское)</t>
  </si>
  <si>
    <t>без природного газа</t>
  </si>
  <si>
    <t>природный газ</t>
  </si>
  <si>
    <t>ООО "Газпром межрегионгаз Дальний Восток"</t>
  </si>
  <si>
    <t>Краевое государственное казеное учреждение «Государственный архив Камчатского края»</t>
  </si>
  <si>
    <t>Филиал краевого государственного казенного учреждения «Государственный архив Камчатского края» пгт. Палана</t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</si>
  <si>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</t>
    </r>
    <r>
      <rPr>
        <b/>
        <sz val="10"/>
        <color rgb="FF000000"/>
        <rFont val="Times New Roman1"/>
        <charset val="204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</si>
  <si>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г.Петропавловск-Камчатский, ул.Ак.Курчатова) </t>
    </r>
    <r>
      <rPr>
        <b/>
        <sz val="10"/>
        <color rgb="FF000000"/>
        <rFont val="Times New Roman1"/>
        <charset val="204"/>
      </rPr>
      <t>по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</si>
  <si>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</t>
    </r>
    <r>
      <rPr>
        <b/>
        <sz val="10"/>
        <color rgb="FF000000"/>
        <rFont val="Times New Roman1"/>
        <charset val="204"/>
      </rPr>
      <t>по тарифу для населения</t>
    </r>
  </si>
  <si>
    <t xml:space="preserve"> г. Вилючинск</t>
  </si>
  <si>
    <t>ООО "КорякТеплоСнаб</t>
  </si>
  <si>
    <t>с Усть-Большерецк</t>
  </si>
  <si>
    <t>п. Козыревск</t>
  </si>
  <si>
    <t>п. Ключи</t>
  </si>
  <si>
    <t>АО Камчатэнергосервис</t>
  </si>
  <si>
    <t xml:space="preserve">Краевое государственное казенное  учреждение "Центр занятости населения   Усть-Камчатского района"                     </t>
  </si>
  <si>
    <t>с. Эссо</t>
  </si>
  <si>
    <t>Краевое государственное казенное  учреждение "Центр занятости населения Карагинского района" п. Оссора</t>
  </si>
  <si>
    <t>Краевое государственное казенное  учреждение "Центр занятости населения Карагинского района"с. Тымлат</t>
  </si>
  <si>
    <t>с.Тымлат</t>
  </si>
  <si>
    <t>8.15</t>
  </si>
  <si>
    <t xml:space="preserve"> Краевое государственное казенное учреждение Центр занятости населения Пенжинского района</t>
  </si>
  <si>
    <t>Краевое государственное казенное учреждение "Управление автомобильных дорог Камчатского края" (г. Петропавловск-Камчатский)</t>
  </si>
  <si>
    <t>Судебные участки г. Петропавловск-Камчатский (Красноармейская, Максутова, Океанская) дог.№2107</t>
  </si>
  <si>
    <t>Судебные участки № 29,30  с.Мильково</t>
  </si>
  <si>
    <t>Судебный участок п. Усть-Камчатск</t>
  </si>
  <si>
    <t>Судебный участок  п. Оссора</t>
  </si>
  <si>
    <t>Судебный участок  (п. Тиличики)</t>
  </si>
  <si>
    <t xml:space="preserve"> АО "Камчатэнергосервис"</t>
  </si>
  <si>
    <t>Приложение 3.3</t>
  </si>
  <si>
    <t xml:space="preserve">Расчет ассигнований, необъходимых для оплаты  горячего водоснабжения (закрытая система) в  2023 году 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</si>
  <si>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п/п №</t>
  </si>
  <si>
    <t>Двухкомпонентный</t>
  </si>
  <si>
    <t>Однокомпонентный</t>
  </si>
  <si>
    <t>Лимит, Гкал</t>
  </si>
  <si>
    <r>
      <t>Лимит,м</t>
    </r>
    <r>
      <rPr>
        <b/>
        <vertAlign val="superscript"/>
        <sz val="10"/>
        <color rgb="FF000000"/>
        <rFont val="Times New Roman1"/>
        <charset val="204"/>
      </rPr>
      <t>3</t>
    </r>
  </si>
  <si>
    <r>
      <t>Лимит, м</t>
    </r>
    <r>
      <rPr>
        <b/>
        <vertAlign val="superscript"/>
        <sz val="10"/>
        <color rgb="FF000000"/>
        <rFont val="Times New Roman1"/>
        <charset val="204"/>
      </rPr>
      <t>3</t>
    </r>
  </si>
  <si>
    <t>1</t>
  </si>
  <si>
    <t>11</t>
  </si>
  <si>
    <t>12</t>
  </si>
  <si>
    <t>14</t>
  </si>
  <si>
    <t>15</t>
  </si>
  <si>
    <t>16</t>
  </si>
  <si>
    <t>17</t>
  </si>
  <si>
    <t>18</t>
  </si>
  <si>
    <t>Министерство здравоохранения Камчатского края, в том числе:</t>
  </si>
  <si>
    <t>Государственное казенное  учреждение здравоохранения "Петропавловск-Камчатский городской дом ребенка - лечебное учреждение охраны материнства и детства""</t>
  </si>
  <si>
    <t>Краевое государственное казенное учреждение Центр занятости населения  г. Петропавловска-Камчатского</t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</si>
  <si>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</t>
    </r>
    <r>
      <rPr>
        <b/>
        <sz val="10"/>
        <color rgb="FF000000"/>
        <rFont val="Times New Roman1"/>
        <charset val="204"/>
      </rPr>
      <t>по тарифу для населения</t>
    </r>
  </si>
  <si>
    <t>Судебный участок  с. Мильково</t>
  </si>
  <si>
    <t>Приложение 3.4</t>
  </si>
  <si>
    <t>Лимит,м3</t>
  </si>
  <si>
    <t>Лимит,             м3</t>
  </si>
  <si>
    <t>1.1</t>
  </si>
  <si>
    <t>Краевое государственное казенное учреждение "Многофункциональный центр Камчатского края"отделение п.Вулканный</t>
  </si>
  <si>
    <t>1.2</t>
  </si>
  <si>
    <t>Усть-Большерецкий МР, с.Усть-Большерецк</t>
  </si>
  <si>
    <t>1.3</t>
  </si>
  <si>
    <t>1.4</t>
  </si>
  <si>
    <t>1.5</t>
  </si>
  <si>
    <t>Краевое государственное казенное учреждение "Многофункциональный центр Камчатского края", доп.офис с.Коряки</t>
  </si>
  <si>
    <t>ОО "КорякТеплоСнаб"</t>
  </si>
  <si>
    <t>1.6</t>
  </si>
  <si>
    <t>ПО "ЮЭСК"</t>
  </si>
  <si>
    <t>Краевое государственное казенное учреждение "Камчатский  центр по выплате  государственных и социальных пособий" (г.Вилючинск)</t>
  </si>
  <si>
    <t>Краевое государственное казенное учреждение "Камчатский  центр по выплате  государственных и социальных пособий" (Карагинский филиал п. Оссора)</t>
  </si>
  <si>
    <t>Карагинский район, п. Оссора</t>
  </si>
  <si>
    <t>Краевое государственное казенное учреждение "Камчатский  центр по выплате  государственных и социальных пособий" (Мильковский филиал с.Мильково )</t>
  </si>
  <si>
    <t>Краевое государственное казенное учреждение "Камчатский  центр по выплате  государственных и социальных пособий" (Тигильский филиал с.Тигиль )</t>
  </si>
  <si>
    <t>Краевое государственное казенное учреждение "Камчатский  центр по выплате  государственных и социальных пособий" (Алеутский филиал с.Никольское)</t>
  </si>
  <si>
    <t xml:space="preserve">Краевое государственное казенное учреждение "Центр занятости населения г. Вилючинска"                                                                                                                                          </t>
  </si>
  <si>
    <t xml:space="preserve">Краевое государственное казенное  учреждение "Центр занятости населения Карагинского района" (с.Тымлат)                    </t>
  </si>
  <si>
    <t xml:space="preserve"> Карагинский район, с. Тымлат</t>
  </si>
  <si>
    <t xml:space="preserve">Краевое государственное казенное  учреждение "Центр занятости населения Карагинского района" (п. Оссора)                    </t>
  </si>
  <si>
    <t>Судебные участки г. Петропавловск-Камчатский</t>
  </si>
  <si>
    <t>Судебные участоки №25, 26 г.Вилючинск</t>
  </si>
  <si>
    <t>г.Вилючинск</t>
  </si>
  <si>
    <t>Судебный участок № 29 с.Мильково</t>
  </si>
  <si>
    <t xml:space="preserve"> п. Ключи</t>
  </si>
  <si>
    <t>Приложение 3.5</t>
  </si>
  <si>
    <t xml:space="preserve">Расчет ассигнований, необходимых для оплаты холодного водоснабжения на 2023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</si>
  <si>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Потребители</t>
  </si>
  <si>
    <t>Водопотребление</t>
  </si>
  <si>
    <t>Краевое государственное казенное учреждение "Многофункциональный центр Камчатского края" Филиал в г. Вилючинске</t>
  </si>
  <si>
    <t>МКП ВГО "Вилючинский водоканал"</t>
  </si>
  <si>
    <t>Краевое государственное казенное учреждение "Многофункциональный центр Камчатского края" отделение в г.Елизово</t>
  </si>
  <si>
    <t>КГУП "Камчатский водоканал"</t>
  </si>
  <si>
    <t>МУП "Водоканал Усть-Камчатского сельского поселения"</t>
  </si>
  <si>
    <t>Краевое государственное казенное учреждение "Многофункциональный центр Камчатского края", филиал п.Ключи</t>
  </si>
  <si>
    <t>МУП "Ключевская управляющая компания" УСН</t>
  </si>
  <si>
    <t>МУП "Коммунальное хозяйство Усть-Большерецкого сельского поселения"</t>
  </si>
  <si>
    <t>1.7</t>
  </si>
  <si>
    <t>МБУ ЖКХ "Надежда"</t>
  </si>
  <si>
    <t>1.8</t>
  </si>
  <si>
    <t>Краевое государственное казенное учреждение "Многофункциональный центр Камчатского края", филиал п.Палана</t>
  </si>
  <si>
    <t>1.9</t>
  </si>
  <si>
    <t>1.10</t>
  </si>
  <si>
    <t>ООО "Наш Дом"</t>
  </si>
  <si>
    <t>1.11</t>
  </si>
  <si>
    <t>Краевое государственное казенное учреждение "Многофункциональный центр Камчатского края", Быстринское отделение с.Эссо</t>
  </si>
  <si>
    <t>1.12</t>
  </si>
  <si>
    <t>МУП "Николаевское благоустройство"</t>
  </si>
  <si>
    <t>1.13</t>
  </si>
  <si>
    <t>МУП "Паратунское коммунальное хозяйство"</t>
  </si>
  <si>
    <t>1.14</t>
  </si>
  <si>
    <t>Краевое государственное казенное учреждение "Многофункциональный центр Камчатского края", доп. офис г. П-Камчатский, ул. Океанская, 94</t>
  </si>
  <si>
    <t>1.15</t>
  </si>
  <si>
    <t>Краевое государственное казенное учреждение "Многофункциональный центр Камчатского края", доп. офис п. Пионерский</t>
  </si>
  <si>
    <t>1.16</t>
  </si>
  <si>
    <t>1.17</t>
  </si>
  <si>
    <t>Краевое государственное казенное учреждение "Многофункциональный центр Камчатского края", доп. офис п. Октябрьский</t>
  </si>
  <si>
    <t>1.18</t>
  </si>
  <si>
    <t>Краевое государственное казенное учреждение "Многофункциональный центр Камчатского края", доп. офис п. Озерновский</t>
  </si>
  <si>
    <t>1.19</t>
  </si>
  <si>
    <t xml:space="preserve"> 3.1</t>
  </si>
  <si>
    <t>Краевое государственное казенное учреждение "Камчатский  центр по выплате  государственных и социальных пособий", в том числе :</t>
  </si>
  <si>
    <t>Краевое государственное казенное  учреждение "Камчатский  центр по выплате  государственных и социальных пособий" (филиал г. Вилючинск)</t>
  </si>
  <si>
    <t>Краевое государственноеказенное  казенное учреждение "Камчатский  центр по выплате  государственных и социальных пособий" (Мильковский филиал)</t>
  </si>
  <si>
    <t xml:space="preserve"> КГУП "Камчатский водоканал"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</si>
  <si>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 </t>
  </si>
  <si>
    <t>Краевое государственное казенное учреждение "Камчатский  центр по выплате  государственных и социальных пособий" (Олюторский филиал с.Тиличики)</t>
  </si>
  <si>
    <t>Краевое государственное казенное учреждение "Камчатский  центр по выплате  государственных и социальных пособий" (филиал п. Оссора)</t>
  </si>
  <si>
    <t>п. Оссора Карагинский район</t>
  </si>
  <si>
    <t>ООО "Упр. организация "Сокоч" УСН</t>
  </si>
  <si>
    <t>Пожарное депо на 2 выезда (г. Елизово, ул. Попова, 1)</t>
  </si>
  <si>
    <t>ООО "Светлячок"</t>
  </si>
  <si>
    <t>МБУ ЖКХ"Надежда" УСН"</t>
  </si>
  <si>
    <t>ООО "Наш ДОМ"</t>
  </si>
  <si>
    <t>АО "Южные электрические сети Камчатки"</t>
  </si>
  <si>
    <t>МУП "Никольская управляющая организация"</t>
  </si>
  <si>
    <t>Агентство лесного  хозяйства Камчатского края (админитсративное здание г.Петропавловск-Камчатский)</t>
  </si>
  <si>
    <t xml:space="preserve"> с. Усть-Большерецкий</t>
  </si>
  <si>
    <t xml:space="preserve">Краевое государственное казенное учреждение "Центр занятости населения Алеутского района"                     </t>
  </si>
  <si>
    <t xml:space="preserve"> МУП "Никольская управляющая организация"</t>
  </si>
  <si>
    <t xml:space="preserve"> Краевое государственноеказенное  учреждение "Центр занятости населения Пенжинского района" (с.Каменское)</t>
  </si>
  <si>
    <t xml:space="preserve"> Краевое государственное казенное учреждение "Центр занятости населения Тигильского района" (пгт. Палана)</t>
  </si>
  <si>
    <t xml:space="preserve"> Краевое государственное казенное учреждение "Центр занятости населения Карагинского района"</t>
  </si>
  <si>
    <t>Краевое государственное казенное  учреждение "Центр занятости населения Олюторского района"</t>
  </si>
  <si>
    <t>Олюторский район, с. Тиличики</t>
  </si>
  <si>
    <t>Судебные участоки № 25, 26 г. Вилючинск</t>
  </si>
  <si>
    <t>Судебный участок  с. Тигиль</t>
  </si>
  <si>
    <t>ООО "Наш Дом "</t>
  </si>
  <si>
    <t>Судебные участки с.Мильково</t>
  </si>
  <si>
    <t>Судебный участок с. Тиличики</t>
  </si>
  <si>
    <t>Судебный участок п. Каменское</t>
  </si>
  <si>
    <t>Приложение 3.6</t>
  </si>
  <si>
    <t xml:space="preserve">Расчет ассигнований, необходимых для оплаты  водоотведения на 2023 год краевым государственным казенным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</si>
  <si>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Водоотведение</t>
  </si>
  <si>
    <t>МУП "Водоканал УК СП"</t>
  </si>
  <si>
    <t>МУП "Ключевская управляющая  компания"</t>
  </si>
  <si>
    <t>МУП "Коммунальное хозяйство УБ СП"</t>
  </si>
  <si>
    <r>
      <t>ПЧ (</t>
    </r>
    <r>
      <rPr>
        <b/>
        <sz val="9"/>
        <color rgb="FF000000"/>
        <rFont val="Times New Roman1"/>
        <charset val="204"/>
      </rPr>
      <t>Усть-Большерецкий район</t>
    </r>
    <r>
      <rPr>
        <sz val="9"/>
        <color rgb="FF000000"/>
        <rFont val="Times New Roman1"/>
        <charset val="204"/>
      </rPr>
      <t>, с. Усть-Большерецк)</t>
    </r>
  </si>
  <si>
    <t xml:space="preserve"> п. Усть-Камчатск</t>
  </si>
  <si>
    <t xml:space="preserve"> Краевое государственное казенное учреждение "Центр занятости населения Тигильского района"</t>
  </si>
  <si>
    <t xml:space="preserve"> Петропавловск-Камчатский</t>
  </si>
  <si>
    <t>МУП "Водоканал Усть-Камчатского сельского поселения" п.Усть-Камчатск</t>
  </si>
  <si>
    <t>Приложение 3.7</t>
  </si>
  <si>
    <r>
      <t>Лимит потребления, м</t>
    </r>
    <r>
      <rPr>
        <b/>
        <vertAlign val="superscript"/>
        <sz val="10"/>
        <color rgb="FF000000"/>
        <rFont val="Times New Roman1"/>
        <charset val="204"/>
      </rPr>
      <t>3</t>
    </r>
  </si>
  <si>
    <t>ГУП "Спецтранс"</t>
  </si>
  <si>
    <t>Краевое государственное казенное учреждение "Многофункциональный центр Камчатского края", доп. офис п.Вулканный</t>
  </si>
  <si>
    <t>Краевое государственное казенное учреждение "Многофункциональный центр Камчатского края", доп. офис с. Сокоч</t>
  </si>
  <si>
    <t>Краевое государственноеказенное  казенное учреждение "Камчатский  центр по выплате  государственных и социальных пособий" (Усть-Большерецкий филиал)</t>
  </si>
  <si>
    <t>ПП (п.Таежный)</t>
  </si>
  <si>
    <t>ГУП КК "Спецтранс"</t>
  </si>
  <si>
    <t>Агентство лесного  хозяйства  Камчатского края  (админитративное здание г.Петропавловск-Камчатский)</t>
  </si>
  <si>
    <t>п. Атласово</t>
  </si>
  <si>
    <t>сп. Эссо</t>
  </si>
  <si>
    <t>с.Лазо</t>
  </si>
  <si>
    <t xml:space="preserve"> 5.1</t>
  </si>
  <si>
    <t>Агентство записи актов гражданского состояния и архивного дела Камчатского края</t>
  </si>
  <si>
    <t xml:space="preserve"> 5.3</t>
  </si>
  <si>
    <t xml:space="preserve">Краевое государственное казенное учреждение "Центр занятости населения Соболевского района"              </t>
  </si>
  <si>
    <t>Соболевский район, с. Соболево</t>
  </si>
  <si>
    <t xml:space="preserve">Краевое государственное казенное учреждение "Центр занятости населения Усть-Большерецкого района"              </t>
  </si>
  <si>
    <t>Усть-Большерецкий район,  с. Усть-Большерецк</t>
  </si>
  <si>
    <t xml:space="preserve">Краевое государственное казенное учреждение "Центр занятости населения Усть-Камчатского района"              </t>
  </si>
  <si>
    <t>п. Усть-Камчатск Усть-Камчатского района</t>
  </si>
  <si>
    <t>Краевое государственное казенное учреждение "Центр обеспечения мировых судей"</t>
  </si>
  <si>
    <t>".</t>
  </si>
  <si>
    <t>19</t>
  </si>
  <si>
    <r>
      <t xml:space="preserve">Расчет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color rgb="FF000000"/>
        <rFont val="Times New Roman1"/>
        <charset val="204"/>
      </rPr>
      <t>казенным</t>
    </r>
    <r>
      <rPr>
        <b/>
        <sz val="14"/>
        <color rgb="FF000000"/>
        <rFont val="Times New Roman1"/>
        <charset val="204"/>
      </rPr>
      <t xml:space="preserve"> учреждениям на 2023 год</t>
    </r>
  </si>
  <si>
    <r>
      <t xml:space="preserve">Расчет ассигнований, необходимых для оплаты тепловой энергии и газа в 2023 год краевым государственным </t>
    </r>
    <r>
      <rPr>
        <b/>
        <i/>
        <sz val="14"/>
        <color rgb="FF000000"/>
        <rFont val="Times New Roman1"/>
        <charset val="204"/>
      </rPr>
      <t>казенным</t>
    </r>
    <r>
      <rPr>
        <b/>
        <sz val="14"/>
        <color rgb="FF000000"/>
        <rFont val="Times New Roman1"/>
        <charset val="204"/>
      </rPr>
      <t xml:space="preserve"> учреждениям</t>
    </r>
  </si>
  <si>
    <t>к Приказу Министерства ЖКХ  и энергетики Камчатского края</t>
  </si>
  <si>
    <t>Министерство цифрового развития Камчатского края</t>
  </si>
  <si>
    <r>
      <t>Тариф за 1 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с НДС, (руб.)</t>
    </r>
  </si>
  <si>
    <t>Сумма,            (тыс. рублей)</t>
  </si>
  <si>
    <t>Сумма,                                 (тыс. рублей)</t>
  </si>
  <si>
    <t>Сумма, (тыс. руб.)</t>
  </si>
  <si>
    <t xml:space="preserve">г.Петропавловск-Камчатский </t>
  </si>
  <si>
    <t>Сумма, тыс.(руб.)</t>
  </si>
  <si>
    <t>Сумма, (тыс.руб.)</t>
  </si>
  <si>
    <t>Тариф за 1 Гкал  с НДС, (руб.)</t>
  </si>
  <si>
    <t>Тариф за 1 м3  с НДС  (руб.)</t>
  </si>
  <si>
    <t>Сумма (тыс. руб.)</t>
  </si>
  <si>
    <t>Всего  (тыс. руб.)</t>
  </si>
  <si>
    <t>Итого,    (тыс.руб.)</t>
  </si>
  <si>
    <t>Тариф за 1 Гкал с НДС, (руб.)</t>
  </si>
  <si>
    <t>Тариф за 1 м3 с НДС, (руб.)</t>
  </si>
  <si>
    <t>Сумма,    (тыс. руб.)</t>
  </si>
  <si>
    <t>Тариф за 1 кВт*ч с НДС,  (руб.)</t>
  </si>
  <si>
    <t>Тариф за 1 кВт*ч с НДС, (руб.)</t>
  </si>
  <si>
    <r>
      <t>Тариф за 1 Гкал 1м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газа с НДС, в (руб.)</t>
    </r>
  </si>
  <si>
    <r>
      <t>Лимит потребления, Гкал газ, м</t>
    </r>
    <r>
      <rPr>
        <b/>
        <vertAlign val="superscript"/>
        <sz val="10"/>
        <color rgb="FF000000"/>
        <rFont val="Times New Roman1"/>
        <charset val="204"/>
      </rPr>
      <t>3</t>
    </r>
  </si>
  <si>
    <r>
      <t>Лимит потребления, Гкал газ м</t>
    </r>
    <r>
      <rPr>
        <b/>
        <vertAlign val="superscript"/>
        <sz val="10"/>
        <color rgb="FF000000"/>
        <rFont val="Times New Roman1"/>
        <charset val="204"/>
      </rPr>
      <t>3</t>
    </r>
  </si>
  <si>
    <t>Лимит,(Гкал</t>
  </si>
  <si>
    <t>Лимит,            Гкал</t>
  </si>
  <si>
    <r>
      <t xml:space="preserve">Расчет ассигнований, необходимых для оплаты услуг по обращению с твердыми коммунальными отходами в 2023 году краевым государственным </t>
    </r>
    <r>
      <rPr>
        <b/>
        <i/>
        <sz val="14"/>
        <color rgb="FF000000"/>
        <rFont val="Times New Roman"/>
        <family val="1"/>
        <charset val="204"/>
      </rPr>
      <t>казенным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</si>
  <si>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t>от 15.07.2022 № 20 -259</t>
  </si>
  <si>
    <t>ИТОГО</t>
  </si>
  <si>
    <t>ИТОГО  (природный газ)</t>
  </si>
  <si>
    <t>ИТОГО  (без природного газа)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</si>
</sst>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0"/>
      <color rgb="FF000000"/>
      <name val="Arial1"/>
      <charset val="204"/>
    </font>
    <font>
      <sz val="10"/>
      <color rgb="FF000000"/>
      <name val="Arial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0"/>
      <color rgb="FFFFFFFF"/>
      <name val="Arial1"/>
      <charset val="204"/>
    </font>
    <font>
      <sz val="10"/>
      <color rgb="FFCC0000"/>
      <name val="Arial1"/>
      <charset val="204"/>
    </font>
    <font>
      <i/>
      <sz val="10"/>
      <color rgb="FF808080"/>
      <name val="Arial1"/>
      <charset val="204"/>
    </font>
    <font>
      <sz val="10"/>
      <color rgb="FF006600"/>
      <name val="Arial1"/>
      <charset val="204"/>
    </font>
    <font>
      <b/>
      <sz val="24"/>
      <color rgb="FF000000"/>
      <name val="Arial1"/>
      <charset val="204"/>
    </font>
    <font>
      <b/>
      <sz val="18"/>
      <color rgb="FF000000"/>
      <name val="Arial1"/>
      <charset val="204"/>
    </font>
    <font>
      <b/>
      <sz val="12"/>
      <color rgb="FF000000"/>
      <name val="Arial1"/>
      <charset val="204"/>
    </font>
    <font>
      <u/>
      <sz val="10"/>
      <color rgb="FF0000EE"/>
      <name val="Arial1"/>
      <charset val="204"/>
    </font>
    <font>
      <sz val="10"/>
      <color rgb="FF996600"/>
      <name val="Arial1"/>
      <charset val="204"/>
    </font>
    <font>
      <sz val="10"/>
      <color rgb="FF333333"/>
      <name val="Arial1"/>
      <charset val="204"/>
    </font>
    <font>
      <b/>
      <i/>
      <u/>
      <sz val="10"/>
      <color rgb="FF000000"/>
      <name val="Arial1"/>
      <charset val="204"/>
    </font>
    <font>
      <sz val="10"/>
      <color rgb="FF000000"/>
      <name val="Times New Roman1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Times New Roman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1"/>
      <charset val="204"/>
    </font>
    <font>
      <b/>
      <i/>
      <sz val="10"/>
      <color rgb="FF000000"/>
      <name val="Times New Roman1"/>
      <charset val="204"/>
    </font>
    <font>
      <sz val="9"/>
      <color rgb="FF000000"/>
      <name val="Times New Roman1"/>
      <charset val="204"/>
    </font>
    <font>
      <b/>
      <sz val="10"/>
      <color rgb="FFC9211E"/>
      <name val="Times New Roman1"/>
      <charset val="204"/>
    </font>
    <font>
      <b/>
      <vertAlign val="superscript"/>
      <sz val="10"/>
      <color rgb="FF000000"/>
      <name val="Times New Roman1"/>
      <charset val="204"/>
    </font>
    <font>
      <b/>
      <sz val="9"/>
      <color rgb="FF000000"/>
      <name val="Arial1"/>
      <charset val="204"/>
    </font>
    <font>
      <sz val="9"/>
      <color rgb="FF000000"/>
      <name val="Arial1"/>
      <charset val="204"/>
    </font>
    <font>
      <b/>
      <sz val="9"/>
      <color rgb="FF000000"/>
      <name val="Times New Roman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i/>
      <sz val="10"/>
      <color rgb="FF000000"/>
      <name val="Arial Cyr"/>
      <charset val="204"/>
    </font>
    <font>
      <sz val="11"/>
      <color rgb="FF000000"/>
      <name val="Times New Roman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i/>
      <sz val="14"/>
      <color rgb="FF000000"/>
      <name val="Times New Roman1"/>
      <charset val="204"/>
    </font>
    <font>
      <sz val="14"/>
      <color rgb="FF000000"/>
      <name val="Times New Roman1"/>
      <charset val="204"/>
    </font>
    <font>
      <sz val="14"/>
      <color rgb="FF000000"/>
      <name val="Arial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819E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2B2B2"/>
      </patternFill>
    </fill>
    <fill>
      <patternFill patternType="solid">
        <fgColor theme="0"/>
        <bgColor rgb="FF81D41A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99CC00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4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</cellStyleXfs>
  <cellXfs count="399">
    <xf numFmtId="0" fontId="0" fillId="0" borderId="0" xfId="0"/>
    <xf numFmtId="0" fontId="15" fillId="9" borderId="0" xfId="0" applyFont="1" applyFill="1"/>
    <xf numFmtId="0" fontId="15" fillId="9" borderId="0" xfId="0" applyFont="1" applyFill="1" applyAlignment="1">
      <alignment horizontal="left"/>
    </xf>
    <xf numFmtId="0" fontId="15" fillId="9" borderId="0" xfId="0" applyFont="1" applyFill="1" applyAlignment="1">
      <alignment horizontal="center" vertical="center"/>
    </xf>
    <xf numFmtId="4" fontId="15" fillId="9" borderId="0" xfId="0" applyNumberFormat="1" applyFont="1" applyFill="1"/>
    <xf numFmtId="2" fontId="15" fillId="9" borderId="0" xfId="0" applyNumberFormat="1" applyFont="1" applyFill="1"/>
    <xf numFmtId="0" fontId="0" fillId="10" borderId="0" xfId="0" applyFill="1"/>
    <xf numFmtId="0" fontId="17" fillId="9" borderId="0" xfId="0" applyFont="1" applyFill="1"/>
    <xf numFmtId="2" fontId="17" fillId="11" borderId="2" xfId="0" applyNumberFormat="1" applyFont="1" applyFill="1" applyBorder="1" applyAlignment="1">
      <alignment horizontal="center" vertical="center" wrapText="1"/>
    </xf>
    <xf numFmtId="2" fontId="17" fillId="11" borderId="2" xfId="0" applyNumberFormat="1" applyFont="1" applyFill="1" applyBorder="1" applyAlignment="1">
      <alignment horizontal="left" vertical="center" wrapText="1"/>
    </xf>
    <xf numFmtId="4" fontId="17" fillId="11" borderId="2" xfId="0" applyNumberFormat="1" applyFont="1" applyFill="1" applyBorder="1" applyAlignment="1">
      <alignment horizontal="center" vertical="center" wrapText="1"/>
    </xf>
    <xf numFmtId="2" fontId="15" fillId="9" borderId="4" xfId="0" applyNumberFormat="1" applyFont="1" applyFill="1" applyBorder="1" applyAlignment="1">
      <alignment horizontal="center" vertical="center" wrapText="1"/>
    </xf>
    <xf numFmtId="2" fontId="15" fillId="9" borderId="4" xfId="0" applyNumberFormat="1" applyFont="1" applyFill="1" applyBorder="1" applyAlignment="1">
      <alignment horizontal="left" vertical="center" wrapText="1"/>
    </xf>
    <xf numFmtId="4" fontId="15" fillId="12" borderId="4" xfId="0" applyNumberFormat="1" applyFont="1" applyFill="1" applyBorder="1" applyAlignment="1">
      <alignment horizontal="center" vertical="center" wrapText="1"/>
    </xf>
    <xf numFmtId="2" fontId="15" fillId="12" borderId="4" xfId="0" applyNumberFormat="1" applyFont="1" applyFill="1" applyBorder="1" applyAlignment="1">
      <alignment horizontal="center" vertical="center" wrapText="1"/>
    </xf>
    <xf numFmtId="4" fontId="15" fillId="9" borderId="4" xfId="0" applyNumberFormat="1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/>
    </xf>
    <xf numFmtId="4" fontId="18" fillId="9" borderId="2" xfId="0" applyNumberFormat="1" applyFont="1" applyFill="1" applyBorder="1" applyAlignment="1" applyProtection="1">
      <alignment horizontal="center" vertical="center" wrapText="1"/>
    </xf>
    <xf numFmtId="2" fontId="15" fillId="10" borderId="2" xfId="0" applyNumberFormat="1" applyFont="1" applyFill="1" applyBorder="1" applyAlignment="1">
      <alignment horizontal="center" vertical="center" wrapText="1"/>
    </xf>
    <xf numFmtId="2" fontId="15" fillId="10" borderId="2" xfId="0" applyNumberFormat="1" applyFont="1" applyFill="1" applyBorder="1" applyAlignment="1">
      <alignment horizontal="left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2" fontId="15" fillId="9" borderId="3" xfId="0" applyNumberFormat="1" applyFont="1" applyFill="1" applyBorder="1" applyAlignment="1">
      <alignment horizontal="left" vertical="center" wrapText="1"/>
    </xf>
    <xf numFmtId="2" fontId="15" fillId="10" borderId="5" xfId="0" applyNumberFormat="1" applyFont="1" applyFill="1" applyBorder="1" applyAlignment="1">
      <alignment horizontal="left" vertical="center" wrapText="1"/>
    </xf>
    <xf numFmtId="2" fontId="15" fillId="10" borderId="5" xfId="0" applyNumberFormat="1" applyFont="1" applyFill="1" applyBorder="1" applyAlignment="1">
      <alignment horizontal="center" vertical="center" wrapText="1"/>
    </xf>
    <xf numFmtId="4" fontId="15" fillId="10" borderId="5" xfId="0" applyNumberFormat="1" applyFont="1" applyFill="1" applyBorder="1" applyAlignment="1">
      <alignment horizontal="center" vertical="center" wrapText="1"/>
    </xf>
    <xf numFmtId="4" fontId="17" fillId="11" borderId="2" xfId="0" applyNumberFormat="1" applyFont="1" applyFill="1" applyBorder="1" applyAlignment="1">
      <alignment horizontal="left" vertical="center" wrapText="1"/>
    </xf>
    <xf numFmtId="4" fontId="17" fillId="9" borderId="4" xfId="0" applyNumberFormat="1" applyFont="1" applyFill="1" applyBorder="1" applyAlignment="1">
      <alignment horizontal="center" vertical="center" wrapText="1"/>
    </xf>
    <xf numFmtId="2" fontId="17" fillId="9" borderId="4" xfId="0" applyNumberFormat="1" applyFont="1" applyFill="1" applyBorder="1" applyAlignment="1">
      <alignment horizontal="center" vertical="center" wrapText="1"/>
    </xf>
    <xf numFmtId="2" fontId="19" fillId="9" borderId="2" xfId="0" applyNumberFormat="1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left" vertical="center" wrapText="1"/>
    </xf>
    <xf numFmtId="2" fontId="15" fillId="9" borderId="3" xfId="0" applyNumberFormat="1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horizontal="center" vertical="center" wrapText="1"/>
    </xf>
    <xf numFmtId="2" fontId="20" fillId="9" borderId="2" xfId="0" applyNumberFormat="1" applyFont="1" applyFill="1" applyBorder="1" applyAlignment="1">
      <alignment horizontal="left" vertical="center" wrapText="1"/>
    </xf>
    <xf numFmtId="2" fontId="20" fillId="9" borderId="2" xfId="0" applyNumberFormat="1" applyFont="1" applyFill="1" applyBorder="1" applyAlignment="1">
      <alignment horizontal="center" vertical="center" wrapText="1"/>
    </xf>
    <xf numFmtId="2" fontId="21" fillId="10" borderId="2" xfId="0" applyNumberFormat="1" applyFont="1" applyFill="1" applyBorder="1" applyAlignment="1">
      <alignment horizontal="left" vertical="center" wrapText="1"/>
    </xf>
    <xf numFmtId="2" fontId="21" fillId="10" borderId="2" xfId="0" applyNumberFormat="1" applyFont="1" applyFill="1" applyBorder="1" applyAlignment="1">
      <alignment horizontal="center" vertical="center" wrapText="1"/>
    </xf>
    <xf numFmtId="4" fontId="15" fillId="13" borderId="2" xfId="0" applyNumberFormat="1" applyFont="1" applyFill="1" applyBorder="1" applyAlignment="1">
      <alignment horizontal="center" vertical="center" wrapText="1"/>
    </xf>
    <xf numFmtId="2" fontId="15" fillId="13" borderId="2" xfId="0" applyNumberFormat="1" applyFont="1" applyFill="1" applyBorder="1" applyAlignment="1">
      <alignment horizontal="center" vertical="center" wrapText="1"/>
    </xf>
    <xf numFmtId="4" fontId="15" fillId="14" borderId="4" xfId="0" applyNumberFormat="1" applyFont="1" applyFill="1" applyBorder="1" applyAlignment="1">
      <alignment horizontal="center" vertical="center" wrapText="1"/>
    </xf>
    <xf numFmtId="2" fontId="15" fillId="14" borderId="4" xfId="0" applyNumberFormat="1" applyFont="1" applyFill="1" applyBorder="1" applyAlignment="1">
      <alignment horizontal="center" vertical="center" wrapText="1"/>
    </xf>
    <xf numFmtId="4" fontId="15" fillId="14" borderId="2" xfId="0" applyNumberFormat="1" applyFont="1" applyFill="1" applyBorder="1" applyAlignment="1">
      <alignment horizontal="center" vertical="center" wrapText="1"/>
    </xf>
    <xf numFmtId="2" fontId="15" fillId="14" borderId="2" xfId="0" applyNumberFormat="1" applyFont="1" applyFill="1" applyBorder="1" applyAlignment="1">
      <alignment horizontal="center" vertical="center" wrapText="1"/>
    </xf>
    <xf numFmtId="2" fontId="21" fillId="10" borderId="3" xfId="0" applyNumberFormat="1" applyFont="1" applyFill="1" applyBorder="1" applyAlignment="1">
      <alignment horizontal="left" vertical="center" wrapText="1"/>
    </xf>
    <xf numFmtId="2" fontId="21" fillId="10" borderId="3" xfId="0" applyNumberFormat="1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4" fontId="15" fillId="11" borderId="2" xfId="0" applyNumberFormat="1" applyFont="1" applyFill="1" applyBorder="1" applyAlignment="1">
      <alignment horizontal="center" vertical="center" wrapText="1"/>
    </xf>
    <xf numFmtId="2" fontId="15" fillId="11" borderId="2" xfId="0" applyNumberFormat="1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left" vertical="center" wrapText="1"/>
    </xf>
    <xf numFmtId="0" fontId="15" fillId="9" borderId="5" xfId="0" applyFont="1" applyFill="1" applyBorder="1" applyAlignment="1">
      <alignment horizontal="center" vertical="center" wrapText="1"/>
    </xf>
    <xf numFmtId="2" fontId="17" fillId="11" borderId="4" xfId="0" applyNumberFormat="1" applyFont="1" applyFill="1" applyBorder="1" applyAlignment="1">
      <alignment horizontal="center" vertical="center" wrapText="1"/>
    </xf>
    <xf numFmtId="4" fontId="15" fillId="12" borderId="3" xfId="0" applyNumberFormat="1" applyFont="1" applyFill="1" applyBorder="1" applyAlignment="1">
      <alignment horizontal="center" vertical="center" wrapText="1"/>
    </xf>
    <xf numFmtId="2" fontId="15" fillId="12" borderId="3" xfId="0" applyNumberFormat="1" applyFont="1" applyFill="1" applyBorder="1" applyAlignment="1">
      <alignment horizontal="center" vertical="center" wrapText="1"/>
    </xf>
    <xf numFmtId="4" fontId="15" fillId="9" borderId="4" xfId="0" applyNumberFormat="1" applyFont="1" applyFill="1" applyBorder="1" applyAlignment="1">
      <alignment horizontal="left" vertical="center" wrapText="1"/>
    </xf>
    <xf numFmtId="2" fontId="15" fillId="9" borderId="2" xfId="0" applyNumberFormat="1" applyFont="1" applyFill="1" applyBorder="1" applyAlignment="1">
      <alignment horizontal="center" vertical="center" wrapText="1" shrinkToFit="1"/>
    </xf>
    <xf numFmtId="2" fontId="17" fillId="11" borderId="3" xfId="0" applyNumberFormat="1" applyFont="1" applyFill="1" applyBorder="1" applyAlignment="1">
      <alignment horizontal="center" vertical="center" wrapText="1"/>
    </xf>
    <xf numFmtId="4" fontId="17" fillId="11" borderId="3" xfId="0" applyNumberFormat="1" applyFont="1" applyFill="1" applyBorder="1" applyAlignment="1">
      <alignment horizontal="center" vertical="center" wrapText="1"/>
    </xf>
    <xf numFmtId="2" fontId="15" fillId="9" borderId="5" xfId="0" applyNumberFormat="1" applyFont="1" applyFill="1" applyBorder="1" applyAlignment="1">
      <alignment horizontal="left" vertical="center" wrapText="1"/>
    </xf>
    <xf numFmtId="2" fontId="15" fillId="9" borderId="5" xfId="0" applyNumberFormat="1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center" vertical="center" wrapText="1"/>
    </xf>
    <xf numFmtId="0" fontId="17" fillId="15" borderId="2" xfId="0" applyFont="1" applyFill="1" applyBorder="1" applyAlignment="1">
      <alignment horizontal="center" vertical="center" wrapText="1"/>
    </xf>
    <xf numFmtId="0" fontId="17" fillId="15" borderId="2" xfId="0" applyFont="1" applyFill="1" applyBorder="1" applyAlignment="1">
      <alignment horizontal="left" vertical="center" wrapText="1"/>
    </xf>
    <xf numFmtId="2" fontId="15" fillId="15" borderId="2" xfId="0" applyNumberFormat="1" applyFont="1" applyFill="1" applyBorder="1" applyAlignment="1">
      <alignment horizontal="center" vertical="center" wrapText="1"/>
    </xf>
    <xf numFmtId="4" fontId="15" fillId="15" borderId="2" xfId="0" applyNumberFormat="1" applyFont="1" applyFill="1" applyBorder="1" applyAlignment="1">
      <alignment horizontal="center" vertical="center" wrapText="1"/>
    </xf>
    <xf numFmtId="0" fontId="17" fillId="11" borderId="2" xfId="0" applyFont="1" applyFill="1" applyBorder="1" applyAlignment="1">
      <alignment horizontal="center" vertical="center" wrapText="1"/>
    </xf>
    <xf numFmtId="0" fontId="17" fillId="11" borderId="2" xfId="0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left" vertical="center" wrapText="1"/>
    </xf>
    <xf numFmtId="4" fontId="17" fillId="16" borderId="4" xfId="0" applyNumberFormat="1" applyFont="1" applyFill="1" applyBorder="1" applyAlignment="1">
      <alignment horizontal="center" vertical="center" wrapText="1"/>
    </xf>
    <xf numFmtId="4" fontId="17" fillId="16" borderId="4" xfId="0" applyNumberFormat="1" applyFont="1" applyFill="1" applyBorder="1" applyAlignment="1">
      <alignment horizontal="left" vertical="center" wrapText="1"/>
    </xf>
    <xf numFmtId="4" fontId="15" fillId="9" borderId="0" xfId="0" applyNumberFormat="1" applyFont="1" applyFill="1" applyAlignment="1">
      <alignment horizontal="center"/>
    </xf>
    <xf numFmtId="4" fontId="15" fillId="9" borderId="0" xfId="0" applyNumberFormat="1" applyFont="1" applyFill="1" applyAlignment="1"/>
    <xf numFmtId="4" fontId="17" fillId="9" borderId="0" xfId="0" applyNumberFormat="1" applyFont="1" applyFill="1"/>
    <xf numFmtId="4" fontId="18" fillId="13" borderId="2" xfId="0" applyNumberFormat="1" applyFont="1" applyFill="1" applyBorder="1" applyAlignment="1" applyProtection="1">
      <alignment horizontal="center" vertical="center"/>
    </xf>
    <xf numFmtId="4" fontId="18" fillId="9" borderId="2" xfId="0" applyNumberFormat="1" applyFont="1" applyFill="1" applyBorder="1" applyAlignment="1">
      <alignment horizontal="center" vertical="center" wrapText="1"/>
    </xf>
    <xf numFmtId="4" fontId="18" fillId="14" borderId="2" xfId="0" applyNumberFormat="1" applyFont="1" applyFill="1" applyBorder="1" applyAlignment="1" applyProtection="1">
      <alignment horizontal="center" vertical="center"/>
    </xf>
    <xf numFmtId="4" fontId="15" fillId="9" borderId="3" xfId="0" applyNumberFormat="1" applyFont="1" applyFill="1" applyBorder="1" applyAlignment="1">
      <alignment horizontal="left" vertical="center" wrapText="1"/>
    </xf>
    <xf numFmtId="4" fontId="15" fillId="13" borderId="3" xfId="0" applyNumberFormat="1" applyFont="1" applyFill="1" applyBorder="1" applyAlignment="1">
      <alignment horizontal="center" vertical="center" wrapText="1"/>
    </xf>
    <xf numFmtId="4" fontId="15" fillId="13" borderId="4" xfId="0" applyNumberFormat="1" applyFont="1" applyFill="1" applyBorder="1" applyAlignment="1">
      <alignment horizontal="center" vertical="center" wrapText="1"/>
    </xf>
    <xf numFmtId="4" fontId="20" fillId="9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top" wrapText="1"/>
    </xf>
    <xf numFmtId="4" fontId="18" fillId="11" borderId="2" xfId="0" applyNumberFormat="1" applyFont="1" applyFill="1" applyBorder="1" applyAlignment="1" applyProtection="1">
      <alignment horizontal="center" vertical="center"/>
    </xf>
    <xf numFmtId="4" fontId="17" fillId="9" borderId="4" xfId="0" applyNumberFormat="1" applyFont="1" applyFill="1" applyBorder="1" applyAlignment="1">
      <alignment horizontal="left" vertical="center" wrapText="1"/>
    </xf>
    <xf numFmtId="4" fontId="17" fillId="9" borderId="2" xfId="0" applyNumberFormat="1" applyFont="1" applyFill="1" applyBorder="1" applyAlignment="1">
      <alignment horizontal="left" vertical="center" wrapText="1"/>
    </xf>
    <xf numFmtId="4" fontId="17" fillId="11" borderId="4" xfId="0" applyNumberFormat="1" applyFont="1" applyFill="1" applyBorder="1" applyAlignment="1">
      <alignment horizontal="left" vertical="center" wrapText="1"/>
    </xf>
    <xf numFmtId="4" fontId="17" fillId="11" borderId="4" xfId="0" applyNumberFormat="1" applyFont="1" applyFill="1" applyBorder="1" applyAlignment="1">
      <alignment horizontal="center" vertical="center" wrapText="1"/>
    </xf>
    <xf numFmtId="4" fontId="17" fillId="15" borderId="2" xfId="0" applyNumberFormat="1" applyFont="1" applyFill="1" applyBorder="1" applyAlignment="1">
      <alignment horizontal="center" vertical="center" wrapText="1"/>
    </xf>
    <xf numFmtId="4" fontId="17" fillId="15" borderId="2" xfId="0" applyNumberFormat="1" applyFont="1" applyFill="1" applyBorder="1" applyAlignment="1">
      <alignment horizontal="left" vertical="center" wrapText="1"/>
    </xf>
    <xf numFmtId="4" fontId="18" fillId="15" borderId="2" xfId="0" applyNumberFormat="1" applyFont="1" applyFill="1" applyBorder="1" applyAlignment="1" applyProtection="1">
      <alignment horizontal="center" vertical="center"/>
    </xf>
    <xf numFmtId="4" fontId="17" fillId="9" borderId="0" xfId="0" applyNumberFormat="1" applyFont="1" applyFill="1" applyAlignment="1">
      <alignment horizontal="left" vertical="center" wrapText="1"/>
    </xf>
    <xf numFmtId="4" fontId="17" fillId="9" borderId="0" xfId="0" applyNumberFormat="1" applyFont="1" applyFill="1" applyAlignment="1">
      <alignment horizontal="center" vertical="center" wrapText="1"/>
    </xf>
    <xf numFmtId="4" fontId="15" fillId="9" borderId="0" xfId="0" applyNumberFormat="1" applyFont="1" applyFill="1" applyAlignment="1">
      <alignment horizontal="center" vertical="center" wrapText="1"/>
    </xf>
    <xf numFmtId="0" fontId="2" fillId="9" borderId="0" xfId="0" applyFont="1" applyFill="1"/>
    <xf numFmtId="0" fontId="27" fillId="9" borderId="0" xfId="0" applyFont="1" applyFill="1"/>
    <xf numFmtId="0" fontId="15" fillId="9" borderId="5" xfId="0" applyFont="1" applyFill="1" applyBorder="1" applyAlignment="1">
      <alignment vertical="center" wrapText="1"/>
    </xf>
    <xf numFmtId="0" fontId="28" fillId="9" borderId="0" xfId="0" applyFont="1" applyFill="1"/>
    <xf numFmtId="0" fontId="17" fillId="11" borderId="2" xfId="0" applyFont="1" applyFill="1" applyBorder="1" applyAlignment="1">
      <alignment vertical="center" wrapText="1"/>
    </xf>
    <xf numFmtId="2" fontId="19" fillId="9" borderId="4" xfId="0" applyNumberFormat="1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vertical="center" wrapText="1"/>
    </xf>
    <xf numFmtId="0" fontId="15" fillId="9" borderId="3" xfId="0" applyFont="1" applyFill="1" applyBorder="1" applyAlignment="1">
      <alignment horizontal="center" vertical="center" wrapText="1"/>
    </xf>
    <xf numFmtId="2" fontId="29" fillId="13" borderId="2" xfId="0" applyNumberFormat="1" applyFont="1" applyFill="1" applyBorder="1" applyAlignment="1" applyProtection="1">
      <alignment horizontal="center" vertical="center"/>
    </xf>
    <xf numFmtId="49" fontId="15" fillId="9" borderId="0" xfId="0" applyNumberFormat="1" applyFont="1" applyFill="1"/>
    <xf numFmtId="0" fontId="15" fillId="9" borderId="0" xfId="0" applyFont="1" applyFill="1" applyAlignment="1">
      <alignment horizontal="center"/>
    </xf>
    <xf numFmtId="0" fontId="15" fillId="9" borderId="0" xfId="0" applyFont="1" applyFill="1" applyAlignment="1">
      <alignment wrapText="1"/>
    </xf>
    <xf numFmtId="0" fontId="15" fillId="9" borderId="4" xfId="0" applyFont="1" applyFill="1" applyBorder="1" applyAlignment="1">
      <alignment horizontal="center" vertical="center" wrapText="1"/>
    </xf>
    <xf numFmtId="0" fontId="15" fillId="9" borderId="2" xfId="0" applyFont="1" applyFill="1" applyBorder="1"/>
    <xf numFmtId="0" fontId="15" fillId="10" borderId="0" xfId="0" applyFont="1" applyFill="1"/>
    <xf numFmtId="4" fontId="20" fillId="9" borderId="2" xfId="0" applyNumberFormat="1" applyFont="1" applyFill="1" applyBorder="1" applyAlignment="1">
      <alignment horizontal="left" vertical="center" wrapText="1"/>
    </xf>
    <xf numFmtId="4" fontId="15" fillId="10" borderId="4" xfId="0" applyNumberFormat="1" applyFont="1" applyFill="1" applyBorder="1" applyAlignment="1">
      <alignment horizontal="center" vertical="center" wrapText="1"/>
    </xf>
    <xf numFmtId="4" fontId="15" fillId="14" borderId="3" xfId="0" applyNumberFormat="1" applyFont="1" applyFill="1" applyBorder="1" applyAlignment="1">
      <alignment horizontal="center" vertical="center" wrapText="1"/>
    </xf>
    <xf numFmtId="2" fontId="15" fillId="10" borderId="3" xfId="0" applyNumberFormat="1" applyFont="1" applyFill="1" applyBorder="1" applyAlignment="1">
      <alignment horizontal="center" vertical="center" wrapText="1"/>
    </xf>
    <xf numFmtId="4" fontId="15" fillId="13" borderId="2" xfId="0" applyNumberFormat="1" applyFont="1" applyFill="1" applyBorder="1" applyAlignment="1" applyProtection="1">
      <alignment horizontal="center" vertical="center"/>
    </xf>
    <xf numFmtId="2" fontId="18" fillId="14" borderId="2" xfId="0" applyNumberFormat="1" applyFont="1" applyFill="1" applyBorder="1" applyAlignment="1" applyProtection="1">
      <alignment horizontal="center" vertical="center"/>
    </xf>
    <xf numFmtId="4" fontId="15" fillId="14" borderId="2" xfId="0" applyNumberFormat="1" applyFont="1" applyFill="1" applyBorder="1" applyAlignment="1" applyProtection="1">
      <alignment horizontal="center" vertical="center"/>
    </xf>
    <xf numFmtId="2" fontId="29" fillId="14" borderId="2" xfId="0" applyNumberFormat="1" applyFont="1" applyFill="1" applyBorder="1" applyAlignment="1" applyProtection="1">
      <alignment horizontal="center" vertical="center"/>
    </xf>
    <xf numFmtId="2" fontId="15" fillId="10" borderId="3" xfId="0" applyNumberFormat="1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left" wrapText="1"/>
    </xf>
    <xf numFmtId="0" fontId="17" fillId="9" borderId="4" xfId="0" applyFont="1" applyFill="1" applyBorder="1" applyAlignment="1">
      <alignment horizontal="left" vertical="center" wrapText="1"/>
    </xf>
    <xf numFmtId="4" fontId="2" fillId="9" borderId="0" xfId="0" applyNumberFormat="1" applyFont="1" applyFill="1" applyAlignment="1">
      <alignment horizontal="center"/>
    </xf>
    <xf numFmtId="4" fontId="2" fillId="9" borderId="0" xfId="0" applyNumberFormat="1" applyFont="1" applyFill="1"/>
    <xf numFmtId="4" fontId="2" fillId="9" borderId="0" xfId="0" applyNumberFormat="1" applyFont="1" applyFill="1" applyAlignment="1">
      <alignment horizontal="center" vertical="center"/>
    </xf>
    <xf numFmtId="4" fontId="30" fillId="9" borderId="0" xfId="0" applyNumberFormat="1" applyFont="1" applyFill="1" applyAlignment="1">
      <alignment horizontal="center" vertical="center" wrapText="1"/>
    </xf>
    <xf numFmtId="0" fontId="21" fillId="10" borderId="4" xfId="0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 applyProtection="1">
      <alignment horizontal="center" vertical="center" wrapText="1"/>
    </xf>
    <xf numFmtId="4" fontId="31" fillId="9" borderId="0" xfId="0" applyNumberFormat="1" applyFont="1" applyFill="1"/>
    <xf numFmtId="4" fontId="15" fillId="9" borderId="5" xfId="0" applyNumberFormat="1" applyFont="1" applyFill="1" applyBorder="1" applyAlignment="1">
      <alignment horizontal="left" vertical="center" wrapText="1"/>
    </xf>
    <xf numFmtId="4" fontId="20" fillId="9" borderId="4" xfId="0" applyNumberFormat="1" applyFont="1" applyFill="1" applyBorder="1" applyAlignment="1">
      <alignment horizontal="left" vertical="center" wrapText="1"/>
    </xf>
    <xf numFmtId="4" fontId="20" fillId="9" borderId="4" xfId="0" applyNumberFormat="1" applyFont="1" applyFill="1" applyBorder="1" applyAlignment="1">
      <alignment horizontal="center" vertical="center" wrapText="1"/>
    </xf>
    <xf numFmtId="4" fontId="32" fillId="9" borderId="0" xfId="0" applyNumberFormat="1" applyFont="1" applyFill="1"/>
    <xf numFmtId="0" fontId="15" fillId="10" borderId="2" xfId="0" applyFont="1" applyFill="1" applyBorder="1" applyAlignment="1">
      <alignment horizontal="center" vertical="center"/>
    </xf>
    <xf numFmtId="0" fontId="21" fillId="10" borderId="2" xfId="0" applyFont="1" applyFill="1" applyBorder="1" applyAlignment="1">
      <alignment horizontal="center" vertical="center" wrapText="1"/>
    </xf>
    <xf numFmtId="0" fontId="15" fillId="10" borderId="3" xfId="0" applyFont="1" applyFill="1" applyBorder="1" applyAlignment="1">
      <alignment horizontal="center" vertical="center"/>
    </xf>
    <xf numFmtId="2" fontId="21" fillId="10" borderId="4" xfId="0" applyNumberFormat="1" applyFont="1" applyFill="1" applyBorder="1" applyAlignment="1">
      <alignment horizontal="left" vertical="center" wrapText="1"/>
    </xf>
    <xf numFmtId="2" fontId="21" fillId="10" borderId="4" xfId="0" applyNumberFormat="1" applyFont="1" applyFill="1" applyBorder="1" applyAlignment="1">
      <alignment horizontal="center" vertical="center" wrapText="1"/>
    </xf>
    <xf numFmtId="4" fontId="21" fillId="10" borderId="4" xfId="0" applyNumberFormat="1" applyFont="1" applyFill="1" applyBorder="1" applyAlignment="1">
      <alignment horizontal="center" vertical="center" wrapText="1"/>
    </xf>
    <xf numFmtId="2" fontId="18" fillId="12" borderId="2" xfId="0" applyNumberFormat="1" applyFont="1" applyFill="1" applyBorder="1" applyAlignment="1" applyProtection="1">
      <alignment horizontal="center" vertical="center"/>
    </xf>
    <xf numFmtId="2" fontId="18" fillId="13" borderId="4" xfId="0" applyNumberFormat="1" applyFont="1" applyFill="1" applyBorder="1" applyAlignment="1" applyProtection="1">
      <alignment horizontal="center" vertical="center"/>
    </xf>
    <xf numFmtId="0" fontId="21" fillId="10" borderId="2" xfId="0" applyFont="1" applyFill="1" applyBorder="1" applyAlignment="1">
      <alignment horizontal="left" vertical="center" wrapText="1"/>
    </xf>
    <xf numFmtId="0" fontId="15" fillId="10" borderId="4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center" vertical="center" wrapText="1"/>
    </xf>
    <xf numFmtId="4" fontId="21" fillId="10" borderId="3" xfId="0" applyNumberFormat="1" applyFont="1" applyFill="1" applyBorder="1" applyAlignment="1">
      <alignment horizontal="center" vertical="center" wrapText="1"/>
    </xf>
    <xf numFmtId="2" fontId="21" fillId="9" borderId="3" xfId="0" applyNumberFormat="1" applyFont="1" applyFill="1" applyBorder="1" applyAlignment="1">
      <alignment horizontal="left" vertical="center" wrapText="1"/>
    </xf>
    <xf numFmtId="2" fontId="21" fillId="9" borderId="2" xfId="0" applyNumberFormat="1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2" fontId="18" fillId="13" borderId="2" xfId="0" applyNumberFormat="1" applyFont="1" applyFill="1" applyBorder="1" applyAlignment="1" applyProtection="1">
      <alignment horizontal="center" vertical="center"/>
    </xf>
    <xf numFmtId="4" fontId="15" fillId="9" borderId="5" xfId="0" applyNumberFormat="1" applyFont="1" applyFill="1" applyBorder="1" applyAlignment="1">
      <alignment horizontal="center" vertical="center"/>
    </xf>
    <xf numFmtId="4" fontId="15" fillId="9" borderId="2" xfId="0" applyNumberFormat="1" applyFont="1" applyFill="1" applyBorder="1" applyAlignment="1">
      <alignment vertical="center" wrapText="1"/>
    </xf>
    <xf numFmtId="4" fontId="15" fillId="12" borderId="5" xfId="0" applyNumberFormat="1" applyFont="1" applyFill="1" applyBorder="1" applyAlignment="1">
      <alignment horizontal="center" vertical="center" wrapText="1"/>
    </xf>
    <xf numFmtId="4" fontId="2" fillId="17" borderId="0" xfId="0" applyNumberFormat="1" applyFont="1" applyFill="1"/>
    <xf numFmtId="4" fontId="15" fillId="10" borderId="4" xfId="0" applyNumberFormat="1" applyFont="1" applyFill="1" applyBorder="1" applyAlignment="1">
      <alignment horizontal="left" vertical="center" wrapText="1"/>
    </xf>
    <xf numFmtId="4" fontId="15" fillId="10" borderId="2" xfId="0" applyNumberFormat="1" applyFont="1" applyFill="1" applyBorder="1" applyAlignment="1">
      <alignment horizontal="left" vertical="center" wrapText="1"/>
    </xf>
    <xf numFmtId="2" fontId="33" fillId="13" borderId="2" xfId="0" applyNumberFormat="1" applyFont="1" applyFill="1" applyBorder="1" applyAlignment="1">
      <alignment horizontal="center" vertical="center"/>
    </xf>
    <xf numFmtId="4" fontId="15" fillId="10" borderId="3" xfId="0" applyNumberFormat="1" applyFont="1" applyFill="1" applyBorder="1" applyAlignment="1">
      <alignment horizontal="center" vertical="center" wrapText="1"/>
    </xf>
    <xf numFmtId="4" fontId="17" fillId="15" borderId="3" xfId="0" applyNumberFormat="1" applyFont="1" applyFill="1" applyBorder="1" applyAlignment="1">
      <alignment horizontal="center" vertical="center" wrapText="1"/>
    </xf>
    <xf numFmtId="4" fontId="17" fillId="15" borderId="3" xfId="0" applyNumberFormat="1" applyFont="1" applyFill="1" applyBorder="1" applyAlignment="1">
      <alignment horizontal="left" vertical="center" wrapText="1"/>
    </xf>
    <xf numFmtId="4" fontId="15" fillId="15" borderId="3" xfId="0" applyNumberFormat="1" applyFont="1" applyFill="1" applyBorder="1" applyAlignment="1">
      <alignment horizontal="center" vertical="center" wrapText="1"/>
    </xf>
    <xf numFmtId="2" fontId="15" fillId="10" borderId="4" xfId="0" applyNumberFormat="1" applyFont="1" applyFill="1" applyBorder="1" applyAlignment="1">
      <alignment horizontal="left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left" vertical="center" wrapText="1"/>
    </xf>
    <xf numFmtId="2" fontId="17" fillId="9" borderId="5" xfId="0" applyNumberFormat="1" applyFont="1" applyFill="1" applyBorder="1" applyAlignment="1">
      <alignment horizontal="left" vertical="center" wrapText="1"/>
    </xf>
    <xf numFmtId="0" fontId="2" fillId="9" borderId="0" xfId="0" applyFont="1" applyFill="1" applyAlignment="1">
      <alignment horizontal="center"/>
    </xf>
    <xf numFmtId="49" fontId="2" fillId="9" borderId="0" xfId="0" applyNumberFormat="1" applyFont="1" applyFill="1"/>
    <xf numFmtId="0" fontId="15" fillId="9" borderId="0" xfId="0" applyFont="1" applyFill="1" applyAlignment="1">
      <alignment horizontal="right"/>
    </xf>
    <xf numFmtId="0" fontId="2" fillId="17" borderId="0" xfId="0" applyFont="1" applyFill="1"/>
    <xf numFmtId="0" fontId="35" fillId="9" borderId="0" xfId="0" applyFont="1" applyFill="1" applyAlignment="1">
      <alignment horizontal="center"/>
    </xf>
    <xf numFmtId="4" fontId="17" fillId="16" borderId="7" xfId="0" applyNumberFormat="1" applyFont="1" applyFill="1" applyBorder="1" applyAlignment="1">
      <alignment horizontal="center" vertical="center" wrapText="1"/>
    </xf>
    <xf numFmtId="4" fontId="17" fillId="16" borderId="8" xfId="0" applyNumberFormat="1" applyFont="1" applyFill="1" applyBorder="1" applyAlignment="1">
      <alignment horizontal="left" vertical="center" wrapText="1"/>
    </xf>
    <xf numFmtId="4" fontId="17" fillId="16" borderId="8" xfId="0" applyNumberFormat="1" applyFont="1" applyFill="1" applyBorder="1" applyAlignment="1">
      <alignment horizontal="center" vertical="center" wrapText="1"/>
    </xf>
    <xf numFmtId="2" fontId="17" fillId="16" borderId="8" xfId="0" applyNumberFormat="1" applyFont="1" applyFill="1" applyBorder="1" applyAlignment="1">
      <alignment horizontal="center" vertical="center" wrapText="1"/>
    </xf>
    <xf numFmtId="4" fontId="17" fillId="16" borderId="9" xfId="0" applyNumberFormat="1" applyFont="1" applyFill="1" applyBorder="1" applyAlignment="1">
      <alignment horizontal="center" vertical="center" wrapText="1"/>
    </xf>
    <xf numFmtId="4" fontId="17" fillId="16" borderId="8" xfId="0" applyNumberFormat="1" applyFont="1" applyFill="1" applyBorder="1" applyAlignment="1">
      <alignment vertical="center" wrapText="1"/>
    </xf>
    <xf numFmtId="4" fontId="17" fillId="16" borderId="11" xfId="0" applyNumberFormat="1" applyFont="1" applyFill="1" applyBorder="1" applyAlignment="1">
      <alignment horizontal="center" vertical="center" wrapText="1"/>
    </xf>
    <xf numFmtId="4" fontId="17" fillId="16" borderId="12" xfId="0" applyNumberFormat="1" applyFont="1" applyFill="1" applyBorder="1" applyAlignment="1">
      <alignment horizontal="left" vertical="center" wrapText="1"/>
    </xf>
    <xf numFmtId="4" fontId="17" fillId="16" borderId="12" xfId="0" applyNumberFormat="1" applyFont="1" applyFill="1" applyBorder="1" applyAlignment="1">
      <alignment horizontal="center" vertical="center" wrapText="1"/>
    </xf>
    <xf numFmtId="4" fontId="17" fillId="16" borderId="13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" fontId="15" fillId="12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21" fillId="10" borderId="2" xfId="0" applyNumberFormat="1" applyFont="1" applyFill="1" applyBorder="1" applyAlignment="1">
      <alignment horizontal="center" vertical="center" wrapText="1"/>
    </xf>
    <xf numFmtId="4" fontId="17" fillId="11" borderId="16" xfId="0" applyNumberFormat="1" applyFont="1" applyFill="1" applyBorder="1" applyAlignment="1">
      <alignment horizontal="center" vertical="center" wrapText="1"/>
    </xf>
    <xf numFmtId="4" fontId="17" fillId="11" borderId="17" xfId="0" applyNumberFormat="1" applyFont="1" applyFill="1" applyBorder="1" applyAlignment="1">
      <alignment horizontal="center" vertical="center" wrapText="1"/>
    </xf>
    <xf numFmtId="2" fontId="15" fillId="10" borderId="20" xfId="0" applyNumberFormat="1" applyFont="1" applyFill="1" applyBorder="1" applyAlignment="1">
      <alignment horizontal="center" vertical="center" wrapText="1"/>
    </xf>
    <xf numFmtId="4" fontId="15" fillId="10" borderId="21" xfId="0" applyNumberFormat="1" applyFont="1" applyFill="1" applyBorder="1" applyAlignment="1">
      <alignment horizontal="center" vertical="center" wrapText="1"/>
    </xf>
    <xf numFmtId="2" fontId="15" fillId="9" borderId="16" xfId="0" applyNumberFormat="1" applyFont="1" applyFill="1" applyBorder="1" applyAlignment="1">
      <alignment horizontal="center" vertical="center" wrapText="1"/>
    </xf>
    <xf numFmtId="4" fontId="15" fillId="9" borderId="22" xfId="0" applyNumberFormat="1" applyFont="1" applyFill="1" applyBorder="1" applyAlignment="1">
      <alignment horizontal="center" vertical="center" wrapText="1"/>
    </xf>
    <xf numFmtId="4" fontId="15" fillId="9" borderId="17" xfId="0" applyNumberFormat="1" applyFont="1" applyFill="1" applyBorder="1" applyAlignment="1">
      <alignment horizontal="center" vertical="center" wrapText="1"/>
    </xf>
    <xf numFmtId="4" fontId="15" fillId="9" borderId="19" xfId="0" applyNumberFormat="1" applyFont="1" applyFill="1" applyBorder="1" applyAlignment="1">
      <alignment horizontal="center" vertical="center" wrapText="1"/>
    </xf>
    <xf numFmtId="2" fontId="17" fillId="11" borderId="16" xfId="0" applyNumberFormat="1" applyFont="1" applyFill="1" applyBorder="1" applyAlignment="1">
      <alignment horizontal="center" vertical="center" wrapText="1"/>
    </xf>
    <xf numFmtId="2" fontId="17" fillId="11" borderId="17" xfId="0" applyNumberFormat="1" applyFont="1" applyFill="1" applyBorder="1" applyAlignment="1">
      <alignment horizontal="center" vertical="center" wrapText="1"/>
    </xf>
    <xf numFmtId="49" fontId="15" fillId="9" borderId="23" xfId="0" applyNumberFormat="1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4" fontId="15" fillId="9" borderId="21" xfId="0" applyNumberFormat="1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49" fontId="15" fillId="9" borderId="20" xfId="0" applyNumberFormat="1" applyFont="1" applyFill="1" applyBorder="1" applyAlignment="1">
      <alignment horizontal="center" vertical="center" wrapText="1"/>
    </xf>
    <xf numFmtId="2" fontId="15" fillId="9" borderId="20" xfId="0" applyNumberFormat="1" applyFont="1" applyFill="1" applyBorder="1" applyAlignment="1">
      <alignment horizontal="center" vertical="center" wrapText="1"/>
    </xf>
    <xf numFmtId="2" fontId="15" fillId="9" borderId="18" xfId="0" applyNumberFormat="1" applyFont="1" applyFill="1" applyBorder="1" applyAlignment="1">
      <alignment horizontal="center" vertical="center" wrapText="1"/>
    </xf>
    <xf numFmtId="2" fontId="17" fillId="11" borderId="18" xfId="0" applyNumberFormat="1" applyFont="1" applyFill="1" applyBorder="1" applyAlignment="1">
      <alignment horizontal="center" vertical="center" wrapText="1"/>
    </xf>
    <xf numFmtId="49" fontId="15" fillId="9" borderId="16" xfId="0" applyNumberFormat="1" applyFont="1" applyFill="1" applyBorder="1" applyAlignment="1">
      <alignment horizontal="center" vertical="center" wrapText="1"/>
    </xf>
    <xf numFmtId="2" fontId="17" fillId="11" borderId="20" xfId="0" applyNumberFormat="1" applyFont="1" applyFill="1" applyBorder="1" applyAlignment="1">
      <alignment horizontal="center" vertical="center" wrapText="1"/>
    </xf>
    <xf numFmtId="49" fontId="15" fillId="9" borderId="18" xfId="0" applyNumberFormat="1" applyFont="1" applyFill="1" applyBorder="1" applyAlignment="1">
      <alignment horizontal="center" vertical="center" wrapText="1"/>
    </xf>
    <xf numFmtId="49" fontId="26" fillId="9" borderId="7" xfId="0" applyNumberFormat="1" applyFont="1" applyFill="1" applyBorder="1" applyAlignment="1">
      <alignment horizontal="center" vertical="center" wrapText="1"/>
    </xf>
    <xf numFmtId="49" fontId="26" fillId="9" borderId="8" xfId="0" applyNumberFormat="1" applyFont="1" applyFill="1" applyBorder="1" applyAlignment="1">
      <alignment horizontal="center" vertical="center" wrapText="1"/>
    </xf>
    <xf numFmtId="49" fontId="26" fillId="9" borderId="9" xfId="0" applyNumberFormat="1" applyFont="1" applyFill="1" applyBorder="1" applyAlignment="1">
      <alignment horizontal="center" vertical="center" wrapText="1"/>
    </xf>
    <xf numFmtId="2" fontId="15" fillId="9" borderId="24" xfId="0" applyNumberFormat="1" applyFont="1" applyFill="1" applyBorder="1" applyAlignment="1">
      <alignment horizontal="left" vertical="center" wrapText="1"/>
    </xf>
    <xf numFmtId="2" fontId="15" fillId="9" borderId="24" xfId="0" applyNumberFormat="1" applyFont="1" applyFill="1" applyBorder="1" applyAlignment="1">
      <alignment horizontal="center" vertical="center" wrapText="1"/>
    </xf>
    <xf numFmtId="4" fontId="15" fillId="12" borderId="24" xfId="0" applyNumberFormat="1" applyFont="1" applyFill="1" applyBorder="1" applyAlignment="1">
      <alignment horizontal="center" vertical="center" wrapText="1"/>
    </xf>
    <xf numFmtId="4" fontId="15" fillId="9" borderId="24" xfId="0" applyNumberFormat="1" applyFont="1" applyFill="1" applyBorder="1" applyAlignment="1">
      <alignment horizontal="center" vertical="center" wrapText="1"/>
    </xf>
    <xf numFmtId="4" fontId="17" fillId="11" borderId="14" xfId="0" applyNumberFormat="1" applyFont="1" applyFill="1" applyBorder="1" applyAlignment="1">
      <alignment horizontal="center" vertical="center" wrapText="1"/>
    </xf>
    <xf numFmtId="4" fontId="17" fillId="11" borderId="10" xfId="0" applyNumberFormat="1" applyFont="1" applyFill="1" applyBorder="1" applyAlignment="1">
      <alignment horizontal="left" vertical="center" wrapText="1"/>
    </xf>
    <xf numFmtId="4" fontId="17" fillId="11" borderId="10" xfId="0" applyNumberFormat="1" applyFont="1" applyFill="1" applyBorder="1" applyAlignment="1">
      <alignment horizontal="center" vertical="center" wrapText="1"/>
    </xf>
    <xf numFmtId="4" fontId="17" fillId="11" borderId="15" xfId="0" applyNumberFormat="1" applyFont="1" applyFill="1" applyBorder="1" applyAlignment="1">
      <alignment horizontal="center" vertical="center" wrapText="1"/>
    </xf>
    <xf numFmtId="49" fontId="15" fillId="9" borderId="25" xfId="0" applyNumberFormat="1" applyFont="1" applyFill="1" applyBorder="1" applyAlignment="1">
      <alignment horizontal="center" vertical="center" wrapText="1"/>
    </xf>
    <xf numFmtId="4" fontId="15" fillId="9" borderId="26" xfId="0" applyNumberFormat="1" applyFont="1" applyFill="1" applyBorder="1" applyAlignment="1">
      <alignment horizontal="center" vertical="center" wrapText="1"/>
    </xf>
    <xf numFmtId="2" fontId="21" fillId="9" borderId="3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 applyProtection="1">
      <alignment horizontal="center" vertical="center" wrapText="1"/>
    </xf>
    <xf numFmtId="2" fontId="19" fillId="9" borderId="4" xfId="0" applyNumberFormat="1" applyFont="1" applyFill="1" applyBorder="1" applyAlignment="1">
      <alignment horizontal="center" vertical="center" wrapText="1"/>
    </xf>
    <xf numFmtId="4" fontId="37" fillId="9" borderId="0" xfId="0" applyNumberFormat="1" applyFont="1" applyFill="1" applyAlignment="1">
      <alignment horizontal="center"/>
    </xf>
    <xf numFmtId="4" fontId="37" fillId="9" borderId="0" xfId="0" applyNumberFormat="1" applyFont="1" applyFill="1"/>
    <xf numFmtId="0" fontId="38" fillId="10" borderId="0" xfId="0" applyFont="1" applyFill="1"/>
    <xf numFmtId="4" fontId="37" fillId="9" borderId="0" xfId="0" applyNumberFormat="1" applyFont="1" applyFill="1" applyAlignment="1">
      <alignment vertical="center" wrapText="1"/>
    </xf>
    <xf numFmtId="0" fontId="37" fillId="9" borderId="0" xfId="0" applyFont="1" applyFill="1"/>
    <xf numFmtId="0" fontId="37" fillId="9" borderId="0" xfId="0" applyFont="1" applyFill="1" applyAlignment="1">
      <alignment horizontal="left"/>
    </xf>
    <xf numFmtId="0" fontId="37" fillId="9" borderId="0" xfId="0" applyFont="1" applyFill="1" applyAlignment="1">
      <alignment horizontal="center" vertical="center"/>
    </xf>
    <xf numFmtId="2" fontId="37" fillId="9" borderId="0" xfId="0" applyNumberFormat="1" applyFont="1" applyFill="1"/>
    <xf numFmtId="0" fontId="40" fillId="9" borderId="0" xfId="0" applyFont="1" applyFill="1"/>
    <xf numFmtId="0" fontId="40" fillId="9" borderId="0" xfId="0" applyFont="1" applyFill="1" applyAlignment="1">
      <alignment horizontal="center"/>
    </xf>
    <xf numFmtId="0" fontId="40" fillId="9" borderId="0" xfId="0" applyFont="1" applyFill="1" applyAlignment="1">
      <alignment horizontal="left"/>
    </xf>
    <xf numFmtId="0" fontId="40" fillId="10" borderId="0" xfId="0" applyFont="1" applyFill="1"/>
    <xf numFmtId="49" fontId="37" fillId="9" borderId="0" xfId="0" applyNumberFormat="1" applyFont="1" applyFill="1"/>
    <xf numFmtId="0" fontId="37" fillId="9" borderId="0" xfId="0" applyFont="1" applyFill="1" applyAlignment="1">
      <alignment horizontal="center"/>
    </xf>
    <xf numFmtId="0" fontId="37" fillId="9" borderId="0" xfId="0" applyFont="1" applyFill="1" applyAlignment="1">
      <alignment wrapText="1"/>
    </xf>
    <xf numFmtId="0" fontId="37" fillId="9" borderId="0" xfId="0" applyFont="1" applyFill="1" applyAlignment="1">
      <alignment horizontal="left" vertical="center" wrapText="1"/>
    </xf>
    <xf numFmtId="4" fontId="40" fillId="9" borderId="0" xfId="0" applyNumberFormat="1" applyFont="1" applyFill="1" applyAlignment="1">
      <alignment horizontal="center"/>
    </xf>
    <xf numFmtId="4" fontId="40" fillId="9" borderId="0" xfId="0" applyNumberFormat="1" applyFont="1" applyFill="1"/>
    <xf numFmtId="4" fontId="40" fillId="9" borderId="0" xfId="0" applyNumberFormat="1" applyFont="1" applyFill="1" applyAlignment="1">
      <alignment horizontal="center" vertical="center"/>
    </xf>
    <xf numFmtId="4" fontId="40" fillId="9" borderId="0" xfId="0" applyNumberFormat="1" applyFont="1" applyFill="1" applyAlignment="1">
      <alignment vertical="center" wrapText="1"/>
    </xf>
    <xf numFmtId="0" fontId="40" fillId="9" borderId="0" xfId="0" applyFont="1" applyFill="1" applyAlignment="1">
      <alignment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0" fontId="40" fillId="9" borderId="0" xfId="0" applyFont="1" applyFill="1" applyAlignment="1"/>
    <xf numFmtId="4" fontId="15" fillId="9" borderId="2" xfId="0" applyNumberFormat="1" applyFont="1" applyFill="1" applyBorder="1" applyAlignment="1">
      <alignment horizontal="center" vertical="center" wrapText="1"/>
    </xf>
    <xf numFmtId="4" fontId="15" fillId="12" borderId="2" xfId="0" applyNumberFormat="1" applyFont="1" applyFill="1" applyBorder="1" applyAlignment="1">
      <alignment horizontal="center" vertical="center" wrapText="1"/>
    </xf>
    <xf numFmtId="2" fontId="15" fillId="12" borderId="2" xfId="0" applyNumberFormat="1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17" fillId="9" borderId="2" xfId="0" applyNumberFormat="1" applyFont="1" applyFill="1" applyBorder="1" applyAlignment="1">
      <alignment horizontal="center" vertical="center" wrapText="1"/>
    </xf>
    <xf numFmtId="2" fontId="17" fillId="9" borderId="2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4" fontId="21" fillId="10" borderId="2" xfId="0" applyNumberFormat="1" applyFont="1" applyFill="1" applyBorder="1" applyAlignment="1">
      <alignment horizontal="center" vertical="center" wrapText="1"/>
    </xf>
    <xf numFmtId="49" fontId="15" fillId="9" borderId="16" xfId="0" applyNumberFormat="1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37" fillId="9" borderId="0" xfId="0" applyFont="1" applyFill="1" applyAlignment="1">
      <alignment horizontal="left"/>
    </xf>
    <xf numFmtId="0" fontId="37" fillId="9" borderId="0" xfId="0" applyFont="1" applyFill="1" applyAlignment="1">
      <alignment horizontal="left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  <xf numFmtId="4" fontId="17" fillId="9" borderId="2" xfId="0" applyNumberFormat="1" applyFont="1" applyFill="1" applyBorder="1" applyAlignment="1">
      <alignment horizontal="center" vertical="center" wrapText="1"/>
    </xf>
    <xf numFmtId="2" fontId="17" fillId="9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" fontId="15" fillId="12" borderId="2" xfId="0" applyNumberFormat="1" applyFont="1" applyFill="1" applyBorder="1" applyAlignment="1">
      <alignment horizontal="center" vertical="center" wrapText="1"/>
    </xf>
    <xf numFmtId="2" fontId="15" fillId="12" borderId="2" xfId="0" applyNumberFormat="1" applyFont="1" applyFill="1" applyBorder="1" applyAlignment="1">
      <alignment horizontal="center" vertical="center" wrapText="1"/>
    </xf>
    <xf numFmtId="4" fontId="37" fillId="9" borderId="0" xfId="0" applyNumberFormat="1" applyFont="1" applyFill="1" applyAlignment="1"/>
    <xf numFmtId="4" fontId="37" fillId="9" borderId="0" xfId="0" applyNumberFormat="1" applyFont="1" applyFill="1" applyAlignment="1">
      <alignment vertical="center" wrapText="1"/>
    </xf>
    <xf numFmtId="4" fontId="37" fillId="9" borderId="0" xfId="0" applyNumberFormat="1" applyFont="1" applyFill="1" applyAlignment="1">
      <alignment horizontal="left" vertical="center" wrapText="1"/>
    </xf>
    <xf numFmtId="0" fontId="15" fillId="10" borderId="2" xfId="0" applyFont="1" applyFill="1" applyBorder="1" applyAlignment="1">
      <alignment horizontal="center" vertical="center" wrapText="1"/>
    </xf>
    <xf numFmtId="4" fontId="21" fillId="10" borderId="2" xfId="0" applyNumberFormat="1" applyFont="1" applyFill="1" applyBorder="1" applyAlignment="1">
      <alignment horizontal="center" vertical="center" wrapText="1"/>
    </xf>
    <xf numFmtId="0" fontId="40" fillId="9" borderId="0" xfId="0" applyFont="1" applyFill="1" applyAlignment="1">
      <alignment horizontal="left"/>
    </xf>
    <xf numFmtId="0" fontId="40" fillId="9" borderId="0" xfId="0" applyFont="1" applyFill="1" applyAlignment="1">
      <alignment horizontal="left" vertical="center" wrapText="1"/>
    </xf>
    <xf numFmtId="4" fontId="40" fillId="9" borderId="0" xfId="0" applyNumberFormat="1" applyFont="1" applyFill="1" applyAlignment="1">
      <alignment horizontal="left" vertical="center" wrapText="1"/>
    </xf>
    <xf numFmtId="4" fontId="40" fillId="9" borderId="0" xfId="0" applyNumberFormat="1" applyFont="1" applyFill="1" applyAlignment="1">
      <alignment horizontal="left"/>
    </xf>
    <xf numFmtId="0" fontId="0" fillId="9" borderId="6" xfId="0" applyFill="1" applyBorder="1"/>
    <xf numFmtId="4" fontId="39" fillId="9" borderId="0" xfId="0" applyNumberFormat="1" applyFont="1" applyFill="1" applyAlignment="1">
      <alignment horizontal="center" vertical="top" wrapText="1"/>
    </xf>
    <xf numFmtId="4" fontId="26" fillId="9" borderId="2" xfId="0" applyNumberFormat="1" applyFont="1" applyFill="1" applyBorder="1" applyAlignment="1">
      <alignment horizontal="center" vertical="center"/>
    </xf>
    <xf numFmtId="0" fontId="40" fillId="9" borderId="0" xfId="0" applyFont="1" applyFill="1" applyAlignment="1">
      <alignment horizontal="left" vertical="top" wrapText="1"/>
    </xf>
    <xf numFmtId="0" fontId="39" fillId="9" borderId="0" xfId="0" applyFont="1" applyFill="1" applyBorder="1" applyAlignment="1">
      <alignment horizontal="center" vertical="top" wrapText="1"/>
    </xf>
    <xf numFmtId="0" fontId="17" fillId="9" borderId="14" xfId="0" applyFont="1" applyFill="1" applyBorder="1" applyAlignment="1">
      <alignment horizontal="center" vertical="center" wrapText="1"/>
    </xf>
    <xf numFmtId="0" fontId="17" fillId="9" borderId="16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17" fillId="9" borderId="10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4" fontId="17" fillId="9" borderId="10" xfId="0" applyNumberFormat="1" applyFont="1" applyFill="1" applyBorder="1" applyAlignment="1">
      <alignment horizontal="center" vertical="center" wrapText="1"/>
    </xf>
    <xf numFmtId="4" fontId="17" fillId="9" borderId="12" xfId="0" applyNumberFormat="1" applyFont="1" applyFill="1" applyBorder="1" applyAlignment="1">
      <alignment horizontal="center" vertical="center" wrapText="1"/>
    </xf>
    <xf numFmtId="49" fontId="15" fillId="9" borderId="16" xfId="0" applyNumberFormat="1" applyFont="1" applyFill="1" applyBorder="1" applyAlignment="1">
      <alignment horizontal="center" vertical="center" wrapText="1"/>
    </xf>
    <xf numFmtId="0" fontId="17" fillId="9" borderId="15" xfId="0" applyFont="1" applyFill="1" applyBorder="1" applyAlignment="1">
      <alignment horizontal="center" vertical="center" wrapText="1"/>
    </xf>
    <xf numFmtId="0" fontId="17" fillId="9" borderId="17" xfId="0" applyFont="1" applyFill="1" applyBorder="1" applyAlignment="1">
      <alignment horizontal="center" vertical="center" wrapText="1"/>
    </xf>
    <xf numFmtId="0" fontId="17" fillId="9" borderId="13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top" wrapText="1"/>
    </xf>
    <xf numFmtId="0" fontId="17" fillId="9" borderId="10" xfId="0" applyFont="1" applyFill="1" applyBorder="1" applyAlignment="1">
      <alignment horizontal="left" vertical="center" wrapText="1"/>
    </xf>
    <xf numFmtId="2" fontId="17" fillId="9" borderId="10" xfId="0" applyNumberFormat="1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left" vertical="center" wrapText="1"/>
    </xf>
    <xf numFmtId="2" fontId="17" fillId="9" borderId="12" xfId="0" applyNumberFormat="1" applyFont="1" applyFill="1" applyBorder="1" applyAlignment="1">
      <alignment horizontal="center" vertical="center" wrapText="1"/>
    </xf>
    <xf numFmtId="2" fontId="17" fillId="11" borderId="4" xfId="0" applyNumberFormat="1" applyFont="1" applyFill="1" applyBorder="1" applyAlignment="1">
      <alignment horizontal="left" vertical="center" wrapText="1"/>
    </xf>
    <xf numFmtId="49" fontId="17" fillId="9" borderId="7" xfId="0" applyNumberFormat="1" applyFont="1" applyFill="1" applyBorder="1" applyAlignment="1">
      <alignment horizontal="center" vertical="center" wrapText="1"/>
    </xf>
    <xf numFmtId="49" fontId="17" fillId="9" borderId="8" xfId="0" applyNumberFormat="1" applyFont="1" applyFill="1" applyBorder="1" applyAlignment="1">
      <alignment horizontal="center" vertical="center" wrapText="1"/>
    </xf>
    <xf numFmtId="49" fontId="17" fillId="9" borderId="9" xfId="0" applyNumberFormat="1" applyFont="1" applyFill="1" applyBorder="1" applyAlignment="1">
      <alignment horizontal="center" vertical="center" wrapText="1"/>
    </xf>
    <xf numFmtId="4" fontId="16" fillId="9" borderId="0" xfId="0" applyNumberFormat="1" applyFont="1" applyFill="1" applyBorder="1" applyAlignment="1">
      <alignment horizontal="center" vertical="center" wrapText="1"/>
    </xf>
    <xf numFmtId="4" fontId="17" fillId="9" borderId="14" xfId="0" applyNumberFormat="1" applyFont="1" applyFill="1" applyBorder="1" applyAlignment="1">
      <alignment horizontal="center" vertical="center" wrapText="1"/>
    </xf>
    <xf numFmtId="4" fontId="17" fillId="9" borderId="15" xfId="0" applyNumberFormat="1" applyFont="1" applyFill="1" applyBorder="1" applyAlignment="1">
      <alignment horizontal="center" vertical="center" wrapText="1"/>
    </xf>
    <xf numFmtId="4" fontId="17" fillId="9" borderId="16" xfId="0" applyNumberFormat="1" applyFont="1" applyFill="1" applyBorder="1" applyAlignment="1">
      <alignment horizontal="center" vertical="center" wrapText="1"/>
    </xf>
    <xf numFmtId="4" fontId="17" fillId="9" borderId="17" xfId="0" applyNumberFormat="1" applyFont="1" applyFill="1" applyBorder="1" applyAlignment="1">
      <alignment horizontal="center" vertical="center" wrapText="1"/>
    </xf>
    <xf numFmtId="4" fontId="17" fillId="9" borderId="11" xfId="0" applyNumberFormat="1" applyFont="1" applyFill="1" applyBorder="1" applyAlignment="1">
      <alignment horizontal="center" vertical="center" wrapText="1"/>
    </xf>
    <xf numFmtId="4" fontId="17" fillId="9" borderId="13" xfId="0" applyNumberFormat="1" applyFont="1" applyFill="1" applyBorder="1" applyAlignment="1">
      <alignment horizontal="center" vertical="center" wrapText="1"/>
    </xf>
    <xf numFmtId="49" fontId="17" fillId="9" borderId="14" xfId="0" applyNumberFormat="1" applyFont="1" applyFill="1" applyBorder="1" applyAlignment="1">
      <alignment horizontal="center" vertical="center" wrapText="1"/>
    </xf>
    <xf numFmtId="49" fontId="17" fillId="9" borderId="16" xfId="0" applyNumberFormat="1" applyFont="1" applyFill="1" applyBorder="1" applyAlignment="1">
      <alignment horizontal="center" vertical="center" wrapText="1"/>
    </xf>
    <xf numFmtId="49" fontId="17" fillId="9" borderId="18" xfId="0" applyNumberFormat="1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4" fontId="17" fillId="9" borderId="3" xfId="0" applyNumberFormat="1" applyFont="1" applyFill="1" applyBorder="1" applyAlignment="1">
      <alignment horizontal="center" vertical="center" wrapText="1"/>
    </xf>
    <xf numFmtId="0" fontId="17" fillId="9" borderId="19" xfId="0" applyFont="1" applyFill="1" applyBorder="1" applyAlignment="1">
      <alignment horizontal="center" vertical="center" wrapText="1"/>
    </xf>
    <xf numFmtId="4" fontId="26" fillId="9" borderId="14" xfId="0" applyNumberFormat="1" applyFont="1" applyFill="1" applyBorder="1" applyAlignment="1">
      <alignment horizontal="center" vertical="center" wrapText="1"/>
    </xf>
    <xf numFmtId="4" fontId="26" fillId="9" borderId="10" xfId="0" applyNumberFormat="1" applyFont="1" applyFill="1" applyBorder="1" applyAlignment="1">
      <alignment horizontal="center" vertical="center"/>
    </xf>
    <xf numFmtId="4" fontId="26" fillId="9" borderId="16" xfId="0" applyNumberFormat="1" applyFont="1" applyFill="1" applyBorder="1" applyAlignment="1">
      <alignment horizontal="center" vertical="center" wrapText="1"/>
    </xf>
    <xf numFmtId="4" fontId="26" fillId="9" borderId="11" xfId="0" applyNumberFormat="1" applyFont="1" applyFill="1" applyBorder="1" applyAlignment="1">
      <alignment horizontal="center" vertical="center" wrapText="1"/>
    </xf>
    <xf numFmtId="4" fontId="26" fillId="9" borderId="12" xfId="0" applyNumberFormat="1" applyFont="1" applyFill="1" applyBorder="1" applyAlignment="1">
      <alignment horizontal="center" vertical="center"/>
    </xf>
    <xf numFmtId="49" fontId="17" fillId="9" borderId="7" xfId="0" applyNumberFormat="1" applyFont="1" applyFill="1" applyBorder="1" applyAlignment="1">
      <alignment horizontal="center" vertical="center"/>
    </xf>
    <xf numFmtId="49" fontId="17" fillId="9" borderId="8" xfId="0" applyNumberFormat="1" applyFont="1" applyFill="1" applyBorder="1" applyAlignment="1">
      <alignment horizontal="center" vertical="center"/>
    </xf>
    <xf numFmtId="49" fontId="17" fillId="9" borderId="9" xfId="0" applyNumberFormat="1" applyFont="1" applyFill="1" applyBorder="1" applyAlignment="1">
      <alignment horizontal="center" vertical="center"/>
    </xf>
    <xf numFmtId="4" fontId="39" fillId="9" borderId="0" xfId="0" applyNumberFormat="1" applyFont="1" applyFill="1" applyBorder="1" applyAlignment="1">
      <alignment horizontal="center" wrapText="1"/>
    </xf>
    <xf numFmtId="4" fontId="17" fillId="11" borderId="20" xfId="0" applyNumberFormat="1" applyFont="1" applyFill="1" applyBorder="1" applyAlignment="1">
      <alignment horizontal="center" vertical="center" wrapText="1"/>
    </xf>
    <xf numFmtId="4" fontId="17" fillId="11" borderId="21" xfId="0" applyNumberFormat="1" applyFont="1" applyFill="1" applyBorder="1" applyAlignment="1">
      <alignment horizontal="center" vertical="center" wrapText="1"/>
    </xf>
    <xf numFmtId="4" fontId="15" fillId="10" borderId="20" xfId="0" applyNumberFormat="1" applyFont="1" applyFill="1" applyBorder="1" applyAlignment="1">
      <alignment horizontal="center" vertical="center" wrapText="1"/>
    </xf>
    <xf numFmtId="4" fontId="15" fillId="10" borderId="16" xfId="0" applyNumberFormat="1" applyFont="1" applyFill="1" applyBorder="1" applyAlignment="1">
      <alignment horizontal="center" vertical="center" wrapText="1"/>
    </xf>
    <xf numFmtId="4" fontId="15" fillId="9" borderId="16" xfId="0" applyNumberFormat="1" applyFont="1" applyFill="1" applyBorder="1" applyAlignment="1">
      <alignment horizontal="center" vertical="center" wrapText="1"/>
    </xf>
    <xf numFmtId="4" fontId="15" fillId="9" borderId="23" xfId="0" applyNumberFormat="1" applyFont="1" applyFill="1" applyBorder="1" applyAlignment="1">
      <alignment horizontal="center" vertical="center" wrapText="1"/>
    </xf>
    <xf numFmtId="4" fontId="15" fillId="9" borderId="16" xfId="0" applyNumberFormat="1" applyFont="1" applyFill="1" applyBorder="1" applyAlignment="1">
      <alignment horizontal="center" vertical="center" wrapText="1"/>
    </xf>
    <xf numFmtId="49" fontId="17" fillId="11" borderId="16" xfId="0" applyNumberFormat="1" applyFont="1" applyFill="1" applyBorder="1" applyAlignment="1">
      <alignment horizontal="center" vertical="center" wrapText="1"/>
    </xf>
    <xf numFmtId="49" fontId="17" fillId="9" borderId="16" xfId="0" applyNumberFormat="1" applyFont="1" applyFill="1" applyBorder="1" applyAlignment="1">
      <alignment horizontal="center" vertical="center" wrapText="1"/>
    </xf>
    <xf numFmtId="4" fontId="17" fillId="9" borderId="21" xfId="0" applyNumberFormat="1" applyFont="1" applyFill="1" applyBorder="1" applyAlignment="1">
      <alignment horizontal="center" vertical="center" wrapText="1"/>
    </xf>
    <xf numFmtId="0" fontId="0" fillId="9" borderId="16" xfId="0" applyFill="1" applyBorder="1"/>
    <xf numFmtId="4" fontId="17" fillId="15" borderId="18" xfId="0" applyNumberFormat="1" applyFont="1" applyFill="1" applyBorder="1" applyAlignment="1">
      <alignment horizontal="center" vertical="center" wrapText="1"/>
    </xf>
    <xf numFmtId="4" fontId="17" fillId="15" borderId="19" xfId="0" applyNumberFormat="1" applyFont="1" applyFill="1" applyBorder="1" applyAlignment="1">
      <alignment horizontal="center" vertical="center" wrapText="1"/>
    </xf>
    <xf numFmtId="0" fontId="17" fillId="11" borderId="16" xfId="0" applyFont="1" applyFill="1" applyBorder="1" applyAlignment="1">
      <alignment horizontal="center" vertical="center" wrapText="1"/>
    </xf>
    <xf numFmtId="4" fontId="15" fillId="11" borderId="17" xfId="0" applyNumberFormat="1" applyFont="1" applyFill="1" applyBorder="1" applyAlignment="1">
      <alignment horizontal="center" vertical="center" wrapText="1"/>
    </xf>
    <xf numFmtId="49" fontId="17" fillId="11" borderId="11" xfId="0" applyNumberFormat="1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4" fontId="34" fillId="9" borderId="12" xfId="0" applyNumberFormat="1" applyFont="1" applyFill="1" applyBorder="1" applyAlignment="1">
      <alignment horizontal="center" vertical="center" wrapText="1"/>
    </xf>
    <xf numFmtId="2" fontId="17" fillId="11" borderId="12" xfId="0" applyNumberFormat="1" applyFont="1" applyFill="1" applyBorder="1" applyAlignment="1">
      <alignment horizontal="center" vertical="center" wrapText="1"/>
    </xf>
    <xf numFmtId="4" fontId="15" fillId="11" borderId="12" xfId="0" applyNumberFormat="1" applyFont="1" applyFill="1" applyBorder="1" applyAlignment="1">
      <alignment horizontal="center" vertical="center" wrapText="1"/>
    </xf>
    <xf numFmtId="4" fontId="15" fillId="11" borderId="13" xfId="0" applyNumberFormat="1" applyFont="1" applyFill="1" applyBorder="1" applyAlignment="1">
      <alignment horizontal="center" vertical="center" wrapText="1"/>
    </xf>
    <xf numFmtId="0" fontId="0" fillId="9" borderId="0" xfId="0" applyFill="1" applyBorder="1"/>
    <xf numFmtId="4" fontId="15" fillId="9" borderId="20" xfId="0" applyNumberFormat="1" applyFont="1" applyFill="1" applyBorder="1" applyAlignment="1">
      <alignment horizontal="center" vertical="center" wrapText="1"/>
    </xf>
    <xf numFmtId="0" fontId="15" fillId="13" borderId="0" xfId="0" applyFont="1" applyFill="1" applyBorder="1" applyAlignment="1">
      <alignment horizontal="center" vertical="center"/>
    </xf>
    <xf numFmtId="4" fontId="20" fillId="9" borderId="17" xfId="0" applyNumberFormat="1" applyFont="1" applyFill="1" applyBorder="1" applyAlignment="1">
      <alignment horizontal="center" vertical="center" wrapText="1"/>
    </xf>
    <xf numFmtId="49" fontId="15" fillId="10" borderId="20" xfId="0" applyNumberFormat="1" applyFont="1" applyFill="1" applyBorder="1" applyAlignment="1">
      <alignment horizontal="center" vertical="center" wrapText="1"/>
    </xf>
    <xf numFmtId="49" fontId="15" fillId="11" borderId="16" xfId="0" applyNumberFormat="1" applyFont="1" applyFill="1" applyBorder="1" applyAlignment="1">
      <alignment horizontal="center" vertical="center" wrapText="1"/>
    </xf>
    <xf numFmtId="0" fontId="0" fillId="9" borderId="18" xfId="0" applyFill="1" applyBorder="1"/>
    <xf numFmtId="4" fontId="17" fillId="15" borderId="16" xfId="0" applyNumberFormat="1" applyFont="1" applyFill="1" applyBorder="1" applyAlignment="1">
      <alignment horizontal="center" vertical="center" wrapText="1"/>
    </xf>
    <xf numFmtId="4" fontId="17" fillId="15" borderId="17" xfId="0" applyNumberFormat="1" applyFont="1" applyFill="1" applyBorder="1" applyAlignment="1">
      <alignment horizontal="center" vertical="center" wrapText="1"/>
    </xf>
    <xf numFmtId="0" fontId="17" fillId="11" borderId="11" xfId="0" applyFont="1" applyFill="1" applyBorder="1" applyAlignment="1">
      <alignment horizontal="center" vertical="center" wrapText="1"/>
    </xf>
    <xf numFmtId="4" fontId="18" fillId="9" borderId="12" xfId="0" applyNumberFormat="1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center" vertical="center" wrapText="1"/>
    </xf>
    <xf numFmtId="4" fontId="15" fillId="12" borderId="12" xfId="0" applyNumberFormat="1" applyFont="1" applyFill="1" applyBorder="1" applyAlignment="1">
      <alignment horizontal="center" vertical="center" wrapText="1"/>
    </xf>
    <xf numFmtId="2" fontId="17" fillId="11" borderId="13" xfId="0" applyNumberFormat="1" applyFont="1" applyFill="1" applyBorder="1" applyAlignment="1">
      <alignment horizontal="center" vertical="center" wrapText="1"/>
    </xf>
    <xf numFmtId="2" fontId="17" fillId="11" borderId="20" xfId="0" applyNumberFormat="1" applyFont="1" applyFill="1" applyBorder="1" applyAlignment="1">
      <alignment horizontal="left" vertical="center" wrapText="1"/>
    </xf>
    <xf numFmtId="2" fontId="17" fillId="11" borderId="21" xfId="0" applyNumberFormat="1" applyFont="1" applyFill="1" applyBorder="1" applyAlignment="1">
      <alignment horizontal="center" vertical="center" wrapText="1"/>
    </xf>
    <xf numFmtId="4" fontId="15" fillId="10" borderId="17" xfId="0" applyNumberFormat="1" applyFont="1" applyFill="1" applyBorder="1" applyAlignment="1">
      <alignment horizontal="center" vertical="center" wrapText="1"/>
    </xf>
    <xf numFmtId="49" fontId="15" fillId="9" borderId="18" xfId="0" applyNumberFormat="1" applyFont="1" applyFill="1" applyBorder="1" applyAlignment="1">
      <alignment horizontal="center" vertical="center" wrapText="1"/>
    </xf>
    <xf numFmtId="0" fontId="17" fillId="11" borderId="17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0" fillId="9" borderId="11" xfId="0" applyFill="1" applyBorder="1"/>
    <xf numFmtId="2" fontId="15" fillId="9" borderId="12" xfId="0" applyNumberFormat="1" applyFont="1" applyFill="1" applyBorder="1" applyAlignment="1">
      <alignment horizontal="left" vertical="center" wrapText="1"/>
    </xf>
    <xf numFmtId="2" fontId="15" fillId="9" borderId="12" xfId="0" applyNumberFormat="1" applyFont="1" applyFill="1" applyBorder="1" applyAlignment="1">
      <alignment horizontal="center" vertical="center" wrapText="1"/>
    </xf>
    <xf numFmtId="0" fontId="15" fillId="9" borderId="12" xfId="0" applyFont="1" applyFill="1" applyBorder="1" applyAlignment="1">
      <alignment horizontal="center" vertical="center" wrapText="1"/>
    </xf>
    <xf numFmtId="4" fontId="15" fillId="13" borderId="12" xfId="0" applyNumberFormat="1" applyFont="1" applyFill="1" applyBorder="1" applyAlignment="1">
      <alignment horizontal="center" vertical="center" wrapText="1"/>
    </xf>
    <xf numFmtId="4" fontId="15" fillId="9" borderId="12" xfId="0" applyNumberFormat="1" applyFont="1" applyFill="1" applyBorder="1" applyAlignment="1">
      <alignment horizontal="center" vertical="center" wrapText="1"/>
    </xf>
    <xf numFmtId="4" fontId="15" fillId="9" borderId="13" xfId="0" applyNumberFormat="1" applyFont="1" applyFill="1" applyBorder="1" applyAlignment="1">
      <alignment horizontal="center" vertical="center" wrapText="1"/>
    </xf>
    <xf numFmtId="49" fontId="15" fillId="9" borderId="23" xfId="0" applyNumberFormat="1" applyFont="1" applyFill="1" applyBorder="1" applyAlignment="1">
      <alignment vertical="center" wrapText="1"/>
    </xf>
    <xf numFmtId="0" fontId="17" fillId="15" borderId="11" xfId="0" applyFont="1" applyFill="1" applyBorder="1" applyAlignment="1">
      <alignment horizontal="center" vertical="center" wrapText="1"/>
    </xf>
    <xf numFmtId="0" fontId="17" fillId="15" borderId="12" xfId="0" applyFont="1" applyFill="1" applyBorder="1" applyAlignment="1">
      <alignment horizontal="left" vertical="center" wrapText="1"/>
    </xf>
    <xf numFmtId="4" fontId="17" fillId="15" borderId="12" xfId="0" applyNumberFormat="1" applyFont="1" applyFill="1" applyBorder="1" applyAlignment="1">
      <alignment horizontal="center" vertical="center" wrapText="1"/>
    </xf>
    <xf numFmtId="4" fontId="18" fillId="15" borderId="12" xfId="0" applyNumberFormat="1" applyFont="1" applyFill="1" applyBorder="1" applyAlignment="1" applyProtection="1">
      <alignment horizontal="center" vertical="center"/>
    </xf>
    <xf numFmtId="4" fontId="15" fillId="15" borderId="12" xfId="0" applyNumberFormat="1" applyFont="1" applyFill="1" applyBorder="1" applyAlignment="1">
      <alignment horizontal="center" vertical="center" wrapText="1"/>
    </xf>
    <xf numFmtId="4" fontId="17" fillId="15" borderId="13" xfId="0" applyNumberFormat="1" applyFont="1" applyFill="1" applyBorder="1" applyAlignment="1">
      <alignment horizontal="center" vertical="center" wrapText="1"/>
    </xf>
    <xf numFmtId="4" fontId="15" fillId="9" borderId="18" xfId="0" applyNumberFormat="1" applyFont="1" applyFill="1" applyBorder="1" applyAlignment="1">
      <alignment horizontal="center" vertical="center" wrapText="1"/>
    </xf>
    <xf numFmtId="4" fontId="15" fillId="9" borderId="17" xfId="0" applyNumberFormat="1" applyFont="1" applyFill="1" applyBorder="1" applyAlignment="1">
      <alignment horizontal="center" vertical="center" wrapText="1"/>
    </xf>
    <xf numFmtId="4" fontId="17" fillId="9" borderId="20" xfId="0" applyNumberFormat="1" applyFont="1" applyFill="1" applyBorder="1" applyAlignment="1">
      <alignment horizontal="center" vertical="center" wrapText="1"/>
    </xf>
    <xf numFmtId="4" fontId="17" fillId="9" borderId="16" xfId="0" applyNumberFormat="1" applyFont="1" applyFill="1" applyBorder="1" applyAlignment="1">
      <alignment horizontal="center" vertical="center" wrapText="1"/>
    </xf>
    <xf numFmtId="4" fontId="17" fillId="9" borderId="17" xfId="0" applyNumberFormat="1" applyFont="1" applyFill="1" applyBorder="1" applyAlignment="1">
      <alignment horizontal="center" vertical="center" wrapText="1"/>
    </xf>
    <xf numFmtId="49" fontId="17" fillId="11" borderId="20" xfId="0" applyNumberFormat="1" applyFont="1" applyFill="1" applyBorder="1" applyAlignment="1">
      <alignment horizontal="center" vertical="center" wrapText="1"/>
    </xf>
    <xf numFmtId="4" fontId="17" fillId="16" borderId="20" xfId="0" applyNumberFormat="1" applyFont="1" applyFill="1" applyBorder="1" applyAlignment="1">
      <alignment horizontal="center" vertical="center" wrapText="1"/>
    </xf>
    <xf numFmtId="4" fontId="17" fillId="16" borderId="21" xfId="0" applyNumberFormat="1" applyFont="1" applyFill="1" applyBorder="1" applyAlignment="1">
      <alignment horizontal="center" vertical="center" wrapText="1"/>
    </xf>
    <xf numFmtId="2" fontId="17" fillId="11" borderId="14" xfId="0" applyNumberFormat="1" applyFont="1" applyFill="1" applyBorder="1" applyAlignment="1">
      <alignment horizontal="center" vertical="center" wrapText="1"/>
    </xf>
    <xf numFmtId="2" fontId="17" fillId="11" borderId="10" xfId="0" applyNumberFormat="1" applyFont="1" applyFill="1" applyBorder="1" applyAlignment="1">
      <alignment horizontal="left" vertical="center" wrapText="1"/>
    </xf>
    <xf numFmtId="2" fontId="17" fillId="11" borderId="10" xfId="0" applyNumberFormat="1" applyFont="1" applyFill="1" applyBorder="1" applyAlignment="1">
      <alignment horizontal="center" vertical="center" wrapText="1"/>
    </xf>
    <xf numFmtId="2" fontId="17" fillId="11" borderId="15" xfId="0" applyNumberFormat="1" applyFont="1" applyFill="1" applyBorder="1" applyAlignment="1">
      <alignment horizontal="center" vertical="center" wrapText="1"/>
    </xf>
    <xf numFmtId="2" fontId="15" fillId="10" borderId="16" xfId="0" applyNumberFormat="1" applyFont="1" applyFill="1" applyBorder="1" applyAlignment="1">
      <alignment horizontal="center" vertical="center" wrapText="1"/>
    </xf>
    <xf numFmtId="49" fontId="15" fillId="9" borderId="20" xfId="0" applyNumberFormat="1" applyFont="1" applyFill="1" applyBorder="1" applyAlignment="1">
      <alignment horizontal="center" vertical="center" wrapText="1"/>
    </xf>
    <xf numFmtId="0" fontId="17" fillId="15" borderId="16" xfId="0" applyFont="1" applyFill="1" applyBorder="1" applyAlignment="1">
      <alignment horizontal="center" vertical="center" wrapText="1"/>
    </xf>
    <xf numFmtId="0" fontId="17" fillId="15" borderId="17" xfId="0" applyFont="1" applyFill="1" applyBorder="1" applyAlignment="1">
      <alignment horizontal="center" vertical="center" wrapText="1"/>
    </xf>
    <xf numFmtId="4" fontId="18" fillId="9" borderId="12" xfId="0" applyNumberFormat="1" applyFont="1" applyFill="1" applyBorder="1" applyAlignment="1" applyProtection="1">
      <alignment horizontal="center" vertical="center" wrapText="1"/>
    </xf>
    <xf numFmtId="0" fontId="15" fillId="9" borderId="12" xfId="0" applyFont="1" applyFill="1" applyBorder="1" applyAlignment="1">
      <alignment horizontal="center" vertical="center"/>
    </xf>
    <xf numFmtId="4" fontId="17" fillId="11" borderId="12" xfId="0" applyNumberFormat="1" applyFont="1" applyFill="1" applyBorder="1" applyAlignment="1">
      <alignment horizontal="center" vertical="center" wrapText="1"/>
    </xf>
    <xf numFmtId="0" fontId="17" fillId="11" borderId="13" xfId="0" applyFont="1" applyFill="1" applyBorder="1" applyAlignment="1">
      <alignment horizontal="center" vertical="center" wrapText="1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te" xfId="15"/>
    <cellStyle name="Result" xfId="16"/>
    <cellStyle name="Status" xfId="17"/>
    <cellStyle name="Text" xfId="18"/>
    <cellStyle name="Warning" xfId="19"/>
    <cellStyle name="Обычный" xfId="0" builtinId="0" customBuiltin="1"/>
    <cellStyle name="Обычный 2" xfId="1"/>
  </cellStyles>
  <dxfs count="22">
    <dxf>
      <fill>
        <patternFill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>
        <bottom style="medium">
          <color indexed="64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  <alignment horizontal="center" textRotation="0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__Anonymous_Sheet_DB__2" displayName="__Anonymous_Sheet_DB__2" ref="A9:S21" totalsRowShown="0" headerRowDxfId="0" dataDxfId="21" headerRowBorderDxfId="1">
  <tableColumns count="19">
    <tableColumn id="1" name="1" dataDxfId="20"/>
    <tableColumn id="2" name="2" dataDxfId="19"/>
    <tableColumn id="3" name="3" dataDxfId="18"/>
    <tableColumn id="4" name="4" dataDxfId="17"/>
    <tableColumn id="5" name="5" dataDxfId="16"/>
    <tableColumn id="6" name="6" dataDxfId="15"/>
    <tableColumn id="7" name="7" dataDxfId="14"/>
    <tableColumn id="8" name="8" dataDxfId="13"/>
    <tableColumn id="9" name="9" dataDxfId="12"/>
    <tableColumn id="10" name="10" dataDxfId="11"/>
    <tableColumn id="11" name="11" dataDxfId="10"/>
    <tableColumn id="12" name="12" dataDxfId="9"/>
    <tableColumn id="13" name="13" dataDxfId="8"/>
    <tableColumn id="14" name="14" dataDxfId="7"/>
    <tableColumn id="15" name="15" dataDxfId="6"/>
    <tableColumn id="16" name="16" dataDxfId="5"/>
    <tableColumn id="17" name="17" dataDxfId="4"/>
    <tableColumn id="18" name="18" dataDxfId="3"/>
    <tableColumn id="19" name="19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90"/>
  <sheetViews>
    <sheetView tabSelected="1" zoomScaleNormal="100" workbookViewId="0">
      <selection activeCell="C12" sqref="C12"/>
    </sheetView>
  </sheetViews>
  <sheetFormatPr defaultColWidth="9.42578125" defaultRowHeight="14.65" customHeight="1"/>
  <cols>
    <col min="1" max="1" width="5.85546875" style="1" customWidth="1"/>
    <col min="2" max="2" width="50.28515625" style="2" customWidth="1"/>
    <col min="3" max="3" width="25" style="3" customWidth="1"/>
    <col min="4" max="4" width="20.7109375" style="3" customWidth="1"/>
    <col min="5" max="5" width="13.42578125" style="4" customWidth="1"/>
    <col min="6" max="6" width="13.140625" style="1" customWidth="1"/>
    <col min="7" max="7" width="11.140625" style="1" customWidth="1"/>
    <col min="8" max="8" width="12.28515625" style="5" customWidth="1"/>
    <col min="9" max="9" width="12.5703125" style="1" customWidth="1"/>
    <col min="10" max="10" width="10.28515625" style="1" customWidth="1"/>
    <col min="11" max="11" width="12.5703125" style="1" customWidth="1"/>
    <col min="12" max="12" width="9.7109375" style="1" customWidth="1"/>
    <col min="13" max="13" width="9.42578125" style="1" customWidth="1"/>
    <col min="14" max="14" width="10.7109375" style="1" customWidth="1"/>
    <col min="15" max="257" width="9.42578125" style="1" customWidth="1"/>
    <col min="258" max="258" width="9.42578125" style="6" customWidth="1"/>
    <col min="259" max="16384" width="9.42578125" style="6"/>
  </cols>
  <sheetData>
    <row r="1" spans="1:257" s="221" customFormat="1" ht="16.5" customHeight="1">
      <c r="A1" s="223"/>
      <c r="B1" s="224"/>
      <c r="C1" s="225"/>
      <c r="D1" s="225"/>
      <c r="E1" s="220"/>
      <c r="F1" s="223"/>
      <c r="G1" s="223"/>
      <c r="H1" s="226"/>
      <c r="I1" s="256" t="s">
        <v>0</v>
      </c>
      <c r="J1" s="256"/>
      <c r="K1" s="256"/>
      <c r="L1" s="256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  <c r="IS1" s="223"/>
      <c r="IT1" s="223"/>
      <c r="IU1" s="223"/>
      <c r="IV1" s="223"/>
      <c r="IW1" s="223"/>
    </row>
    <row r="2" spans="1:257" s="221" customFormat="1" ht="38.25" customHeight="1">
      <c r="A2" s="223"/>
      <c r="B2" s="224"/>
      <c r="C2" s="225"/>
      <c r="D2" s="225"/>
      <c r="E2" s="220"/>
      <c r="F2" s="223"/>
      <c r="G2" s="223"/>
      <c r="H2" s="226"/>
      <c r="I2" s="257" t="s">
        <v>1</v>
      </c>
      <c r="J2" s="257"/>
      <c r="K2" s="257"/>
      <c r="L2" s="257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  <c r="IS2" s="223"/>
      <c r="IT2" s="223"/>
      <c r="IU2" s="223"/>
      <c r="IV2" s="223"/>
      <c r="IW2" s="223"/>
    </row>
    <row r="3" spans="1:257" s="221" customFormat="1" ht="15" customHeight="1">
      <c r="A3" s="223"/>
      <c r="B3" s="224"/>
      <c r="C3" s="225"/>
      <c r="D3" s="225"/>
      <c r="E3" s="220"/>
      <c r="F3" s="223"/>
      <c r="G3" s="223"/>
      <c r="H3" s="226"/>
      <c r="I3" s="257" t="s">
        <v>694</v>
      </c>
      <c r="J3" s="257"/>
      <c r="K3" s="257"/>
      <c r="L3" s="257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  <c r="IS3" s="223"/>
      <c r="IT3" s="223"/>
      <c r="IU3" s="223"/>
      <c r="IV3" s="223"/>
      <c r="IW3" s="223"/>
    </row>
    <row r="4" spans="1:257" s="221" customFormat="1" ht="30" customHeight="1" thickBot="1">
      <c r="A4" s="293" t="s">
        <v>2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  <c r="IS4" s="223"/>
      <c r="IT4" s="223"/>
      <c r="IU4" s="223"/>
      <c r="IV4" s="223"/>
      <c r="IW4" s="223"/>
    </row>
    <row r="5" spans="1:257" ht="18" customHeight="1">
      <c r="A5" s="282" t="s">
        <v>3</v>
      </c>
      <c r="B5" s="294" t="s">
        <v>4</v>
      </c>
      <c r="C5" s="287" t="s">
        <v>5</v>
      </c>
      <c r="D5" s="285" t="s">
        <v>6</v>
      </c>
      <c r="E5" s="287" t="s">
        <v>7</v>
      </c>
      <c r="F5" s="287"/>
      <c r="G5" s="287"/>
      <c r="H5" s="295" t="s">
        <v>8</v>
      </c>
      <c r="I5" s="295"/>
      <c r="J5" s="295"/>
      <c r="K5" s="285" t="s">
        <v>9</v>
      </c>
      <c r="L5" s="290"/>
    </row>
    <row r="6" spans="1:257" ht="15.75" customHeight="1">
      <c r="A6" s="283"/>
      <c r="B6" s="259"/>
      <c r="C6" s="260"/>
      <c r="D6" s="258"/>
      <c r="E6" s="260" t="s">
        <v>686</v>
      </c>
      <c r="F6" s="258" t="s">
        <v>10</v>
      </c>
      <c r="G6" s="258" t="s">
        <v>677</v>
      </c>
      <c r="H6" s="261" t="s">
        <v>687</v>
      </c>
      <c r="I6" s="258" t="s">
        <v>10</v>
      </c>
      <c r="J6" s="258" t="s">
        <v>677</v>
      </c>
      <c r="K6" s="258" t="s">
        <v>10</v>
      </c>
      <c r="L6" s="291" t="s">
        <v>677</v>
      </c>
    </row>
    <row r="7" spans="1:257" ht="32.25" customHeight="1" thickBot="1">
      <c r="A7" s="284"/>
      <c r="B7" s="296"/>
      <c r="C7" s="288"/>
      <c r="D7" s="286"/>
      <c r="E7" s="288"/>
      <c r="F7" s="286"/>
      <c r="G7" s="286"/>
      <c r="H7" s="297"/>
      <c r="I7" s="286"/>
      <c r="J7" s="286"/>
      <c r="K7" s="286"/>
      <c r="L7" s="292"/>
    </row>
    <row r="8" spans="1:257" s="7" customFormat="1" ht="14.65" customHeight="1" thickBot="1">
      <c r="A8" s="299">
        <v>1</v>
      </c>
      <c r="B8" s="300">
        <v>2</v>
      </c>
      <c r="C8" s="300">
        <v>3</v>
      </c>
      <c r="D8" s="300">
        <v>4</v>
      </c>
      <c r="E8" s="300">
        <v>5</v>
      </c>
      <c r="F8" s="300">
        <v>6</v>
      </c>
      <c r="G8" s="300">
        <v>7</v>
      </c>
      <c r="H8" s="300">
        <v>8</v>
      </c>
      <c r="I8" s="300">
        <v>9</v>
      </c>
      <c r="J8" s="300">
        <v>10</v>
      </c>
      <c r="K8" s="300">
        <v>11</v>
      </c>
      <c r="L8" s="301">
        <v>12</v>
      </c>
    </row>
    <row r="9" spans="1:257" s="7" customFormat="1" ht="23.25" customHeight="1">
      <c r="A9" s="387" t="s">
        <v>11</v>
      </c>
      <c r="B9" s="388" t="s">
        <v>670</v>
      </c>
      <c r="C9" s="389"/>
      <c r="D9" s="389"/>
      <c r="E9" s="212"/>
      <c r="F9" s="389">
        <f>SUM(F10:F37)</f>
        <v>168.46000000000004</v>
      </c>
      <c r="G9" s="389">
        <f>SUM(G10:G37)</f>
        <v>1864.5199999999998</v>
      </c>
      <c r="H9" s="389"/>
      <c r="I9" s="389">
        <f>SUM(I10:I37)</f>
        <v>168.41712000000001</v>
      </c>
      <c r="J9" s="389">
        <f>SUM(J10:J37)</f>
        <v>1863.9799999999998</v>
      </c>
      <c r="K9" s="389">
        <f>SUM(K10:K37)</f>
        <v>336.87711999999999</v>
      </c>
      <c r="L9" s="390">
        <f>SUM(L10:L37)</f>
        <v>3728.5</v>
      </c>
    </row>
    <row r="10" spans="1:257" s="1" customFormat="1" ht="43.5" customHeight="1">
      <c r="A10" s="197" t="s">
        <v>12</v>
      </c>
      <c r="B10" s="12" t="s">
        <v>13</v>
      </c>
      <c r="C10" s="11" t="s">
        <v>14</v>
      </c>
      <c r="D10" s="247" t="s">
        <v>15</v>
      </c>
      <c r="E10" s="13">
        <v>10.295999999999999</v>
      </c>
      <c r="F10" s="243">
        <f t="shared" ref="F10:F37" si="0">ROUND(K10/2,2)</f>
        <v>58</v>
      </c>
      <c r="G10" s="243">
        <f t="shared" ref="G10:G37" si="1">ROUND(E10*F10,2)</f>
        <v>597.16999999999996</v>
      </c>
      <c r="H10" s="14">
        <v>10.295999999999999</v>
      </c>
      <c r="I10" s="243">
        <f t="shared" ref="I10:I37" si="2">K10-F10</f>
        <v>58</v>
      </c>
      <c r="J10" s="243">
        <f t="shared" ref="J10:J37" si="3">ROUND(H10*I10,2)</f>
        <v>597.16999999999996</v>
      </c>
      <c r="K10" s="15">
        <v>116</v>
      </c>
      <c r="L10" s="188">
        <f t="shared" ref="L10:L37" si="4">G10+J10</f>
        <v>1194.3399999999999</v>
      </c>
    </row>
    <row r="11" spans="1:257" s="1" customFormat="1" ht="45.75" customHeight="1">
      <c r="A11" s="186" t="s">
        <v>16</v>
      </c>
      <c r="B11" s="248" t="s">
        <v>17</v>
      </c>
      <c r="C11" s="16" t="s">
        <v>18</v>
      </c>
      <c r="D11" s="247" t="s">
        <v>15</v>
      </c>
      <c r="E11" s="13">
        <v>10.295999999999999</v>
      </c>
      <c r="F11" s="243">
        <f t="shared" si="0"/>
        <v>8.18</v>
      </c>
      <c r="G11" s="243">
        <f t="shared" si="1"/>
        <v>84.22</v>
      </c>
      <c r="H11" s="14">
        <v>10.295999999999999</v>
      </c>
      <c r="I11" s="243">
        <f t="shared" si="2"/>
        <v>8.1700000000000017</v>
      </c>
      <c r="J11" s="243">
        <f t="shared" si="3"/>
        <v>84.12</v>
      </c>
      <c r="K11" s="243">
        <v>16.350000000000001</v>
      </c>
      <c r="L11" s="188">
        <f t="shared" si="4"/>
        <v>168.34</v>
      </c>
    </row>
    <row r="12" spans="1:257" s="1" customFormat="1" ht="45.75" customHeight="1">
      <c r="A12" s="186" t="s">
        <v>19</v>
      </c>
      <c r="B12" s="248" t="s">
        <v>20</v>
      </c>
      <c r="C12" s="11" t="s">
        <v>21</v>
      </c>
      <c r="D12" s="247" t="s">
        <v>15</v>
      </c>
      <c r="E12" s="13">
        <v>10.295999999999999</v>
      </c>
      <c r="F12" s="243">
        <f t="shared" si="0"/>
        <v>8.9</v>
      </c>
      <c r="G12" s="243">
        <f t="shared" si="1"/>
        <v>91.63</v>
      </c>
      <c r="H12" s="14">
        <v>10.295999999999999</v>
      </c>
      <c r="I12" s="243">
        <f t="shared" si="2"/>
        <v>8.9</v>
      </c>
      <c r="J12" s="243">
        <f t="shared" si="3"/>
        <v>91.63</v>
      </c>
      <c r="K12" s="243">
        <v>17.8</v>
      </c>
      <c r="L12" s="188">
        <f t="shared" si="4"/>
        <v>183.26</v>
      </c>
    </row>
    <row r="13" spans="1:257" s="1" customFormat="1" ht="45.75" customHeight="1">
      <c r="A13" s="186" t="s">
        <v>22</v>
      </c>
      <c r="B13" s="248" t="s">
        <v>23</v>
      </c>
      <c r="C13" s="247" t="s">
        <v>24</v>
      </c>
      <c r="D13" s="247" t="s">
        <v>15</v>
      </c>
      <c r="E13" s="13">
        <v>10.295999999999999</v>
      </c>
      <c r="F13" s="243">
        <f t="shared" si="0"/>
        <v>16.010000000000002</v>
      </c>
      <c r="G13" s="243">
        <f t="shared" si="1"/>
        <v>164.84</v>
      </c>
      <c r="H13" s="14">
        <v>10.295999999999999</v>
      </c>
      <c r="I13" s="243">
        <f t="shared" si="2"/>
        <v>15.999999999999996</v>
      </c>
      <c r="J13" s="243">
        <f t="shared" si="3"/>
        <v>164.74</v>
      </c>
      <c r="K13" s="243">
        <v>32.01</v>
      </c>
      <c r="L13" s="188">
        <f t="shared" si="4"/>
        <v>329.58000000000004</v>
      </c>
    </row>
    <row r="14" spans="1:257" s="1" customFormat="1" ht="45.75" customHeight="1">
      <c r="A14" s="186" t="s">
        <v>25</v>
      </c>
      <c r="B14" s="248" t="s">
        <v>26</v>
      </c>
      <c r="C14" s="247" t="s">
        <v>27</v>
      </c>
      <c r="D14" s="247" t="s">
        <v>15</v>
      </c>
      <c r="E14" s="13">
        <v>10.295999999999999</v>
      </c>
      <c r="F14" s="243">
        <f t="shared" si="0"/>
        <v>3.75</v>
      </c>
      <c r="G14" s="243">
        <f t="shared" si="1"/>
        <v>38.61</v>
      </c>
      <c r="H14" s="14">
        <v>10.295999999999999</v>
      </c>
      <c r="I14" s="243">
        <f t="shared" si="2"/>
        <v>3.75</v>
      </c>
      <c r="J14" s="243">
        <f t="shared" si="3"/>
        <v>38.61</v>
      </c>
      <c r="K14" s="243">
        <v>7.5</v>
      </c>
      <c r="L14" s="188">
        <f t="shared" si="4"/>
        <v>77.22</v>
      </c>
    </row>
    <row r="15" spans="1:257" s="1" customFormat="1" ht="45.75" customHeight="1">
      <c r="A15" s="186" t="s">
        <v>28</v>
      </c>
      <c r="B15" s="248" t="s">
        <v>29</v>
      </c>
      <c r="C15" s="247" t="s">
        <v>30</v>
      </c>
      <c r="D15" s="247" t="s">
        <v>15</v>
      </c>
      <c r="E15" s="13">
        <v>10.295999999999999</v>
      </c>
      <c r="F15" s="243">
        <f t="shared" si="0"/>
        <v>1.75</v>
      </c>
      <c r="G15" s="243">
        <f t="shared" si="1"/>
        <v>18.02</v>
      </c>
      <c r="H15" s="14">
        <v>10.295999999999999</v>
      </c>
      <c r="I15" s="243">
        <f t="shared" si="2"/>
        <v>1.75</v>
      </c>
      <c r="J15" s="243">
        <f t="shared" si="3"/>
        <v>18.02</v>
      </c>
      <c r="K15" s="243">
        <v>3.5</v>
      </c>
      <c r="L15" s="188">
        <f t="shared" si="4"/>
        <v>36.04</v>
      </c>
    </row>
    <row r="16" spans="1:257" s="1" customFormat="1" ht="45.75" customHeight="1">
      <c r="A16" s="186" t="s">
        <v>31</v>
      </c>
      <c r="B16" s="248" t="s">
        <v>32</v>
      </c>
      <c r="C16" s="247" t="s">
        <v>33</v>
      </c>
      <c r="D16" s="247" t="s">
        <v>15</v>
      </c>
      <c r="E16" s="13">
        <v>10.295999999999999</v>
      </c>
      <c r="F16" s="243">
        <f t="shared" si="0"/>
        <v>0.75</v>
      </c>
      <c r="G16" s="243">
        <f t="shared" si="1"/>
        <v>7.72</v>
      </c>
      <c r="H16" s="14">
        <v>10.295999999999999</v>
      </c>
      <c r="I16" s="243">
        <f t="shared" si="2"/>
        <v>0.75</v>
      </c>
      <c r="J16" s="243">
        <f t="shared" si="3"/>
        <v>7.72</v>
      </c>
      <c r="K16" s="243">
        <v>1.5</v>
      </c>
      <c r="L16" s="188">
        <f t="shared" si="4"/>
        <v>15.44</v>
      </c>
    </row>
    <row r="17" spans="1:12" s="1" customFormat="1" ht="45.75" customHeight="1">
      <c r="A17" s="186" t="s">
        <v>34</v>
      </c>
      <c r="B17" s="248" t="s">
        <v>35</v>
      </c>
      <c r="C17" s="247" t="s">
        <v>36</v>
      </c>
      <c r="D17" s="247" t="s">
        <v>15</v>
      </c>
      <c r="E17" s="13">
        <v>10.295999999999999</v>
      </c>
      <c r="F17" s="243">
        <f t="shared" si="0"/>
        <v>7.5</v>
      </c>
      <c r="G17" s="243">
        <f t="shared" si="1"/>
        <v>77.22</v>
      </c>
      <c r="H17" s="14">
        <v>10.295999999999999</v>
      </c>
      <c r="I17" s="243">
        <f t="shared" si="2"/>
        <v>7.5</v>
      </c>
      <c r="J17" s="243">
        <f t="shared" si="3"/>
        <v>77.22</v>
      </c>
      <c r="K17" s="243">
        <v>15</v>
      </c>
      <c r="L17" s="188">
        <f t="shared" si="4"/>
        <v>154.44</v>
      </c>
    </row>
    <row r="18" spans="1:12" s="1" customFormat="1" ht="45.75" customHeight="1">
      <c r="A18" s="186" t="s">
        <v>37</v>
      </c>
      <c r="B18" s="248" t="s">
        <v>38</v>
      </c>
      <c r="C18" s="247" t="s">
        <v>39</v>
      </c>
      <c r="D18" s="247" t="s">
        <v>15</v>
      </c>
      <c r="E18" s="13">
        <v>11.544</v>
      </c>
      <c r="F18" s="243">
        <f t="shared" si="0"/>
        <v>4.5999999999999996</v>
      </c>
      <c r="G18" s="243">
        <f t="shared" si="1"/>
        <v>53.1</v>
      </c>
      <c r="H18" s="14">
        <v>11.544</v>
      </c>
      <c r="I18" s="243">
        <f t="shared" si="2"/>
        <v>4.5999999999999996</v>
      </c>
      <c r="J18" s="243">
        <f t="shared" si="3"/>
        <v>53.1</v>
      </c>
      <c r="K18" s="243">
        <v>9.1999999999999993</v>
      </c>
      <c r="L18" s="188">
        <f t="shared" si="4"/>
        <v>106.2</v>
      </c>
    </row>
    <row r="19" spans="1:12" s="1" customFormat="1" ht="45.75" customHeight="1">
      <c r="A19" s="186" t="s">
        <v>40</v>
      </c>
      <c r="B19" s="248" t="s">
        <v>41</v>
      </c>
      <c r="C19" s="247" t="s">
        <v>42</v>
      </c>
      <c r="D19" s="247" t="s">
        <v>15</v>
      </c>
      <c r="E19" s="13">
        <v>11.544</v>
      </c>
      <c r="F19" s="243">
        <f t="shared" si="0"/>
        <v>0.98</v>
      </c>
      <c r="G19" s="243">
        <f t="shared" si="1"/>
        <v>11.31</v>
      </c>
      <c r="H19" s="14">
        <v>11.544</v>
      </c>
      <c r="I19" s="243">
        <f t="shared" si="2"/>
        <v>0.97</v>
      </c>
      <c r="J19" s="243">
        <f t="shared" si="3"/>
        <v>11.2</v>
      </c>
      <c r="K19" s="243">
        <v>1.95</v>
      </c>
      <c r="L19" s="188">
        <f t="shared" si="4"/>
        <v>22.509999999999998</v>
      </c>
    </row>
    <row r="20" spans="1:12" s="1" customFormat="1" ht="45.75" customHeight="1">
      <c r="A20" s="186" t="s">
        <v>43</v>
      </c>
      <c r="B20" s="248" t="s">
        <v>44</v>
      </c>
      <c r="C20" s="247" t="s">
        <v>45</v>
      </c>
      <c r="D20" s="16" t="s">
        <v>46</v>
      </c>
      <c r="E20" s="244">
        <v>16.056000000000001</v>
      </c>
      <c r="F20" s="243">
        <f t="shared" si="0"/>
        <v>3.16</v>
      </c>
      <c r="G20" s="243">
        <f t="shared" si="1"/>
        <v>50.74</v>
      </c>
      <c r="H20" s="245">
        <v>16.056000000000001</v>
      </c>
      <c r="I20" s="243">
        <f t="shared" si="2"/>
        <v>3.1499999999999995</v>
      </c>
      <c r="J20" s="243">
        <f t="shared" si="3"/>
        <v>50.58</v>
      </c>
      <c r="K20" s="243">
        <v>6.31</v>
      </c>
      <c r="L20" s="188">
        <f t="shared" si="4"/>
        <v>101.32</v>
      </c>
    </row>
    <row r="21" spans="1:12" s="1" customFormat="1" ht="53.25" customHeight="1">
      <c r="A21" s="186" t="s">
        <v>47</v>
      </c>
      <c r="B21" s="248" t="s">
        <v>48</v>
      </c>
      <c r="C21" s="247" t="s">
        <v>49</v>
      </c>
      <c r="D21" s="16" t="s">
        <v>46</v>
      </c>
      <c r="E21" s="244">
        <v>16.056000000000001</v>
      </c>
      <c r="F21" s="243">
        <f t="shared" si="0"/>
        <v>1.65</v>
      </c>
      <c r="G21" s="243">
        <f t="shared" si="1"/>
        <v>26.49</v>
      </c>
      <c r="H21" s="245">
        <v>16.056000000000001</v>
      </c>
      <c r="I21" s="243">
        <f t="shared" si="2"/>
        <v>1.65</v>
      </c>
      <c r="J21" s="243">
        <f t="shared" si="3"/>
        <v>26.49</v>
      </c>
      <c r="K21" s="243">
        <v>3.3</v>
      </c>
      <c r="L21" s="188">
        <f t="shared" si="4"/>
        <v>52.98</v>
      </c>
    </row>
    <row r="22" spans="1:12" s="1" customFormat="1" ht="45.75" customHeight="1">
      <c r="A22" s="186" t="s">
        <v>50</v>
      </c>
      <c r="B22" s="248" t="s">
        <v>51</v>
      </c>
      <c r="C22" s="247" t="s">
        <v>52</v>
      </c>
      <c r="D22" s="16" t="s">
        <v>46</v>
      </c>
      <c r="E22" s="244">
        <v>16.056000000000001</v>
      </c>
      <c r="F22" s="243">
        <f t="shared" si="0"/>
        <v>5.84</v>
      </c>
      <c r="G22" s="243">
        <f t="shared" si="1"/>
        <v>93.77</v>
      </c>
      <c r="H22" s="245">
        <v>16.056000000000001</v>
      </c>
      <c r="I22" s="243">
        <f t="shared" si="2"/>
        <v>5.84</v>
      </c>
      <c r="J22" s="243">
        <f t="shared" si="3"/>
        <v>93.77</v>
      </c>
      <c r="K22" s="243">
        <v>11.68</v>
      </c>
      <c r="L22" s="188">
        <f t="shared" si="4"/>
        <v>187.54</v>
      </c>
    </row>
    <row r="23" spans="1:12" s="1" customFormat="1" ht="45.75" customHeight="1">
      <c r="A23" s="186" t="s">
        <v>53</v>
      </c>
      <c r="B23" s="248" t="s">
        <v>54</v>
      </c>
      <c r="C23" s="17" t="s">
        <v>55</v>
      </c>
      <c r="D23" s="16" t="s">
        <v>46</v>
      </c>
      <c r="E23" s="244">
        <v>16.056000000000001</v>
      </c>
      <c r="F23" s="243">
        <f t="shared" si="0"/>
        <v>2.5</v>
      </c>
      <c r="G23" s="243">
        <f t="shared" si="1"/>
        <v>40.14</v>
      </c>
      <c r="H23" s="245">
        <v>16.056000000000001</v>
      </c>
      <c r="I23" s="243">
        <f t="shared" si="2"/>
        <v>2.5</v>
      </c>
      <c r="J23" s="243">
        <f t="shared" si="3"/>
        <v>40.14</v>
      </c>
      <c r="K23" s="243">
        <v>5</v>
      </c>
      <c r="L23" s="188">
        <f t="shared" si="4"/>
        <v>80.28</v>
      </c>
    </row>
    <row r="24" spans="1:12" s="1" customFormat="1" ht="45.75" customHeight="1">
      <c r="A24" s="186" t="s">
        <v>56</v>
      </c>
      <c r="B24" s="248" t="s">
        <v>57</v>
      </c>
      <c r="C24" s="247" t="s">
        <v>58</v>
      </c>
      <c r="D24" s="16" t="s">
        <v>46</v>
      </c>
      <c r="E24" s="244">
        <v>16.056000000000001</v>
      </c>
      <c r="F24" s="243">
        <f t="shared" si="0"/>
        <v>1.65</v>
      </c>
      <c r="G24" s="243">
        <f t="shared" si="1"/>
        <v>26.49</v>
      </c>
      <c r="H24" s="245">
        <v>16.056000000000001</v>
      </c>
      <c r="I24" s="243">
        <f t="shared" si="2"/>
        <v>1.65</v>
      </c>
      <c r="J24" s="243">
        <f t="shared" si="3"/>
        <v>26.49</v>
      </c>
      <c r="K24" s="243">
        <v>3.3</v>
      </c>
      <c r="L24" s="188">
        <f t="shared" si="4"/>
        <v>52.98</v>
      </c>
    </row>
    <row r="25" spans="1:12" s="1" customFormat="1" ht="40.5" customHeight="1">
      <c r="A25" s="186" t="s">
        <v>59</v>
      </c>
      <c r="B25" s="248" t="s">
        <v>60</v>
      </c>
      <c r="C25" s="247" t="s">
        <v>61</v>
      </c>
      <c r="D25" s="247" t="s">
        <v>15</v>
      </c>
      <c r="E25" s="244">
        <v>10.295999999999999</v>
      </c>
      <c r="F25" s="243">
        <f t="shared" si="0"/>
        <v>2.5</v>
      </c>
      <c r="G25" s="243">
        <f t="shared" si="1"/>
        <v>25.74</v>
      </c>
      <c r="H25" s="245">
        <v>10.295999999999999</v>
      </c>
      <c r="I25" s="243">
        <f t="shared" si="2"/>
        <v>2.5</v>
      </c>
      <c r="J25" s="243">
        <f t="shared" si="3"/>
        <v>25.74</v>
      </c>
      <c r="K25" s="243">
        <v>5</v>
      </c>
      <c r="L25" s="188">
        <f t="shared" si="4"/>
        <v>51.48</v>
      </c>
    </row>
    <row r="26" spans="1:12" s="1" customFormat="1" ht="42" customHeight="1">
      <c r="A26" s="186" t="s">
        <v>62</v>
      </c>
      <c r="B26" s="248" t="s">
        <v>63</v>
      </c>
      <c r="C26" s="247" t="s">
        <v>64</v>
      </c>
      <c r="D26" s="16" t="s">
        <v>46</v>
      </c>
      <c r="E26" s="244">
        <v>16.056000000000001</v>
      </c>
      <c r="F26" s="243">
        <f t="shared" si="0"/>
        <v>1.25</v>
      </c>
      <c r="G26" s="243">
        <f t="shared" si="1"/>
        <v>20.07</v>
      </c>
      <c r="H26" s="245">
        <v>16.056000000000001</v>
      </c>
      <c r="I26" s="243">
        <f t="shared" si="2"/>
        <v>1.25</v>
      </c>
      <c r="J26" s="243">
        <f t="shared" si="3"/>
        <v>20.07</v>
      </c>
      <c r="K26" s="243">
        <v>2.5</v>
      </c>
      <c r="L26" s="188">
        <f t="shared" si="4"/>
        <v>40.14</v>
      </c>
    </row>
    <row r="27" spans="1:12" s="1" customFormat="1" ht="42.75" customHeight="1">
      <c r="A27" s="186" t="s">
        <v>65</v>
      </c>
      <c r="B27" s="248" t="s">
        <v>66</v>
      </c>
      <c r="C27" s="247" t="s">
        <v>67</v>
      </c>
      <c r="D27" s="247" t="s">
        <v>15</v>
      </c>
      <c r="E27" s="244">
        <v>10.295999999999999</v>
      </c>
      <c r="F27" s="243">
        <f t="shared" si="0"/>
        <v>1</v>
      </c>
      <c r="G27" s="243">
        <f t="shared" si="1"/>
        <v>10.3</v>
      </c>
      <c r="H27" s="245">
        <v>10.295999999999999</v>
      </c>
      <c r="I27" s="243">
        <f t="shared" si="2"/>
        <v>1</v>
      </c>
      <c r="J27" s="243">
        <f t="shared" si="3"/>
        <v>10.3</v>
      </c>
      <c r="K27" s="243">
        <v>2</v>
      </c>
      <c r="L27" s="188">
        <f t="shared" si="4"/>
        <v>20.6</v>
      </c>
    </row>
    <row r="28" spans="1:12" s="1" customFormat="1" ht="50.25" customHeight="1">
      <c r="A28" s="186" t="s">
        <v>68</v>
      </c>
      <c r="B28" s="248" t="s">
        <v>69</v>
      </c>
      <c r="C28" s="11" t="s">
        <v>14</v>
      </c>
      <c r="D28" s="247" t="s">
        <v>15</v>
      </c>
      <c r="E28" s="244">
        <v>10.295999999999999</v>
      </c>
      <c r="F28" s="243">
        <f t="shared" si="0"/>
        <v>31.25</v>
      </c>
      <c r="G28" s="243">
        <f t="shared" si="1"/>
        <v>321.75</v>
      </c>
      <c r="H28" s="245">
        <v>10.295999999999999</v>
      </c>
      <c r="I28" s="243">
        <f t="shared" si="2"/>
        <v>31.25</v>
      </c>
      <c r="J28" s="243">
        <f t="shared" si="3"/>
        <v>321.75</v>
      </c>
      <c r="K28" s="243">
        <v>62.5</v>
      </c>
      <c r="L28" s="188">
        <f t="shared" si="4"/>
        <v>643.5</v>
      </c>
    </row>
    <row r="29" spans="1:12" s="1" customFormat="1" ht="50.25" customHeight="1">
      <c r="A29" s="186" t="s">
        <v>70</v>
      </c>
      <c r="B29" s="248" t="s">
        <v>71</v>
      </c>
      <c r="C29" s="247" t="s">
        <v>72</v>
      </c>
      <c r="D29" s="247" t="s">
        <v>15</v>
      </c>
      <c r="E29" s="244">
        <v>10.295999999999999</v>
      </c>
      <c r="F29" s="243">
        <f t="shared" si="0"/>
        <v>0.5</v>
      </c>
      <c r="G29" s="243">
        <f t="shared" si="1"/>
        <v>5.15</v>
      </c>
      <c r="H29" s="245">
        <v>10.295999999999999</v>
      </c>
      <c r="I29" s="243">
        <f t="shared" si="2"/>
        <v>0.5</v>
      </c>
      <c r="J29" s="243">
        <f t="shared" si="3"/>
        <v>5.15</v>
      </c>
      <c r="K29" s="243">
        <v>1</v>
      </c>
      <c r="L29" s="188">
        <f t="shared" si="4"/>
        <v>10.3</v>
      </c>
    </row>
    <row r="30" spans="1:12" s="1" customFormat="1" ht="39.75" customHeight="1">
      <c r="A30" s="391" t="s">
        <v>73</v>
      </c>
      <c r="B30" s="19" t="s">
        <v>74</v>
      </c>
      <c r="C30" s="18" t="s">
        <v>75</v>
      </c>
      <c r="D30" s="16" t="s">
        <v>46</v>
      </c>
      <c r="E30" s="244">
        <v>16.056000000000001</v>
      </c>
      <c r="F30" s="243">
        <f t="shared" si="0"/>
        <v>1</v>
      </c>
      <c r="G30" s="243">
        <f t="shared" si="1"/>
        <v>16.059999999999999</v>
      </c>
      <c r="H30" s="245">
        <v>16.056000000000001</v>
      </c>
      <c r="I30" s="243">
        <f t="shared" si="2"/>
        <v>1</v>
      </c>
      <c r="J30" s="243">
        <f t="shared" si="3"/>
        <v>16.059999999999999</v>
      </c>
      <c r="K30" s="20">
        <v>2</v>
      </c>
      <c r="L30" s="188">
        <f t="shared" si="4"/>
        <v>32.119999999999997</v>
      </c>
    </row>
    <row r="31" spans="1:12" s="1" customFormat="1" ht="39.75" customHeight="1">
      <c r="A31" s="186" t="s">
        <v>76</v>
      </c>
      <c r="B31" s="248" t="s">
        <v>77</v>
      </c>
      <c r="C31" s="247" t="s">
        <v>78</v>
      </c>
      <c r="D31" s="16" t="s">
        <v>46</v>
      </c>
      <c r="E31" s="244">
        <v>16.056000000000001</v>
      </c>
      <c r="F31" s="243">
        <f t="shared" si="0"/>
        <v>1.75</v>
      </c>
      <c r="G31" s="243">
        <f t="shared" si="1"/>
        <v>28.1</v>
      </c>
      <c r="H31" s="245">
        <v>16.056000000000001</v>
      </c>
      <c r="I31" s="243">
        <f t="shared" si="2"/>
        <v>1.75</v>
      </c>
      <c r="J31" s="243">
        <f t="shared" si="3"/>
        <v>28.1</v>
      </c>
      <c r="K31" s="243">
        <v>3.5</v>
      </c>
      <c r="L31" s="188">
        <f t="shared" si="4"/>
        <v>56.2</v>
      </c>
    </row>
    <row r="32" spans="1:12" s="1" customFormat="1" ht="45.75" customHeight="1">
      <c r="A32" s="186" t="s">
        <v>79</v>
      </c>
      <c r="B32" s="248" t="s">
        <v>80</v>
      </c>
      <c r="C32" s="247" t="s">
        <v>81</v>
      </c>
      <c r="D32" s="16" t="s">
        <v>46</v>
      </c>
      <c r="E32" s="244">
        <v>16.056000000000001</v>
      </c>
      <c r="F32" s="243">
        <f t="shared" si="0"/>
        <v>1.2</v>
      </c>
      <c r="G32" s="243">
        <f t="shared" si="1"/>
        <v>19.27</v>
      </c>
      <c r="H32" s="245">
        <v>16.056000000000001</v>
      </c>
      <c r="I32" s="243">
        <f t="shared" si="2"/>
        <v>1.2</v>
      </c>
      <c r="J32" s="243">
        <f t="shared" si="3"/>
        <v>19.27</v>
      </c>
      <c r="K32" s="243">
        <v>2.4</v>
      </c>
      <c r="L32" s="188">
        <f t="shared" si="4"/>
        <v>38.54</v>
      </c>
    </row>
    <row r="33" spans="1:12" s="1" customFormat="1" ht="45.75" customHeight="1">
      <c r="A33" s="186" t="s">
        <v>82</v>
      </c>
      <c r="B33" s="248" t="s">
        <v>83</v>
      </c>
      <c r="C33" s="247" t="s">
        <v>84</v>
      </c>
      <c r="D33" s="16" t="s">
        <v>46</v>
      </c>
      <c r="E33" s="244">
        <v>16.056000000000001</v>
      </c>
      <c r="F33" s="243">
        <f t="shared" si="0"/>
        <v>0.3</v>
      </c>
      <c r="G33" s="243">
        <f t="shared" si="1"/>
        <v>4.82</v>
      </c>
      <c r="H33" s="245">
        <v>16.056000000000001</v>
      </c>
      <c r="I33" s="243">
        <f t="shared" si="2"/>
        <v>0.3</v>
      </c>
      <c r="J33" s="243">
        <f t="shared" si="3"/>
        <v>4.82</v>
      </c>
      <c r="K33" s="243">
        <v>0.6</v>
      </c>
      <c r="L33" s="188">
        <f t="shared" si="4"/>
        <v>9.64</v>
      </c>
    </row>
    <row r="34" spans="1:12" s="1" customFormat="1" ht="42.75" customHeight="1">
      <c r="A34" s="186" t="s">
        <v>85</v>
      </c>
      <c r="B34" s="21" t="s">
        <v>86</v>
      </c>
      <c r="C34" s="247" t="s">
        <v>87</v>
      </c>
      <c r="D34" s="247" t="s">
        <v>15</v>
      </c>
      <c r="E34" s="244">
        <v>10.295999999999999</v>
      </c>
      <c r="F34" s="243">
        <f t="shared" si="0"/>
        <v>0.75</v>
      </c>
      <c r="G34" s="243">
        <f t="shared" si="1"/>
        <v>7.72</v>
      </c>
      <c r="H34" s="245">
        <v>10.295999999999999</v>
      </c>
      <c r="I34" s="243">
        <f t="shared" si="2"/>
        <v>0.75</v>
      </c>
      <c r="J34" s="243">
        <f t="shared" si="3"/>
        <v>7.72</v>
      </c>
      <c r="K34" s="243">
        <v>1.5</v>
      </c>
      <c r="L34" s="188">
        <f t="shared" si="4"/>
        <v>15.44</v>
      </c>
    </row>
    <row r="35" spans="1:12" s="1" customFormat="1" ht="44.25" customHeight="1">
      <c r="A35" s="391" t="s">
        <v>88</v>
      </c>
      <c r="B35" s="19" t="s">
        <v>89</v>
      </c>
      <c r="C35" s="18" t="s">
        <v>90</v>
      </c>
      <c r="D35" s="18" t="s">
        <v>91</v>
      </c>
      <c r="E35" s="244">
        <v>14.087999999999999</v>
      </c>
      <c r="F35" s="243">
        <f t="shared" si="0"/>
        <v>1</v>
      </c>
      <c r="G35" s="243">
        <f t="shared" si="1"/>
        <v>14.09</v>
      </c>
      <c r="H35" s="245">
        <v>14.087999999999999</v>
      </c>
      <c r="I35" s="243">
        <f t="shared" si="2"/>
        <v>1</v>
      </c>
      <c r="J35" s="243">
        <f t="shared" si="3"/>
        <v>14.09</v>
      </c>
      <c r="K35" s="243">
        <v>2</v>
      </c>
      <c r="L35" s="188">
        <f t="shared" si="4"/>
        <v>28.18</v>
      </c>
    </row>
    <row r="36" spans="1:12" s="1" customFormat="1" ht="47.25" customHeight="1">
      <c r="A36" s="391" t="s">
        <v>92</v>
      </c>
      <c r="B36" s="19" t="s">
        <v>93</v>
      </c>
      <c r="C36" s="18" t="s">
        <v>94</v>
      </c>
      <c r="D36" s="16" t="s">
        <v>46</v>
      </c>
      <c r="E36" s="244">
        <v>16.056000000000001</v>
      </c>
      <c r="F36" s="243">
        <f t="shared" si="0"/>
        <v>0.41</v>
      </c>
      <c r="G36" s="243">
        <f t="shared" si="1"/>
        <v>6.58</v>
      </c>
      <c r="H36" s="245">
        <v>16.056000000000001</v>
      </c>
      <c r="I36" s="243">
        <f t="shared" si="2"/>
        <v>0.40311999999999998</v>
      </c>
      <c r="J36" s="243">
        <f t="shared" si="3"/>
        <v>6.47</v>
      </c>
      <c r="K36" s="20">
        <v>0.81311999999999995</v>
      </c>
      <c r="L36" s="188">
        <f t="shared" si="4"/>
        <v>13.05</v>
      </c>
    </row>
    <row r="37" spans="1:12" s="1" customFormat="1" ht="52.15" customHeight="1">
      <c r="A37" s="391" t="s">
        <v>95</v>
      </c>
      <c r="B37" s="22" t="s">
        <v>96</v>
      </c>
      <c r="C37" s="18" t="s">
        <v>97</v>
      </c>
      <c r="D37" s="23" t="s">
        <v>15</v>
      </c>
      <c r="E37" s="244">
        <v>10.295999999999999</v>
      </c>
      <c r="F37" s="243">
        <f t="shared" si="0"/>
        <v>0.33</v>
      </c>
      <c r="G37" s="243">
        <f t="shared" si="1"/>
        <v>3.4</v>
      </c>
      <c r="H37" s="245">
        <v>10.295999999999999</v>
      </c>
      <c r="I37" s="243">
        <f t="shared" si="2"/>
        <v>0.33400000000000002</v>
      </c>
      <c r="J37" s="243">
        <f t="shared" si="3"/>
        <v>3.44</v>
      </c>
      <c r="K37" s="24">
        <v>0.66400000000000003</v>
      </c>
      <c r="L37" s="188">
        <f t="shared" si="4"/>
        <v>6.84</v>
      </c>
    </row>
    <row r="38" spans="1:12" s="1" customFormat="1" ht="28.5" customHeight="1">
      <c r="A38" s="182" t="s">
        <v>98</v>
      </c>
      <c r="B38" s="25" t="s">
        <v>99</v>
      </c>
      <c r="C38" s="10"/>
      <c r="D38" s="10"/>
      <c r="E38" s="10"/>
      <c r="F38" s="10">
        <f>F39+F42</f>
        <v>83.9</v>
      </c>
      <c r="G38" s="10">
        <f>G39+G42</f>
        <v>863.84</v>
      </c>
      <c r="H38" s="8"/>
      <c r="I38" s="10">
        <f>I39+I42</f>
        <v>83.9</v>
      </c>
      <c r="J38" s="10">
        <f>J39+J42</f>
        <v>863.84</v>
      </c>
      <c r="K38" s="10">
        <f>K39+K42</f>
        <v>167.8</v>
      </c>
      <c r="L38" s="183">
        <f>L39+L42</f>
        <v>1727.68</v>
      </c>
    </row>
    <row r="39" spans="1:12" s="1" customFormat="1" ht="48.75" customHeight="1">
      <c r="A39" s="289" t="s">
        <v>100</v>
      </c>
      <c r="B39" s="12" t="s">
        <v>101</v>
      </c>
      <c r="C39" s="11"/>
      <c r="D39" s="11"/>
      <c r="E39" s="26"/>
      <c r="F39" s="26">
        <f>F40+F41</f>
        <v>6.4</v>
      </c>
      <c r="G39" s="26">
        <f>G40+G41</f>
        <v>65.900000000000006</v>
      </c>
      <c r="H39" s="27"/>
      <c r="I39" s="26">
        <f>I40+I41</f>
        <v>6.4</v>
      </c>
      <c r="J39" s="26">
        <f>J40+J41</f>
        <v>65.900000000000006</v>
      </c>
      <c r="K39" s="26">
        <f>K40+K41</f>
        <v>12.8</v>
      </c>
      <c r="L39" s="333">
        <f>L40+L41</f>
        <v>131.80000000000001</v>
      </c>
    </row>
    <row r="40" spans="1:12" s="1" customFormat="1" ht="22.5" customHeight="1">
      <c r="A40" s="289"/>
      <c r="B40" s="28" t="s">
        <v>102</v>
      </c>
      <c r="C40" s="29" t="s">
        <v>103</v>
      </c>
      <c r="D40" s="247" t="s">
        <v>15</v>
      </c>
      <c r="E40" s="244">
        <v>10.295999999999999</v>
      </c>
      <c r="F40" s="243">
        <f>ROUND(K40/2,2)</f>
        <v>0.9</v>
      </c>
      <c r="G40" s="243">
        <f>ROUND(E40*F40,2)</f>
        <v>9.27</v>
      </c>
      <c r="H40" s="245">
        <v>10.295999999999999</v>
      </c>
      <c r="I40" s="243">
        <f>K40-F40</f>
        <v>0.9</v>
      </c>
      <c r="J40" s="243">
        <f>ROUND(H40*I40,2)</f>
        <v>9.27</v>
      </c>
      <c r="K40" s="243">
        <v>1.8</v>
      </c>
      <c r="L40" s="188">
        <f>G40+J40</f>
        <v>18.54</v>
      </c>
    </row>
    <row r="41" spans="1:12" s="1" customFormat="1" ht="27.75" customHeight="1">
      <c r="A41" s="289"/>
      <c r="B41" s="28" t="s">
        <v>104</v>
      </c>
      <c r="C41" s="29" t="s">
        <v>105</v>
      </c>
      <c r="D41" s="247" t="s">
        <v>15</v>
      </c>
      <c r="E41" s="244">
        <v>10.295999999999999</v>
      </c>
      <c r="F41" s="243">
        <f>ROUND(K41/2,2)</f>
        <v>5.5</v>
      </c>
      <c r="G41" s="243">
        <f>ROUND(E41*F41,2)</f>
        <v>56.63</v>
      </c>
      <c r="H41" s="245">
        <v>10.295999999999999</v>
      </c>
      <c r="I41" s="243">
        <f>K41-F41</f>
        <v>5.5</v>
      </c>
      <c r="J41" s="243">
        <f>ROUND(H41*I41,2)</f>
        <v>56.63</v>
      </c>
      <c r="K41" s="243">
        <v>11</v>
      </c>
      <c r="L41" s="188">
        <f>G41+J41</f>
        <v>113.26</v>
      </c>
    </row>
    <row r="42" spans="1:12" s="1" customFormat="1" ht="45.75" customHeight="1">
      <c r="A42" s="202" t="s">
        <v>106</v>
      </c>
      <c r="B42" s="30" t="s">
        <v>107</v>
      </c>
      <c r="C42" s="29" t="s">
        <v>103</v>
      </c>
      <c r="D42" s="31" t="s">
        <v>15</v>
      </c>
      <c r="E42" s="244">
        <v>10.295999999999999</v>
      </c>
      <c r="F42" s="243">
        <f>ROUND(K42/2,2)</f>
        <v>77.5</v>
      </c>
      <c r="G42" s="243">
        <f>ROUND(E42*F42,2)</f>
        <v>797.94</v>
      </c>
      <c r="H42" s="245">
        <v>10.295999999999999</v>
      </c>
      <c r="I42" s="32">
        <f>K42-F42</f>
        <v>77.5</v>
      </c>
      <c r="J42" s="32">
        <f>ROUND(H42*I42,2)</f>
        <v>797.94</v>
      </c>
      <c r="K42" s="32">
        <v>155</v>
      </c>
      <c r="L42" s="189">
        <f>G42+J42</f>
        <v>1595.88</v>
      </c>
    </row>
    <row r="43" spans="1:12" s="1" customFormat="1" ht="35.25" customHeight="1">
      <c r="A43" s="190" t="s">
        <v>108</v>
      </c>
      <c r="B43" s="9" t="s">
        <v>109</v>
      </c>
      <c r="C43" s="8"/>
      <c r="D43" s="8"/>
      <c r="E43" s="10"/>
      <c r="F43" s="8">
        <f>F44</f>
        <v>76.900000000000006</v>
      </c>
      <c r="G43" s="8">
        <f>G44</f>
        <v>886.81000000000006</v>
      </c>
      <c r="H43" s="8"/>
      <c r="I43" s="8">
        <f>I44</f>
        <v>76.900000000000006</v>
      </c>
      <c r="J43" s="8">
        <f>J44</f>
        <v>886.81000000000006</v>
      </c>
      <c r="K43" s="8">
        <f>K44</f>
        <v>153.80000000000001</v>
      </c>
      <c r="L43" s="191">
        <f>L44</f>
        <v>1773.6200000000001</v>
      </c>
    </row>
    <row r="44" spans="1:12" s="1" customFormat="1" ht="42" customHeight="1">
      <c r="A44" s="289" t="s">
        <v>110</v>
      </c>
      <c r="B44" s="33" t="s">
        <v>111</v>
      </c>
      <c r="C44" s="34"/>
      <c r="D44" s="251"/>
      <c r="E44" s="15"/>
      <c r="F44" s="15">
        <f>SUM(F45:F56)</f>
        <v>76.900000000000006</v>
      </c>
      <c r="G44" s="15">
        <f>SUM(G45:G56)</f>
        <v>886.81000000000006</v>
      </c>
      <c r="H44" s="11"/>
      <c r="I44" s="15">
        <f>SUM(I45:I56)</f>
        <v>76.900000000000006</v>
      </c>
      <c r="J44" s="15">
        <f>SUM(J45:J56)</f>
        <v>886.81000000000006</v>
      </c>
      <c r="K44" s="243">
        <f>SUM(K45:K56)</f>
        <v>153.80000000000001</v>
      </c>
      <c r="L44" s="194">
        <f>SUM(L45:L56)</f>
        <v>1773.6200000000001</v>
      </c>
    </row>
    <row r="45" spans="1:12" s="1" customFormat="1" ht="42.75" customHeight="1">
      <c r="A45" s="289"/>
      <c r="B45" s="248" t="s">
        <v>112</v>
      </c>
      <c r="C45" s="29" t="s">
        <v>103</v>
      </c>
      <c r="D45" s="247" t="s">
        <v>15</v>
      </c>
      <c r="E45" s="244">
        <v>10.295999999999999</v>
      </c>
      <c r="F45" s="243">
        <f t="shared" ref="F45:F56" si="5">ROUND(K45/2,2)</f>
        <v>38.5</v>
      </c>
      <c r="G45" s="243">
        <f t="shared" ref="G45:G56" si="6">ROUND(E45*F45,2)</f>
        <v>396.4</v>
      </c>
      <c r="H45" s="245">
        <v>10.295999999999999</v>
      </c>
      <c r="I45" s="243">
        <f t="shared" ref="I45:I56" si="7">K45-F45</f>
        <v>38.5</v>
      </c>
      <c r="J45" s="243">
        <f t="shared" ref="J45:J56" si="8">ROUND(H45*I45,2)</f>
        <v>396.4</v>
      </c>
      <c r="K45" s="243">
        <v>77</v>
      </c>
      <c r="L45" s="188">
        <f t="shared" ref="L45:L56" si="9">G45+J45</f>
        <v>792.8</v>
      </c>
    </row>
    <row r="46" spans="1:12" s="1" customFormat="1" ht="40.5" customHeight="1">
      <c r="A46" s="289"/>
      <c r="B46" s="248" t="s">
        <v>113</v>
      </c>
      <c r="C46" s="16" t="s">
        <v>114</v>
      </c>
      <c r="D46" s="247" t="s">
        <v>15</v>
      </c>
      <c r="E46" s="244">
        <v>10.295999999999999</v>
      </c>
      <c r="F46" s="243">
        <f t="shared" si="5"/>
        <v>11.5</v>
      </c>
      <c r="G46" s="243">
        <f t="shared" si="6"/>
        <v>118.4</v>
      </c>
      <c r="H46" s="245">
        <v>10.295999999999999</v>
      </c>
      <c r="I46" s="243">
        <f t="shared" si="7"/>
        <v>11.5</v>
      </c>
      <c r="J46" s="243">
        <f t="shared" si="8"/>
        <v>118.4</v>
      </c>
      <c r="K46" s="243">
        <v>23</v>
      </c>
      <c r="L46" s="188">
        <f t="shared" si="9"/>
        <v>236.8</v>
      </c>
    </row>
    <row r="47" spans="1:12" s="1" customFormat="1" ht="45.75" customHeight="1">
      <c r="A47" s="289"/>
      <c r="B47" s="248" t="s">
        <v>115</v>
      </c>
      <c r="C47" s="16" t="s">
        <v>18</v>
      </c>
      <c r="D47" s="16" t="s">
        <v>15</v>
      </c>
      <c r="E47" s="244">
        <v>10.295999999999999</v>
      </c>
      <c r="F47" s="243">
        <f t="shared" si="5"/>
        <v>4.0999999999999996</v>
      </c>
      <c r="G47" s="243">
        <f t="shared" si="6"/>
        <v>42.21</v>
      </c>
      <c r="H47" s="245">
        <v>10.295999999999999</v>
      </c>
      <c r="I47" s="243">
        <f t="shared" si="7"/>
        <v>4.0999999999999996</v>
      </c>
      <c r="J47" s="243">
        <f t="shared" si="8"/>
        <v>42.21</v>
      </c>
      <c r="K47" s="243">
        <v>8.1999999999999993</v>
      </c>
      <c r="L47" s="188">
        <f t="shared" si="9"/>
        <v>84.42</v>
      </c>
    </row>
    <row r="48" spans="1:12" s="1" customFormat="1" ht="44.25" customHeight="1">
      <c r="A48" s="289"/>
      <c r="B48" s="248" t="s">
        <v>116</v>
      </c>
      <c r="C48" s="16" t="s">
        <v>117</v>
      </c>
      <c r="D48" s="16" t="s">
        <v>15</v>
      </c>
      <c r="E48" s="244">
        <v>10.295999999999999</v>
      </c>
      <c r="F48" s="243">
        <f t="shared" si="5"/>
        <v>3.6</v>
      </c>
      <c r="G48" s="243">
        <f t="shared" si="6"/>
        <v>37.07</v>
      </c>
      <c r="H48" s="245">
        <v>10.295999999999999</v>
      </c>
      <c r="I48" s="243">
        <f t="shared" si="7"/>
        <v>3.6</v>
      </c>
      <c r="J48" s="243">
        <f t="shared" si="8"/>
        <v>37.07</v>
      </c>
      <c r="K48" s="243">
        <v>7.2</v>
      </c>
      <c r="L48" s="188">
        <f t="shared" si="9"/>
        <v>74.14</v>
      </c>
    </row>
    <row r="49" spans="1:12" s="1" customFormat="1" ht="45" customHeight="1">
      <c r="A49" s="289"/>
      <c r="B49" s="248" t="s">
        <v>118</v>
      </c>
      <c r="C49" s="247" t="s">
        <v>58</v>
      </c>
      <c r="D49" s="16" t="s">
        <v>46</v>
      </c>
      <c r="E49" s="13">
        <v>16.056000000000001</v>
      </c>
      <c r="F49" s="243">
        <f t="shared" si="5"/>
        <v>1.05</v>
      </c>
      <c r="G49" s="243">
        <f t="shared" si="6"/>
        <v>16.86</v>
      </c>
      <c r="H49" s="14">
        <v>16.056000000000001</v>
      </c>
      <c r="I49" s="243">
        <f t="shared" si="7"/>
        <v>1.05</v>
      </c>
      <c r="J49" s="243">
        <f t="shared" si="8"/>
        <v>16.86</v>
      </c>
      <c r="K49" s="243">
        <v>2.1</v>
      </c>
      <c r="L49" s="188">
        <f t="shared" si="9"/>
        <v>33.72</v>
      </c>
    </row>
    <row r="50" spans="1:12" s="1" customFormat="1" ht="49.5" customHeight="1">
      <c r="A50" s="289"/>
      <c r="B50" s="248" t="s">
        <v>119</v>
      </c>
      <c r="C50" s="16" t="s">
        <v>120</v>
      </c>
      <c r="D50" s="16" t="s">
        <v>15</v>
      </c>
      <c r="E50" s="244">
        <v>10.295999999999999</v>
      </c>
      <c r="F50" s="243">
        <f t="shared" si="5"/>
        <v>2.7</v>
      </c>
      <c r="G50" s="243">
        <f t="shared" si="6"/>
        <v>27.8</v>
      </c>
      <c r="H50" s="245">
        <v>10.295999999999999</v>
      </c>
      <c r="I50" s="243">
        <f t="shared" si="7"/>
        <v>2.7</v>
      </c>
      <c r="J50" s="243">
        <f t="shared" si="8"/>
        <v>27.8</v>
      </c>
      <c r="K50" s="243">
        <v>5.4</v>
      </c>
      <c r="L50" s="188">
        <f t="shared" si="9"/>
        <v>55.6</v>
      </c>
    </row>
    <row r="51" spans="1:12" s="1" customFormat="1" ht="43.5" customHeight="1">
      <c r="A51" s="289"/>
      <c r="B51" s="248" t="s">
        <v>121</v>
      </c>
      <c r="C51" s="16" t="s">
        <v>122</v>
      </c>
      <c r="D51" s="16" t="s">
        <v>46</v>
      </c>
      <c r="E51" s="244">
        <v>16.056000000000001</v>
      </c>
      <c r="F51" s="243">
        <f t="shared" si="5"/>
        <v>0.1</v>
      </c>
      <c r="G51" s="243">
        <f t="shared" si="6"/>
        <v>1.61</v>
      </c>
      <c r="H51" s="245">
        <v>16.056000000000001</v>
      </c>
      <c r="I51" s="243">
        <f t="shared" si="7"/>
        <v>0.1</v>
      </c>
      <c r="J51" s="243">
        <f t="shared" si="8"/>
        <v>1.61</v>
      </c>
      <c r="K51" s="243">
        <v>0.2</v>
      </c>
      <c r="L51" s="188">
        <f t="shared" si="9"/>
        <v>3.22</v>
      </c>
    </row>
    <row r="52" spans="1:12" s="1" customFormat="1" ht="43.5" customHeight="1">
      <c r="A52" s="289"/>
      <c r="B52" s="248" t="s">
        <v>123</v>
      </c>
      <c r="C52" s="17" t="s">
        <v>55</v>
      </c>
      <c r="D52" s="16" t="s">
        <v>46</v>
      </c>
      <c r="E52" s="13">
        <v>16.056000000000001</v>
      </c>
      <c r="F52" s="243">
        <f t="shared" si="5"/>
        <v>2.1</v>
      </c>
      <c r="G52" s="243">
        <f t="shared" si="6"/>
        <v>33.72</v>
      </c>
      <c r="H52" s="14">
        <v>16.056000000000001</v>
      </c>
      <c r="I52" s="243">
        <f t="shared" si="7"/>
        <v>2.1</v>
      </c>
      <c r="J52" s="243">
        <f t="shared" si="8"/>
        <v>33.72</v>
      </c>
      <c r="K52" s="243">
        <v>4.2</v>
      </c>
      <c r="L52" s="188">
        <f t="shared" si="9"/>
        <v>67.44</v>
      </c>
    </row>
    <row r="53" spans="1:12" s="1" customFormat="1" ht="42.75" customHeight="1">
      <c r="A53" s="289"/>
      <c r="B53" s="248" t="s">
        <v>124</v>
      </c>
      <c r="C53" s="16" t="s">
        <v>125</v>
      </c>
      <c r="D53" s="16" t="s">
        <v>46</v>
      </c>
      <c r="E53" s="13">
        <v>16.056000000000001</v>
      </c>
      <c r="F53" s="243">
        <f t="shared" si="5"/>
        <v>0.25</v>
      </c>
      <c r="G53" s="243">
        <f t="shared" si="6"/>
        <v>4.01</v>
      </c>
      <c r="H53" s="14">
        <v>16.056000000000001</v>
      </c>
      <c r="I53" s="243">
        <f t="shared" si="7"/>
        <v>0.25</v>
      </c>
      <c r="J53" s="243">
        <f t="shared" si="8"/>
        <v>4.01</v>
      </c>
      <c r="K53" s="243">
        <v>0.5</v>
      </c>
      <c r="L53" s="188">
        <f t="shared" si="9"/>
        <v>8.02</v>
      </c>
    </row>
    <row r="54" spans="1:12" s="1" customFormat="1" ht="53.25" customHeight="1">
      <c r="A54" s="289"/>
      <c r="B54" s="248" t="s">
        <v>126</v>
      </c>
      <c r="C54" s="16" t="s">
        <v>127</v>
      </c>
      <c r="D54" s="16" t="s">
        <v>46</v>
      </c>
      <c r="E54" s="13">
        <v>16.056000000000001</v>
      </c>
      <c r="F54" s="243">
        <f t="shared" si="5"/>
        <v>8.5</v>
      </c>
      <c r="G54" s="243">
        <f t="shared" si="6"/>
        <v>136.47999999999999</v>
      </c>
      <c r="H54" s="14">
        <v>16.056000000000001</v>
      </c>
      <c r="I54" s="243">
        <f t="shared" si="7"/>
        <v>8.5</v>
      </c>
      <c r="J54" s="243">
        <f t="shared" si="8"/>
        <v>136.47999999999999</v>
      </c>
      <c r="K54" s="243">
        <v>17</v>
      </c>
      <c r="L54" s="188">
        <f t="shared" si="9"/>
        <v>272.95999999999998</v>
      </c>
    </row>
    <row r="55" spans="1:12" s="1" customFormat="1" ht="48" customHeight="1">
      <c r="A55" s="289"/>
      <c r="B55" s="248" t="s">
        <v>128</v>
      </c>
      <c r="C55" s="16" t="s">
        <v>129</v>
      </c>
      <c r="D55" s="16" t="s">
        <v>46</v>
      </c>
      <c r="E55" s="13">
        <v>16.056000000000001</v>
      </c>
      <c r="F55" s="243">
        <f t="shared" si="5"/>
        <v>1.5</v>
      </c>
      <c r="G55" s="243">
        <f t="shared" si="6"/>
        <v>24.08</v>
      </c>
      <c r="H55" s="14">
        <v>16.056000000000001</v>
      </c>
      <c r="I55" s="243">
        <f t="shared" si="7"/>
        <v>1.5</v>
      </c>
      <c r="J55" s="243">
        <f t="shared" si="8"/>
        <v>24.08</v>
      </c>
      <c r="K55" s="243">
        <v>3</v>
      </c>
      <c r="L55" s="188">
        <f t="shared" si="9"/>
        <v>48.16</v>
      </c>
    </row>
    <row r="56" spans="1:12" s="1" customFormat="1" ht="45.75" customHeight="1">
      <c r="A56" s="289"/>
      <c r="B56" s="248" t="s">
        <v>130</v>
      </c>
      <c r="C56" s="16" t="s">
        <v>131</v>
      </c>
      <c r="D56" s="16" t="s">
        <v>46</v>
      </c>
      <c r="E56" s="13">
        <v>16.056000000000001</v>
      </c>
      <c r="F56" s="243">
        <f t="shared" si="5"/>
        <v>3</v>
      </c>
      <c r="G56" s="243">
        <f t="shared" si="6"/>
        <v>48.17</v>
      </c>
      <c r="H56" s="14">
        <v>16.056000000000001</v>
      </c>
      <c r="I56" s="243">
        <f t="shared" si="7"/>
        <v>3</v>
      </c>
      <c r="J56" s="243">
        <f t="shared" si="8"/>
        <v>48.17</v>
      </c>
      <c r="K56" s="243">
        <v>6</v>
      </c>
      <c r="L56" s="188">
        <f t="shared" si="9"/>
        <v>96.34</v>
      </c>
    </row>
    <row r="57" spans="1:12" ht="34.5" customHeight="1">
      <c r="A57" s="182" t="s">
        <v>132</v>
      </c>
      <c r="B57" s="25" t="s">
        <v>133</v>
      </c>
      <c r="C57" s="10"/>
      <c r="D57" s="10"/>
      <c r="E57" s="10"/>
      <c r="F57" s="10">
        <f>SUM(F58:F123)</f>
        <v>1656.2499999999998</v>
      </c>
      <c r="G57" s="10">
        <f>SUM(G58:G123)</f>
        <v>20981.709999999995</v>
      </c>
      <c r="H57" s="8"/>
      <c r="I57" s="10">
        <f>SUM(I58:I123)</f>
        <v>1656.09</v>
      </c>
      <c r="J57" s="10">
        <f>SUM(J58:J123)</f>
        <v>20979.499999999996</v>
      </c>
      <c r="K57" s="10">
        <f>SUM(K58:K123)</f>
        <v>3312.3399999999992</v>
      </c>
      <c r="L57" s="183">
        <f>SUM(L58:L123)</f>
        <v>41961.209999999985</v>
      </c>
    </row>
    <row r="58" spans="1:12" ht="63" customHeight="1">
      <c r="A58" s="196" t="s">
        <v>134</v>
      </c>
      <c r="B58" s="35" t="s">
        <v>135</v>
      </c>
      <c r="C58" s="36" t="s">
        <v>103</v>
      </c>
      <c r="D58" s="36" t="s">
        <v>15</v>
      </c>
      <c r="E58" s="244">
        <v>10.295999999999999</v>
      </c>
      <c r="F58" s="15">
        <f t="shared" ref="F58:F89" si="10">ROUND(K58/2,2)</f>
        <v>29.27</v>
      </c>
      <c r="G58" s="15">
        <f t="shared" ref="G58:G89" si="11">ROUND(E58*F58,2)</f>
        <v>301.36</v>
      </c>
      <c r="H58" s="245">
        <v>10.295999999999999</v>
      </c>
      <c r="I58" s="15">
        <f t="shared" ref="I58:I89" si="12">K58-F58</f>
        <v>29.26</v>
      </c>
      <c r="J58" s="15">
        <f t="shared" ref="J58:J89" si="13">ROUND(H58*I58,2)</f>
        <v>301.26</v>
      </c>
      <c r="K58" s="253">
        <v>58.53</v>
      </c>
      <c r="L58" s="194">
        <f t="shared" ref="L58:L89" si="14">G58+J58</f>
        <v>602.62</v>
      </c>
    </row>
    <row r="59" spans="1:12" ht="57" customHeight="1">
      <c r="A59" s="196" t="s">
        <v>136</v>
      </c>
      <c r="B59" s="35" t="s">
        <v>137</v>
      </c>
      <c r="C59" s="36" t="s">
        <v>103</v>
      </c>
      <c r="D59" s="36" t="s">
        <v>15</v>
      </c>
      <c r="E59" s="244">
        <v>10.295999999999999</v>
      </c>
      <c r="F59" s="15">
        <f t="shared" si="10"/>
        <v>4</v>
      </c>
      <c r="G59" s="15">
        <f t="shared" si="11"/>
        <v>41.18</v>
      </c>
      <c r="H59" s="245">
        <v>10.295999999999999</v>
      </c>
      <c r="I59" s="15">
        <f t="shared" si="12"/>
        <v>4</v>
      </c>
      <c r="J59" s="15">
        <f t="shared" si="13"/>
        <v>41.18</v>
      </c>
      <c r="K59" s="253">
        <v>8</v>
      </c>
      <c r="L59" s="188">
        <f t="shared" si="14"/>
        <v>82.36</v>
      </c>
    </row>
    <row r="60" spans="1:12" ht="30.75" customHeight="1">
      <c r="A60" s="196" t="s">
        <v>138</v>
      </c>
      <c r="B60" s="35" t="s">
        <v>139</v>
      </c>
      <c r="C60" s="36" t="s">
        <v>103</v>
      </c>
      <c r="D60" s="36" t="s">
        <v>15</v>
      </c>
      <c r="E60" s="244">
        <v>10.295999999999999</v>
      </c>
      <c r="F60" s="15">
        <f t="shared" si="10"/>
        <v>5.89</v>
      </c>
      <c r="G60" s="15">
        <f t="shared" si="11"/>
        <v>60.64</v>
      </c>
      <c r="H60" s="245">
        <v>10.295999999999999</v>
      </c>
      <c r="I60" s="15">
        <f t="shared" si="12"/>
        <v>5.89</v>
      </c>
      <c r="J60" s="15">
        <f t="shared" si="13"/>
        <v>60.64</v>
      </c>
      <c r="K60" s="253">
        <v>11.78</v>
      </c>
      <c r="L60" s="188">
        <f t="shared" si="14"/>
        <v>121.28</v>
      </c>
    </row>
    <row r="61" spans="1:12" s="1" customFormat="1" ht="27.75" customHeight="1">
      <c r="A61" s="196" t="s">
        <v>140</v>
      </c>
      <c r="B61" s="35" t="s">
        <v>141</v>
      </c>
      <c r="C61" s="36" t="s">
        <v>103</v>
      </c>
      <c r="D61" s="36" t="s">
        <v>15</v>
      </c>
      <c r="E61" s="244">
        <v>10.295999999999999</v>
      </c>
      <c r="F61" s="15">
        <f t="shared" si="10"/>
        <v>190</v>
      </c>
      <c r="G61" s="15">
        <f t="shared" si="11"/>
        <v>1956.24</v>
      </c>
      <c r="H61" s="245">
        <v>10.295999999999999</v>
      </c>
      <c r="I61" s="15">
        <f t="shared" si="12"/>
        <v>190</v>
      </c>
      <c r="J61" s="15">
        <f t="shared" si="13"/>
        <v>1956.24</v>
      </c>
      <c r="K61" s="253">
        <v>380</v>
      </c>
      <c r="L61" s="188">
        <f t="shared" si="14"/>
        <v>3912.48</v>
      </c>
    </row>
    <row r="62" spans="1:12" s="1" customFormat="1" ht="35.25" customHeight="1">
      <c r="A62" s="196" t="s">
        <v>142</v>
      </c>
      <c r="B62" s="35" t="s">
        <v>143</v>
      </c>
      <c r="C62" s="36" t="s">
        <v>103</v>
      </c>
      <c r="D62" s="36" t="s">
        <v>15</v>
      </c>
      <c r="E62" s="244">
        <v>10.295999999999999</v>
      </c>
      <c r="F62" s="15">
        <f t="shared" si="10"/>
        <v>4.08</v>
      </c>
      <c r="G62" s="15">
        <f t="shared" si="11"/>
        <v>42.01</v>
      </c>
      <c r="H62" s="245">
        <v>10.295999999999999</v>
      </c>
      <c r="I62" s="15">
        <f t="shared" si="12"/>
        <v>4.07</v>
      </c>
      <c r="J62" s="15">
        <f t="shared" si="13"/>
        <v>41.9</v>
      </c>
      <c r="K62" s="253">
        <v>8.15</v>
      </c>
      <c r="L62" s="188">
        <f t="shared" si="14"/>
        <v>83.91</v>
      </c>
    </row>
    <row r="63" spans="1:12" s="1" customFormat="1" ht="31.5" customHeight="1">
      <c r="A63" s="196" t="s">
        <v>144</v>
      </c>
      <c r="B63" s="35" t="s">
        <v>145</v>
      </c>
      <c r="C63" s="36" t="s">
        <v>103</v>
      </c>
      <c r="D63" s="36" t="s">
        <v>15</v>
      </c>
      <c r="E63" s="244">
        <v>10.295999999999999</v>
      </c>
      <c r="F63" s="15">
        <f t="shared" si="10"/>
        <v>0.71</v>
      </c>
      <c r="G63" s="15">
        <f t="shared" si="11"/>
        <v>7.31</v>
      </c>
      <c r="H63" s="245">
        <v>10.295999999999999</v>
      </c>
      <c r="I63" s="15">
        <f t="shared" si="12"/>
        <v>0.71</v>
      </c>
      <c r="J63" s="15">
        <f t="shared" si="13"/>
        <v>7.31</v>
      </c>
      <c r="K63" s="253">
        <v>1.42</v>
      </c>
      <c r="L63" s="188">
        <f t="shared" si="14"/>
        <v>14.62</v>
      </c>
    </row>
    <row r="64" spans="1:12" s="1" customFormat="1" ht="27.75" customHeight="1">
      <c r="A64" s="196" t="s">
        <v>146</v>
      </c>
      <c r="B64" s="35" t="s">
        <v>147</v>
      </c>
      <c r="C64" s="36" t="s">
        <v>103</v>
      </c>
      <c r="D64" s="36" t="s">
        <v>15</v>
      </c>
      <c r="E64" s="244">
        <v>10.295999999999999</v>
      </c>
      <c r="F64" s="15">
        <f t="shared" si="10"/>
        <v>27.55</v>
      </c>
      <c r="G64" s="15">
        <f t="shared" si="11"/>
        <v>283.64999999999998</v>
      </c>
      <c r="H64" s="245">
        <v>10.295999999999999</v>
      </c>
      <c r="I64" s="15">
        <f t="shared" si="12"/>
        <v>27.540000000000003</v>
      </c>
      <c r="J64" s="15">
        <f t="shared" si="13"/>
        <v>283.55</v>
      </c>
      <c r="K64" s="253">
        <v>55.09</v>
      </c>
      <c r="L64" s="188">
        <f t="shared" si="14"/>
        <v>567.20000000000005</v>
      </c>
    </row>
    <row r="65" spans="1:12" s="1" customFormat="1" ht="27.75" customHeight="1">
      <c r="A65" s="196" t="s">
        <v>148</v>
      </c>
      <c r="B65" s="35" t="s">
        <v>149</v>
      </c>
      <c r="C65" s="36" t="s">
        <v>150</v>
      </c>
      <c r="D65" s="36" t="s">
        <v>15</v>
      </c>
      <c r="E65" s="13">
        <v>10.295999999999999</v>
      </c>
      <c r="F65" s="15">
        <f t="shared" si="10"/>
        <v>55.71</v>
      </c>
      <c r="G65" s="15">
        <f t="shared" si="11"/>
        <v>573.59</v>
      </c>
      <c r="H65" s="14">
        <v>10.295999999999999</v>
      </c>
      <c r="I65" s="15">
        <f t="shared" si="12"/>
        <v>55.699999999999996</v>
      </c>
      <c r="J65" s="15">
        <f t="shared" si="13"/>
        <v>573.49</v>
      </c>
      <c r="K65" s="253">
        <v>111.41</v>
      </c>
      <c r="L65" s="188">
        <f t="shared" si="14"/>
        <v>1147.08</v>
      </c>
    </row>
    <row r="66" spans="1:12" s="1" customFormat="1" ht="23.1" customHeight="1">
      <c r="A66" s="196" t="s">
        <v>151</v>
      </c>
      <c r="B66" s="35" t="s">
        <v>152</v>
      </c>
      <c r="C66" s="36" t="s">
        <v>153</v>
      </c>
      <c r="D66" s="36" t="s">
        <v>15</v>
      </c>
      <c r="E66" s="13">
        <v>10.295999999999999</v>
      </c>
      <c r="F66" s="15">
        <f t="shared" si="10"/>
        <v>13</v>
      </c>
      <c r="G66" s="15">
        <f t="shared" si="11"/>
        <v>133.85</v>
      </c>
      <c r="H66" s="14">
        <v>10.295999999999999</v>
      </c>
      <c r="I66" s="15">
        <f t="shared" si="12"/>
        <v>13</v>
      </c>
      <c r="J66" s="15">
        <f t="shared" si="13"/>
        <v>133.85</v>
      </c>
      <c r="K66" s="253">
        <v>26</v>
      </c>
      <c r="L66" s="188">
        <f t="shared" si="14"/>
        <v>267.7</v>
      </c>
    </row>
    <row r="67" spans="1:12" s="1" customFormat="1" ht="23.1" customHeight="1">
      <c r="A67" s="196" t="s">
        <v>154</v>
      </c>
      <c r="B67" s="35" t="s">
        <v>155</v>
      </c>
      <c r="C67" s="36" t="s">
        <v>156</v>
      </c>
      <c r="D67" s="36" t="s">
        <v>15</v>
      </c>
      <c r="E67" s="13">
        <v>10.295999999999999</v>
      </c>
      <c r="F67" s="15">
        <f t="shared" si="10"/>
        <v>11.37</v>
      </c>
      <c r="G67" s="15">
        <f t="shared" si="11"/>
        <v>117.07</v>
      </c>
      <c r="H67" s="14">
        <v>10.295999999999999</v>
      </c>
      <c r="I67" s="15">
        <f t="shared" si="12"/>
        <v>11.37</v>
      </c>
      <c r="J67" s="15">
        <f t="shared" si="13"/>
        <v>117.07</v>
      </c>
      <c r="K67" s="253">
        <v>22.74</v>
      </c>
      <c r="L67" s="188">
        <f t="shared" si="14"/>
        <v>234.14</v>
      </c>
    </row>
    <row r="68" spans="1:12" s="1" customFormat="1" ht="26.25" customHeight="1">
      <c r="A68" s="196" t="s">
        <v>157</v>
      </c>
      <c r="B68" s="35" t="s">
        <v>158</v>
      </c>
      <c r="C68" s="36" t="s">
        <v>159</v>
      </c>
      <c r="D68" s="36" t="s">
        <v>15</v>
      </c>
      <c r="E68" s="13">
        <v>10.295999999999999</v>
      </c>
      <c r="F68" s="15">
        <f t="shared" si="10"/>
        <v>55</v>
      </c>
      <c r="G68" s="15">
        <f t="shared" si="11"/>
        <v>566.28</v>
      </c>
      <c r="H68" s="14">
        <v>10.295999999999999</v>
      </c>
      <c r="I68" s="15">
        <f t="shared" si="12"/>
        <v>55</v>
      </c>
      <c r="J68" s="15">
        <f t="shared" si="13"/>
        <v>566.28</v>
      </c>
      <c r="K68" s="253">
        <v>110</v>
      </c>
      <c r="L68" s="188">
        <f t="shared" si="14"/>
        <v>1132.56</v>
      </c>
    </row>
    <row r="69" spans="1:12" s="1" customFormat="1" ht="23.1" customHeight="1">
      <c r="A69" s="196" t="s">
        <v>160</v>
      </c>
      <c r="B69" s="35" t="s">
        <v>161</v>
      </c>
      <c r="C69" s="36" t="s">
        <v>162</v>
      </c>
      <c r="D69" s="36" t="s">
        <v>15</v>
      </c>
      <c r="E69" s="13">
        <v>10.295999999999999</v>
      </c>
      <c r="F69" s="15">
        <f t="shared" si="10"/>
        <v>30</v>
      </c>
      <c r="G69" s="15">
        <f t="shared" si="11"/>
        <v>308.88</v>
      </c>
      <c r="H69" s="14">
        <v>10.295999999999999</v>
      </c>
      <c r="I69" s="15">
        <f t="shared" si="12"/>
        <v>30</v>
      </c>
      <c r="J69" s="15">
        <f t="shared" si="13"/>
        <v>308.88</v>
      </c>
      <c r="K69" s="253">
        <v>60</v>
      </c>
      <c r="L69" s="188">
        <f t="shared" si="14"/>
        <v>617.76</v>
      </c>
    </row>
    <row r="70" spans="1:12" s="1" customFormat="1" ht="36.75" customHeight="1">
      <c r="A70" s="196" t="s">
        <v>163</v>
      </c>
      <c r="B70" s="35" t="s">
        <v>164</v>
      </c>
      <c r="C70" s="36" t="s">
        <v>165</v>
      </c>
      <c r="D70" s="36" t="s">
        <v>15</v>
      </c>
      <c r="E70" s="13">
        <v>10.295999999999999</v>
      </c>
      <c r="F70" s="15">
        <f t="shared" si="10"/>
        <v>35.44</v>
      </c>
      <c r="G70" s="15">
        <f t="shared" si="11"/>
        <v>364.89</v>
      </c>
      <c r="H70" s="14">
        <v>10.295999999999999</v>
      </c>
      <c r="I70" s="15">
        <f t="shared" si="12"/>
        <v>35.430000000000007</v>
      </c>
      <c r="J70" s="15">
        <f t="shared" si="13"/>
        <v>364.79</v>
      </c>
      <c r="K70" s="253">
        <v>70.87</v>
      </c>
      <c r="L70" s="188">
        <f t="shared" si="14"/>
        <v>729.68000000000006</v>
      </c>
    </row>
    <row r="71" spans="1:12" s="1" customFormat="1" ht="23.25" customHeight="1">
      <c r="A71" s="196" t="s">
        <v>166</v>
      </c>
      <c r="B71" s="35" t="s">
        <v>167</v>
      </c>
      <c r="C71" s="36" t="s">
        <v>97</v>
      </c>
      <c r="D71" s="36" t="s">
        <v>15</v>
      </c>
      <c r="E71" s="13">
        <v>10.295999999999999</v>
      </c>
      <c r="F71" s="15">
        <f t="shared" si="10"/>
        <v>23.31</v>
      </c>
      <c r="G71" s="15">
        <f t="shared" si="11"/>
        <v>240</v>
      </c>
      <c r="H71" s="14">
        <v>10.295999999999999</v>
      </c>
      <c r="I71" s="15">
        <f t="shared" si="12"/>
        <v>23.3</v>
      </c>
      <c r="J71" s="15">
        <f t="shared" si="13"/>
        <v>239.9</v>
      </c>
      <c r="K71" s="253">
        <v>46.61</v>
      </c>
      <c r="L71" s="188">
        <f t="shared" si="14"/>
        <v>479.9</v>
      </c>
    </row>
    <row r="72" spans="1:12" s="1" customFormat="1" ht="23.1" customHeight="1">
      <c r="A72" s="196" t="s">
        <v>168</v>
      </c>
      <c r="B72" s="35" t="s">
        <v>169</v>
      </c>
      <c r="C72" s="36" t="s">
        <v>150</v>
      </c>
      <c r="D72" s="36" t="s">
        <v>15</v>
      </c>
      <c r="E72" s="13">
        <v>10.295999999999999</v>
      </c>
      <c r="F72" s="15">
        <f t="shared" si="10"/>
        <v>5</v>
      </c>
      <c r="G72" s="15">
        <f t="shared" si="11"/>
        <v>51.48</v>
      </c>
      <c r="H72" s="14">
        <v>10.295999999999999</v>
      </c>
      <c r="I72" s="15">
        <f t="shared" si="12"/>
        <v>5</v>
      </c>
      <c r="J72" s="15">
        <f t="shared" si="13"/>
        <v>51.48</v>
      </c>
      <c r="K72" s="253">
        <v>10</v>
      </c>
      <c r="L72" s="188">
        <f t="shared" si="14"/>
        <v>102.96</v>
      </c>
    </row>
    <row r="73" spans="1:12" s="1" customFormat="1" ht="33" customHeight="1">
      <c r="A73" s="196" t="s">
        <v>170</v>
      </c>
      <c r="B73" s="35" t="s">
        <v>171</v>
      </c>
      <c r="C73" s="36" t="s">
        <v>172</v>
      </c>
      <c r="D73" s="36" t="s">
        <v>15</v>
      </c>
      <c r="E73" s="13">
        <v>10.295999999999999</v>
      </c>
      <c r="F73" s="15">
        <f t="shared" si="10"/>
        <v>7.5</v>
      </c>
      <c r="G73" s="15">
        <f t="shared" si="11"/>
        <v>77.22</v>
      </c>
      <c r="H73" s="14">
        <v>10.295999999999999</v>
      </c>
      <c r="I73" s="15">
        <f t="shared" si="12"/>
        <v>7.5</v>
      </c>
      <c r="J73" s="15">
        <f t="shared" si="13"/>
        <v>77.22</v>
      </c>
      <c r="K73" s="253">
        <v>15</v>
      </c>
      <c r="L73" s="188">
        <f t="shared" si="14"/>
        <v>154.44</v>
      </c>
    </row>
    <row r="74" spans="1:12" s="1" customFormat="1" ht="23.1" customHeight="1">
      <c r="A74" s="196" t="s">
        <v>173</v>
      </c>
      <c r="B74" s="35" t="s">
        <v>174</v>
      </c>
      <c r="C74" s="36" t="s">
        <v>175</v>
      </c>
      <c r="D74" s="36" t="s">
        <v>15</v>
      </c>
      <c r="E74" s="13">
        <v>10.295999999999999</v>
      </c>
      <c r="F74" s="15">
        <f t="shared" si="10"/>
        <v>57.12</v>
      </c>
      <c r="G74" s="15">
        <f t="shared" si="11"/>
        <v>588.11</v>
      </c>
      <c r="H74" s="14">
        <v>10.295999999999999</v>
      </c>
      <c r="I74" s="15">
        <f t="shared" si="12"/>
        <v>57.12</v>
      </c>
      <c r="J74" s="15">
        <f t="shared" si="13"/>
        <v>588.11</v>
      </c>
      <c r="K74" s="253">
        <v>114.24</v>
      </c>
      <c r="L74" s="188">
        <f t="shared" si="14"/>
        <v>1176.22</v>
      </c>
    </row>
    <row r="75" spans="1:12" s="1" customFormat="1" ht="23.1" customHeight="1">
      <c r="A75" s="196" t="s">
        <v>176</v>
      </c>
      <c r="B75" s="35" t="s">
        <v>177</v>
      </c>
      <c r="C75" s="36" t="s">
        <v>178</v>
      </c>
      <c r="D75" s="36" t="s">
        <v>15</v>
      </c>
      <c r="E75" s="13">
        <v>10.295999999999999</v>
      </c>
      <c r="F75" s="15">
        <f t="shared" si="10"/>
        <v>28.56</v>
      </c>
      <c r="G75" s="15">
        <f t="shared" si="11"/>
        <v>294.05</v>
      </c>
      <c r="H75" s="14">
        <v>10.295999999999999</v>
      </c>
      <c r="I75" s="15">
        <f t="shared" si="12"/>
        <v>28.56</v>
      </c>
      <c r="J75" s="15">
        <f t="shared" si="13"/>
        <v>294.05</v>
      </c>
      <c r="K75" s="253">
        <v>57.12</v>
      </c>
      <c r="L75" s="188">
        <f t="shared" si="14"/>
        <v>588.1</v>
      </c>
    </row>
    <row r="76" spans="1:12" s="1" customFormat="1" ht="23.1" customHeight="1">
      <c r="A76" s="196" t="s">
        <v>179</v>
      </c>
      <c r="B76" s="35" t="s">
        <v>180</v>
      </c>
      <c r="C76" s="36" t="s">
        <v>181</v>
      </c>
      <c r="D76" s="36" t="s">
        <v>15</v>
      </c>
      <c r="E76" s="13">
        <v>10.295999999999999</v>
      </c>
      <c r="F76" s="15">
        <f t="shared" si="10"/>
        <v>2.57</v>
      </c>
      <c r="G76" s="15">
        <f t="shared" si="11"/>
        <v>26.46</v>
      </c>
      <c r="H76" s="14">
        <v>10.295999999999999</v>
      </c>
      <c r="I76" s="15">
        <f t="shared" si="12"/>
        <v>2.57</v>
      </c>
      <c r="J76" s="15">
        <f t="shared" si="13"/>
        <v>26.46</v>
      </c>
      <c r="K76" s="253">
        <v>5.14</v>
      </c>
      <c r="L76" s="188">
        <f t="shared" si="14"/>
        <v>52.92</v>
      </c>
    </row>
    <row r="77" spans="1:12" s="1" customFormat="1" ht="23.1" customHeight="1">
      <c r="A77" s="196" t="s">
        <v>182</v>
      </c>
      <c r="B77" s="35" t="s">
        <v>183</v>
      </c>
      <c r="C77" s="36" t="s">
        <v>184</v>
      </c>
      <c r="D77" s="36" t="s">
        <v>15</v>
      </c>
      <c r="E77" s="13">
        <v>10.295999999999999</v>
      </c>
      <c r="F77" s="15">
        <f t="shared" si="10"/>
        <v>25</v>
      </c>
      <c r="G77" s="15">
        <f t="shared" si="11"/>
        <v>257.39999999999998</v>
      </c>
      <c r="H77" s="14">
        <v>10.295999999999999</v>
      </c>
      <c r="I77" s="15">
        <f t="shared" si="12"/>
        <v>25</v>
      </c>
      <c r="J77" s="15">
        <f t="shared" si="13"/>
        <v>257.39999999999998</v>
      </c>
      <c r="K77" s="253">
        <v>50</v>
      </c>
      <c r="L77" s="188">
        <f t="shared" si="14"/>
        <v>514.79999999999995</v>
      </c>
    </row>
    <row r="78" spans="1:12" s="1" customFormat="1" ht="23.1" customHeight="1">
      <c r="A78" s="196" t="s">
        <v>185</v>
      </c>
      <c r="B78" s="35" t="s">
        <v>186</v>
      </c>
      <c r="C78" s="36" t="s">
        <v>187</v>
      </c>
      <c r="D78" s="36" t="s">
        <v>15</v>
      </c>
      <c r="E78" s="37">
        <v>11.544</v>
      </c>
      <c r="F78" s="15">
        <f t="shared" si="10"/>
        <v>33.78</v>
      </c>
      <c r="G78" s="15">
        <f t="shared" si="11"/>
        <v>389.96</v>
      </c>
      <c r="H78" s="38">
        <v>11.544</v>
      </c>
      <c r="I78" s="15">
        <f t="shared" si="12"/>
        <v>33.78</v>
      </c>
      <c r="J78" s="15">
        <f t="shared" si="13"/>
        <v>389.96</v>
      </c>
      <c r="K78" s="253">
        <v>67.56</v>
      </c>
      <c r="L78" s="188">
        <f t="shared" si="14"/>
        <v>779.92</v>
      </c>
    </row>
    <row r="79" spans="1:12" s="1" customFormat="1" ht="23.1" customHeight="1">
      <c r="A79" s="196" t="s">
        <v>188</v>
      </c>
      <c r="B79" s="35" t="s">
        <v>189</v>
      </c>
      <c r="C79" s="36" t="s">
        <v>190</v>
      </c>
      <c r="D79" s="36" t="s">
        <v>15</v>
      </c>
      <c r="E79" s="39">
        <v>10.295999999999999</v>
      </c>
      <c r="F79" s="15">
        <f t="shared" si="10"/>
        <v>4.75</v>
      </c>
      <c r="G79" s="15">
        <f t="shared" si="11"/>
        <v>48.91</v>
      </c>
      <c r="H79" s="40">
        <v>10.295999999999999</v>
      </c>
      <c r="I79" s="15">
        <f t="shared" si="12"/>
        <v>4.75</v>
      </c>
      <c r="J79" s="15">
        <f t="shared" si="13"/>
        <v>48.91</v>
      </c>
      <c r="K79" s="253">
        <v>9.5</v>
      </c>
      <c r="L79" s="188">
        <f t="shared" si="14"/>
        <v>97.82</v>
      </c>
    </row>
    <row r="80" spans="1:12" s="1" customFormat="1" ht="23.1" customHeight="1">
      <c r="A80" s="196" t="s">
        <v>191</v>
      </c>
      <c r="B80" s="35" t="s">
        <v>192</v>
      </c>
      <c r="C80" s="36" t="s">
        <v>193</v>
      </c>
      <c r="D80" s="36" t="s">
        <v>46</v>
      </c>
      <c r="E80" s="37">
        <v>16.056000000000001</v>
      </c>
      <c r="F80" s="15">
        <f t="shared" si="10"/>
        <v>13.5</v>
      </c>
      <c r="G80" s="15">
        <f t="shared" si="11"/>
        <v>216.76</v>
      </c>
      <c r="H80" s="38">
        <v>16.056000000000001</v>
      </c>
      <c r="I80" s="15">
        <f t="shared" si="12"/>
        <v>13.5</v>
      </c>
      <c r="J80" s="15">
        <f t="shared" si="13"/>
        <v>216.76</v>
      </c>
      <c r="K80" s="253">
        <v>27</v>
      </c>
      <c r="L80" s="188">
        <f t="shared" si="14"/>
        <v>433.52</v>
      </c>
    </row>
    <row r="81" spans="1:12" s="1" customFormat="1" ht="23.1" customHeight="1">
      <c r="A81" s="196" t="s">
        <v>194</v>
      </c>
      <c r="B81" s="35" t="s">
        <v>195</v>
      </c>
      <c r="C81" s="36" t="s">
        <v>196</v>
      </c>
      <c r="D81" s="36" t="s">
        <v>91</v>
      </c>
      <c r="E81" s="37">
        <v>14.087999999999999</v>
      </c>
      <c r="F81" s="15">
        <f t="shared" si="10"/>
        <v>33.340000000000003</v>
      </c>
      <c r="G81" s="15">
        <f t="shared" si="11"/>
        <v>469.69</v>
      </c>
      <c r="H81" s="38">
        <v>14.087999999999999</v>
      </c>
      <c r="I81" s="15">
        <f t="shared" si="12"/>
        <v>33.33</v>
      </c>
      <c r="J81" s="15">
        <f t="shared" si="13"/>
        <v>469.55</v>
      </c>
      <c r="K81" s="253">
        <v>66.67</v>
      </c>
      <c r="L81" s="188">
        <f t="shared" si="14"/>
        <v>939.24</v>
      </c>
    </row>
    <row r="82" spans="1:12" s="1" customFormat="1" ht="23.1" customHeight="1">
      <c r="A82" s="196" t="s">
        <v>197</v>
      </c>
      <c r="B82" s="35" t="s">
        <v>198</v>
      </c>
      <c r="C82" s="36" t="s">
        <v>199</v>
      </c>
      <c r="D82" s="36" t="s">
        <v>46</v>
      </c>
      <c r="E82" s="37">
        <v>16.056000000000001</v>
      </c>
      <c r="F82" s="15">
        <f t="shared" si="10"/>
        <v>35.159999999999997</v>
      </c>
      <c r="G82" s="15">
        <f t="shared" si="11"/>
        <v>564.53</v>
      </c>
      <c r="H82" s="38">
        <v>16.056000000000001</v>
      </c>
      <c r="I82" s="15">
        <f t="shared" si="12"/>
        <v>35.150000000000006</v>
      </c>
      <c r="J82" s="15">
        <f t="shared" si="13"/>
        <v>564.37</v>
      </c>
      <c r="K82" s="253">
        <v>70.31</v>
      </c>
      <c r="L82" s="188">
        <f t="shared" si="14"/>
        <v>1128.9000000000001</v>
      </c>
    </row>
    <row r="83" spans="1:12" s="1" customFormat="1" ht="23.1" customHeight="1">
      <c r="A83" s="196" t="s">
        <v>200</v>
      </c>
      <c r="B83" s="35" t="s">
        <v>201</v>
      </c>
      <c r="C83" s="36" t="s">
        <v>202</v>
      </c>
      <c r="D83" s="36" t="s">
        <v>15</v>
      </c>
      <c r="E83" s="13">
        <v>10.295999999999999</v>
      </c>
      <c r="F83" s="15">
        <f t="shared" si="10"/>
        <v>6</v>
      </c>
      <c r="G83" s="15">
        <f t="shared" si="11"/>
        <v>61.78</v>
      </c>
      <c r="H83" s="14">
        <v>10.295999999999999</v>
      </c>
      <c r="I83" s="15">
        <f t="shared" si="12"/>
        <v>6</v>
      </c>
      <c r="J83" s="15">
        <f t="shared" si="13"/>
        <v>61.78</v>
      </c>
      <c r="K83" s="253">
        <v>12</v>
      </c>
      <c r="L83" s="188">
        <f t="shared" si="14"/>
        <v>123.56</v>
      </c>
    </row>
    <row r="84" spans="1:12" s="1" customFormat="1" ht="23.1" customHeight="1">
      <c r="A84" s="196" t="s">
        <v>203</v>
      </c>
      <c r="B84" s="35" t="s">
        <v>204</v>
      </c>
      <c r="C84" s="36" t="s">
        <v>205</v>
      </c>
      <c r="D84" s="36" t="s">
        <v>15</v>
      </c>
      <c r="E84" s="13">
        <v>10.295999999999999</v>
      </c>
      <c r="F84" s="15">
        <f t="shared" si="10"/>
        <v>0</v>
      </c>
      <c r="G84" s="15">
        <f t="shared" si="11"/>
        <v>0</v>
      </c>
      <c r="H84" s="14">
        <v>10.295999999999999</v>
      </c>
      <c r="I84" s="15">
        <f t="shared" si="12"/>
        <v>0</v>
      </c>
      <c r="J84" s="15">
        <f t="shared" si="13"/>
        <v>0</v>
      </c>
      <c r="K84" s="253">
        <v>0</v>
      </c>
      <c r="L84" s="188">
        <f t="shared" si="14"/>
        <v>0</v>
      </c>
    </row>
    <row r="85" spans="1:12" s="1" customFormat="1" ht="31.5" customHeight="1">
      <c r="A85" s="196" t="s">
        <v>206</v>
      </c>
      <c r="B85" s="35" t="s">
        <v>207</v>
      </c>
      <c r="C85" s="36" t="s">
        <v>208</v>
      </c>
      <c r="D85" s="36" t="s">
        <v>15</v>
      </c>
      <c r="E85" s="37">
        <v>10.295999999999999</v>
      </c>
      <c r="F85" s="15">
        <f t="shared" si="10"/>
        <v>1.22</v>
      </c>
      <c r="G85" s="15">
        <f t="shared" si="11"/>
        <v>12.56</v>
      </c>
      <c r="H85" s="38">
        <v>10.295999999999999</v>
      </c>
      <c r="I85" s="15">
        <f t="shared" si="12"/>
        <v>1.22</v>
      </c>
      <c r="J85" s="15">
        <f t="shared" si="13"/>
        <v>12.56</v>
      </c>
      <c r="K85" s="253">
        <v>2.44</v>
      </c>
      <c r="L85" s="188">
        <f t="shared" si="14"/>
        <v>25.12</v>
      </c>
    </row>
    <row r="86" spans="1:12" s="1" customFormat="1" ht="23.1" customHeight="1">
      <c r="A86" s="196" t="s">
        <v>209</v>
      </c>
      <c r="B86" s="35" t="s">
        <v>210</v>
      </c>
      <c r="C86" s="36" t="s">
        <v>211</v>
      </c>
      <c r="D86" s="36" t="s">
        <v>46</v>
      </c>
      <c r="E86" s="37">
        <v>16.056000000000001</v>
      </c>
      <c r="F86" s="15">
        <f t="shared" si="10"/>
        <v>13</v>
      </c>
      <c r="G86" s="15">
        <f t="shared" si="11"/>
        <v>208.73</v>
      </c>
      <c r="H86" s="38">
        <v>16.056000000000001</v>
      </c>
      <c r="I86" s="15">
        <f t="shared" si="12"/>
        <v>13</v>
      </c>
      <c r="J86" s="15">
        <f t="shared" si="13"/>
        <v>208.73</v>
      </c>
      <c r="K86" s="253">
        <v>26</v>
      </c>
      <c r="L86" s="188">
        <f t="shared" si="14"/>
        <v>417.46</v>
      </c>
    </row>
    <row r="87" spans="1:12" s="1" customFormat="1" ht="23.1" customHeight="1">
      <c r="A87" s="196" t="s">
        <v>212</v>
      </c>
      <c r="B87" s="35" t="s">
        <v>213</v>
      </c>
      <c r="C87" s="36" t="s">
        <v>214</v>
      </c>
      <c r="D87" s="36" t="s">
        <v>91</v>
      </c>
      <c r="E87" s="37">
        <v>14.087999999999999</v>
      </c>
      <c r="F87" s="15">
        <f t="shared" si="10"/>
        <v>3.5</v>
      </c>
      <c r="G87" s="15">
        <f t="shared" si="11"/>
        <v>49.31</v>
      </c>
      <c r="H87" s="38">
        <v>14.087999999999999</v>
      </c>
      <c r="I87" s="15">
        <f t="shared" si="12"/>
        <v>3.5</v>
      </c>
      <c r="J87" s="15">
        <f t="shared" si="13"/>
        <v>49.31</v>
      </c>
      <c r="K87" s="253">
        <v>7</v>
      </c>
      <c r="L87" s="188">
        <f t="shared" si="14"/>
        <v>98.62</v>
      </c>
    </row>
    <row r="88" spans="1:12" s="1" customFormat="1" ht="23.1" customHeight="1">
      <c r="A88" s="196" t="s">
        <v>215</v>
      </c>
      <c r="B88" s="35" t="s">
        <v>216</v>
      </c>
      <c r="C88" s="36" t="s">
        <v>217</v>
      </c>
      <c r="D88" s="36" t="s">
        <v>46</v>
      </c>
      <c r="E88" s="37">
        <v>16.056000000000001</v>
      </c>
      <c r="F88" s="15">
        <f t="shared" si="10"/>
        <v>37.590000000000003</v>
      </c>
      <c r="G88" s="15">
        <f t="shared" si="11"/>
        <v>603.54999999999995</v>
      </c>
      <c r="H88" s="38">
        <v>16.056000000000001</v>
      </c>
      <c r="I88" s="15">
        <f t="shared" si="12"/>
        <v>37.58</v>
      </c>
      <c r="J88" s="15">
        <f t="shared" si="13"/>
        <v>603.38</v>
      </c>
      <c r="K88" s="253">
        <v>75.17</v>
      </c>
      <c r="L88" s="188">
        <f t="shared" si="14"/>
        <v>1206.9299999999998</v>
      </c>
    </row>
    <row r="89" spans="1:12" s="1" customFormat="1" ht="23.1" customHeight="1">
      <c r="A89" s="196" t="s">
        <v>218</v>
      </c>
      <c r="B89" s="35" t="s">
        <v>219</v>
      </c>
      <c r="C89" s="36" t="s">
        <v>220</v>
      </c>
      <c r="D89" s="36" t="s">
        <v>46</v>
      </c>
      <c r="E89" s="37">
        <v>16.056000000000001</v>
      </c>
      <c r="F89" s="15">
        <f t="shared" si="10"/>
        <v>17.5</v>
      </c>
      <c r="G89" s="15">
        <f t="shared" si="11"/>
        <v>280.98</v>
      </c>
      <c r="H89" s="38">
        <v>16.056000000000001</v>
      </c>
      <c r="I89" s="15">
        <f t="shared" si="12"/>
        <v>17.5</v>
      </c>
      <c r="J89" s="15">
        <f t="shared" si="13"/>
        <v>280.98</v>
      </c>
      <c r="K89" s="253">
        <v>35</v>
      </c>
      <c r="L89" s="188">
        <f t="shared" si="14"/>
        <v>561.96</v>
      </c>
    </row>
    <row r="90" spans="1:12" s="1" customFormat="1" ht="26.85" customHeight="1">
      <c r="A90" s="196" t="s">
        <v>221</v>
      </c>
      <c r="B90" s="35" t="s">
        <v>222</v>
      </c>
      <c r="C90" s="36" t="s">
        <v>223</v>
      </c>
      <c r="D90" s="36" t="s">
        <v>46</v>
      </c>
      <c r="E90" s="37">
        <v>16.056000000000001</v>
      </c>
      <c r="F90" s="15">
        <f t="shared" ref="F90:F124" si="15">ROUND(K90/2,2)</f>
        <v>8.5</v>
      </c>
      <c r="G90" s="15">
        <f t="shared" ref="G90:G121" si="16">ROUND(E90*F90,2)</f>
        <v>136.47999999999999</v>
      </c>
      <c r="H90" s="38">
        <v>16.056000000000001</v>
      </c>
      <c r="I90" s="15">
        <f t="shared" ref="I90:I124" si="17">K90-F90</f>
        <v>8.5</v>
      </c>
      <c r="J90" s="15">
        <f t="shared" ref="J90:J121" si="18">ROUND(H90*I90,2)</f>
        <v>136.47999999999999</v>
      </c>
      <c r="K90" s="253">
        <v>17</v>
      </c>
      <c r="L90" s="188">
        <f t="shared" ref="L90:L124" si="19">G90+J90</f>
        <v>272.95999999999998</v>
      </c>
    </row>
    <row r="91" spans="1:12" s="1" customFormat="1" ht="28.5" customHeight="1">
      <c r="A91" s="196" t="s">
        <v>224</v>
      </c>
      <c r="B91" s="35" t="s">
        <v>225</v>
      </c>
      <c r="C91" s="36" t="s">
        <v>226</v>
      </c>
      <c r="D91" s="36" t="s">
        <v>46</v>
      </c>
      <c r="E91" s="37">
        <v>16.056000000000001</v>
      </c>
      <c r="F91" s="15">
        <f t="shared" si="15"/>
        <v>3.5</v>
      </c>
      <c r="G91" s="15">
        <f t="shared" si="16"/>
        <v>56.2</v>
      </c>
      <c r="H91" s="38">
        <v>16.056000000000001</v>
      </c>
      <c r="I91" s="15">
        <f t="shared" si="17"/>
        <v>3.5</v>
      </c>
      <c r="J91" s="15">
        <f t="shared" si="18"/>
        <v>56.2</v>
      </c>
      <c r="K91" s="253">
        <v>7</v>
      </c>
      <c r="L91" s="188">
        <f t="shared" si="19"/>
        <v>112.4</v>
      </c>
    </row>
    <row r="92" spans="1:12" s="1" customFormat="1" ht="22.5" customHeight="1">
      <c r="A92" s="196" t="s">
        <v>227</v>
      </c>
      <c r="B92" s="35" t="s">
        <v>228</v>
      </c>
      <c r="C92" s="36" t="s">
        <v>229</v>
      </c>
      <c r="D92" s="36" t="s">
        <v>46</v>
      </c>
      <c r="E92" s="37">
        <v>16.056000000000001</v>
      </c>
      <c r="F92" s="15">
        <f t="shared" si="15"/>
        <v>12.53</v>
      </c>
      <c r="G92" s="15">
        <f t="shared" si="16"/>
        <v>201.18</v>
      </c>
      <c r="H92" s="38">
        <v>16.056000000000001</v>
      </c>
      <c r="I92" s="15">
        <f t="shared" si="17"/>
        <v>12.520000000000001</v>
      </c>
      <c r="J92" s="15">
        <f t="shared" si="18"/>
        <v>201.02</v>
      </c>
      <c r="K92" s="253">
        <v>25.05</v>
      </c>
      <c r="L92" s="188">
        <f t="shared" si="19"/>
        <v>402.20000000000005</v>
      </c>
    </row>
    <row r="93" spans="1:12" s="1" customFormat="1" ht="31.5" customHeight="1">
      <c r="A93" s="196" t="s">
        <v>230</v>
      </c>
      <c r="B93" s="35" t="s">
        <v>231</v>
      </c>
      <c r="C93" s="36" t="s">
        <v>232</v>
      </c>
      <c r="D93" s="36" t="s">
        <v>46</v>
      </c>
      <c r="E93" s="37">
        <v>16.056000000000001</v>
      </c>
      <c r="F93" s="15">
        <f t="shared" si="15"/>
        <v>39.880000000000003</v>
      </c>
      <c r="G93" s="15">
        <f t="shared" si="16"/>
        <v>640.30999999999995</v>
      </c>
      <c r="H93" s="38">
        <v>16.056000000000001</v>
      </c>
      <c r="I93" s="15">
        <f t="shared" si="17"/>
        <v>39.880000000000003</v>
      </c>
      <c r="J93" s="15">
        <f t="shared" si="18"/>
        <v>640.30999999999995</v>
      </c>
      <c r="K93" s="253">
        <v>79.760000000000005</v>
      </c>
      <c r="L93" s="188">
        <f t="shared" si="19"/>
        <v>1280.6199999999999</v>
      </c>
    </row>
    <row r="94" spans="1:12" s="1" customFormat="1" ht="28.5" customHeight="1">
      <c r="A94" s="196" t="s">
        <v>233</v>
      </c>
      <c r="B94" s="35" t="s">
        <v>234</v>
      </c>
      <c r="C94" s="36" t="s">
        <v>235</v>
      </c>
      <c r="D94" s="36" t="s">
        <v>46</v>
      </c>
      <c r="E94" s="37">
        <v>16.056000000000001</v>
      </c>
      <c r="F94" s="15">
        <f t="shared" si="15"/>
        <v>2.7</v>
      </c>
      <c r="G94" s="15">
        <f t="shared" si="16"/>
        <v>43.35</v>
      </c>
      <c r="H94" s="38">
        <v>16.056000000000001</v>
      </c>
      <c r="I94" s="15">
        <f t="shared" si="17"/>
        <v>2.7</v>
      </c>
      <c r="J94" s="15">
        <f t="shared" si="18"/>
        <v>43.35</v>
      </c>
      <c r="K94" s="253">
        <v>5.4</v>
      </c>
      <c r="L94" s="188">
        <f t="shared" si="19"/>
        <v>86.7</v>
      </c>
    </row>
    <row r="95" spans="1:12" s="1" customFormat="1" ht="27.75" customHeight="1">
      <c r="A95" s="196" t="s">
        <v>236</v>
      </c>
      <c r="B95" s="35" t="s">
        <v>237</v>
      </c>
      <c r="C95" s="36" t="s">
        <v>235</v>
      </c>
      <c r="D95" s="36" t="s">
        <v>46</v>
      </c>
      <c r="E95" s="37">
        <v>16.056000000000001</v>
      </c>
      <c r="F95" s="15">
        <f t="shared" si="15"/>
        <v>17.47</v>
      </c>
      <c r="G95" s="15">
        <f t="shared" si="16"/>
        <v>280.5</v>
      </c>
      <c r="H95" s="38">
        <v>16.056000000000001</v>
      </c>
      <c r="I95" s="15">
        <f t="shared" si="17"/>
        <v>17.47</v>
      </c>
      <c r="J95" s="15">
        <f t="shared" si="18"/>
        <v>280.5</v>
      </c>
      <c r="K95" s="253">
        <v>34.94</v>
      </c>
      <c r="L95" s="188">
        <f t="shared" si="19"/>
        <v>561</v>
      </c>
    </row>
    <row r="96" spans="1:12" s="1" customFormat="1" ht="30.75" customHeight="1">
      <c r="A96" s="196" t="s">
        <v>238</v>
      </c>
      <c r="B96" s="35" t="s">
        <v>239</v>
      </c>
      <c r="C96" s="36" t="s">
        <v>240</v>
      </c>
      <c r="D96" s="36" t="s">
        <v>46</v>
      </c>
      <c r="E96" s="37">
        <v>16.056000000000001</v>
      </c>
      <c r="F96" s="15">
        <f t="shared" si="15"/>
        <v>6.2</v>
      </c>
      <c r="G96" s="15">
        <f t="shared" si="16"/>
        <v>99.55</v>
      </c>
      <c r="H96" s="38">
        <v>16.056000000000001</v>
      </c>
      <c r="I96" s="15">
        <f t="shared" si="17"/>
        <v>6.2</v>
      </c>
      <c r="J96" s="15">
        <f t="shared" si="18"/>
        <v>99.55</v>
      </c>
      <c r="K96" s="253">
        <v>12.4</v>
      </c>
      <c r="L96" s="188">
        <f t="shared" si="19"/>
        <v>199.1</v>
      </c>
    </row>
    <row r="97" spans="1:12" s="1" customFormat="1" ht="27" customHeight="1">
      <c r="A97" s="196" t="s">
        <v>241</v>
      </c>
      <c r="B97" s="35" t="s">
        <v>242</v>
      </c>
      <c r="C97" s="36" t="s">
        <v>243</v>
      </c>
      <c r="D97" s="36" t="s">
        <v>46</v>
      </c>
      <c r="E97" s="37">
        <v>16.056000000000001</v>
      </c>
      <c r="F97" s="15">
        <f t="shared" si="15"/>
        <v>50.56</v>
      </c>
      <c r="G97" s="15">
        <f t="shared" si="16"/>
        <v>811.79</v>
      </c>
      <c r="H97" s="38">
        <v>16.056000000000001</v>
      </c>
      <c r="I97" s="15">
        <f t="shared" si="17"/>
        <v>50.55</v>
      </c>
      <c r="J97" s="15">
        <f t="shared" si="18"/>
        <v>811.63</v>
      </c>
      <c r="K97" s="253">
        <v>101.11</v>
      </c>
      <c r="L97" s="188">
        <f t="shared" si="19"/>
        <v>1623.42</v>
      </c>
    </row>
    <row r="98" spans="1:12" s="1" customFormat="1" ht="24.75" customHeight="1">
      <c r="A98" s="196" t="s">
        <v>244</v>
      </c>
      <c r="B98" s="35" t="s">
        <v>245</v>
      </c>
      <c r="C98" s="36" t="s">
        <v>246</v>
      </c>
      <c r="D98" s="36" t="s">
        <v>46</v>
      </c>
      <c r="E98" s="37">
        <v>16.056000000000001</v>
      </c>
      <c r="F98" s="15">
        <f t="shared" si="15"/>
        <v>15.5</v>
      </c>
      <c r="G98" s="15">
        <f t="shared" si="16"/>
        <v>248.87</v>
      </c>
      <c r="H98" s="38">
        <v>16.056000000000001</v>
      </c>
      <c r="I98" s="15">
        <f t="shared" si="17"/>
        <v>15.5</v>
      </c>
      <c r="J98" s="15">
        <f t="shared" si="18"/>
        <v>248.87</v>
      </c>
      <c r="K98" s="253">
        <v>31</v>
      </c>
      <c r="L98" s="188">
        <f t="shared" si="19"/>
        <v>497.74</v>
      </c>
    </row>
    <row r="99" spans="1:12" s="1" customFormat="1" ht="31.5" customHeight="1">
      <c r="A99" s="196" t="s">
        <v>247</v>
      </c>
      <c r="B99" s="35" t="s">
        <v>248</v>
      </c>
      <c r="C99" s="36" t="s">
        <v>249</v>
      </c>
      <c r="D99" s="36" t="s">
        <v>91</v>
      </c>
      <c r="E99" s="37">
        <v>14.087999999999999</v>
      </c>
      <c r="F99" s="15">
        <f t="shared" si="15"/>
        <v>5</v>
      </c>
      <c r="G99" s="15">
        <f t="shared" si="16"/>
        <v>70.44</v>
      </c>
      <c r="H99" s="38">
        <v>14.087999999999999</v>
      </c>
      <c r="I99" s="15">
        <f t="shared" si="17"/>
        <v>5</v>
      </c>
      <c r="J99" s="15">
        <f t="shared" si="18"/>
        <v>70.44</v>
      </c>
      <c r="K99" s="253">
        <v>10</v>
      </c>
      <c r="L99" s="188">
        <f t="shared" si="19"/>
        <v>140.88</v>
      </c>
    </row>
    <row r="100" spans="1:12" s="1" customFormat="1" ht="27" customHeight="1">
      <c r="A100" s="196" t="s">
        <v>250</v>
      </c>
      <c r="B100" s="35" t="s">
        <v>251</v>
      </c>
      <c r="C100" s="36" t="s">
        <v>252</v>
      </c>
      <c r="D100" s="36" t="s">
        <v>91</v>
      </c>
      <c r="E100" s="37">
        <v>14.087999999999999</v>
      </c>
      <c r="F100" s="15">
        <f t="shared" si="15"/>
        <v>3.52</v>
      </c>
      <c r="G100" s="15">
        <f t="shared" si="16"/>
        <v>49.59</v>
      </c>
      <c r="H100" s="38">
        <v>14.087999999999999</v>
      </c>
      <c r="I100" s="15">
        <f t="shared" si="17"/>
        <v>3.52</v>
      </c>
      <c r="J100" s="15">
        <f t="shared" si="18"/>
        <v>49.59</v>
      </c>
      <c r="K100" s="253">
        <v>7.04</v>
      </c>
      <c r="L100" s="188">
        <f t="shared" si="19"/>
        <v>99.18</v>
      </c>
    </row>
    <row r="101" spans="1:12" s="1" customFormat="1" ht="28.5" customHeight="1">
      <c r="A101" s="196" t="s">
        <v>253</v>
      </c>
      <c r="B101" s="35" t="s">
        <v>254</v>
      </c>
      <c r="C101" s="36" t="s">
        <v>255</v>
      </c>
      <c r="D101" s="36" t="s">
        <v>91</v>
      </c>
      <c r="E101" s="37">
        <v>14.087999999999999</v>
      </c>
      <c r="F101" s="15">
        <f t="shared" si="15"/>
        <v>27</v>
      </c>
      <c r="G101" s="15">
        <f t="shared" si="16"/>
        <v>380.38</v>
      </c>
      <c r="H101" s="38">
        <v>14.087999999999999</v>
      </c>
      <c r="I101" s="15">
        <f t="shared" si="17"/>
        <v>27</v>
      </c>
      <c r="J101" s="15">
        <f t="shared" si="18"/>
        <v>380.38</v>
      </c>
      <c r="K101" s="253">
        <v>54</v>
      </c>
      <c r="L101" s="188">
        <f t="shared" si="19"/>
        <v>760.76</v>
      </c>
    </row>
    <row r="102" spans="1:12" s="1" customFormat="1" ht="30" customHeight="1">
      <c r="A102" s="196" t="s">
        <v>256</v>
      </c>
      <c r="B102" s="35" t="s">
        <v>257</v>
      </c>
      <c r="C102" s="36" t="s">
        <v>258</v>
      </c>
      <c r="D102" s="36" t="s">
        <v>46</v>
      </c>
      <c r="E102" s="37">
        <v>16.056000000000001</v>
      </c>
      <c r="F102" s="15">
        <f t="shared" si="15"/>
        <v>25</v>
      </c>
      <c r="G102" s="15">
        <f t="shared" si="16"/>
        <v>401.4</v>
      </c>
      <c r="H102" s="38">
        <v>16.056000000000001</v>
      </c>
      <c r="I102" s="15">
        <f t="shared" si="17"/>
        <v>25</v>
      </c>
      <c r="J102" s="15">
        <f t="shared" si="18"/>
        <v>401.4</v>
      </c>
      <c r="K102" s="253">
        <v>50</v>
      </c>
      <c r="L102" s="188">
        <f t="shared" si="19"/>
        <v>802.8</v>
      </c>
    </row>
    <row r="103" spans="1:12" s="1" customFormat="1" ht="27" customHeight="1">
      <c r="A103" s="196" t="s">
        <v>259</v>
      </c>
      <c r="B103" s="35" t="s">
        <v>260</v>
      </c>
      <c r="C103" s="36" t="s">
        <v>261</v>
      </c>
      <c r="D103" s="36" t="s">
        <v>46</v>
      </c>
      <c r="E103" s="41">
        <v>16.056000000000001</v>
      </c>
      <c r="F103" s="15">
        <f t="shared" si="15"/>
        <v>26.57</v>
      </c>
      <c r="G103" s="15">
        <f t="shared" si="16"/>
        <v>426.61</v>
      </c>
      <c r="H103" s="42">
        <v>16.056000000000001</v>
      </c>
      <c r="I103" s="15">
        <f t="shared" si="17"/>
        <v>26.57</v>
      </c>
      <c r="J103" s="15">
        <f t="shared" si="18"/>
        <v>426.61</v>
      </c>
      <c r="K103" s="253">
        <v>53.14</v>
      </c>
      <c r="L103" s="188">
        <f t="shared" si="19"/>
        <v>853.22</v>
      </c>
    </row>
    <row r="104" spans="1:12" s="1" customFormat="1" ht="32.25" customHeight="1">
      <c r="A104" s="196" t="s">
        <v>262</v>
      </c>
      <c r="B104" s="35" t="s">
        <v>263</v>
      </c>
      <c r="C104" s="36" t="s">
        <v>264</v>
      </c>
      <c r="D104" s="36" t="s">
        <v>46</v>
      </c>
      <c r="E104" s="13">
        <v>16.056000000000001</v>
      </c>
      <c r="F104" s="15">
        <f t="shared" si="15"/>
        <v>31.6</v>
      </c>
      <c r="G104" s="15">
        <f t="shared" si="16"/>
        <v>507.37</v>
      </c>
      <c r="H104" s="14">
        <v>16.056000000000001</v>
      </c>
      <c r="I104" s="15">
        <f t="shared" si="17"/>
        <v>31.6</v>
      </c>
      <c r="J104" s="15">
        <f t="shared" si="18"/>
        <v>507.37</v>
      </c>
      <c r="K104" s="253">
        <v>63.2</v>
      </c>
      <c r="L104" s="188">
        <f t="shared" si="19"/>
        <v>1014.74</v>
      </c>
    </row>
    <row r="105" spans="1:12" s="1" customFormat="1" ht="33.75" customHeight="1">
      <c r="A105" s="196" t="s">
        <v>265</v>
      </c>
      <c r="B105" s="35" t="s">
        <v>266</v>
      </c>
      <c r="C105" s="36" t="s">
        <v>267</v>
      </c>
      <c r="D105" s="36" t="s">
        <v>268</v>
      </c>
      <c r="E105" s="41">
        <v>16.260000000000002</v>
      </c>
      <c r="F105" s="15">
        <f t="shared" si="15"/>
        <v>41.97</v>
      </c>
      <c r="G105" s="15">
        <f t="shared" si="16"/>
        <v>682.43</v>
      </c>
      <c r="H105" s="42">
        <v>16.260000000000002</v>
      </c>
      <c r="I105" s="15">
        <f t="shared" si="17"/>
        <v>41.960000000000008</v>
      </c>
      <c r="J105" s="15">
        <f t="shared" si="18"/>
        <v>682.27</v>
      </c>
      <c r="K105" s="253">
        <v>83.93</v>
      </c>
      <c r="L105" s="188">
        <f t="shared" si="19"/>
        <v>1364.6999999999998</v>
      </c>
    </row>
    <row r="106" spans="1:12" s="1" customFormat="1" ht="30.75" customHeight="1">
      <c r="A106" s="196" t="s">
        <v>269</v>
      </c>
      <c r="B106" s="35" t="s">
        <v>270</v>
      </c>
      <c r="C106" s="36" t="s">
        <v>271</v>
      </c>
      <c r="D106" s="36" t="s">
        <v>272</v>
      </c>
      <c r="E106" s="41">
        <v>17.603999999999999</v>
      </c>
      <c r="F106" s="15">
        <f t="shared" si="15"/>
        <v>0.04</v>
      </c>
      <c r="G106" s="15">
        <f t="shared" si="16"/>
        <v>0.7</v>
      </c>
      <c r="H106" s="42">
        <v>17.603999999999999</v>
      </c>
      <c r="I106" s="15">
        <f t="shared" si="17"/>
        <v>3.0000000000000006E-2</v>
      </c>
      <c r="J106" s="15">
        <f t="shared" si="18"/>
        <v>0.53</v>
      </c>
      <c r="K106" s="253">
        <v>7.0000000000000007E-2</v>
      </c>
      <c r="L106" s="188">
        <f t="shared" si="19"/>
        <v>1.23</v>
      </c>
    </row>
    <row r="107" spans="1:12" s="1" customFormat="1" ht="24" customHeight="1">
      <c r="A107" s="196" t="s">
        <v>273</v>
      </c>
      <c r="B107" s="35" t="s">
        <v>274</v>
      </c>
      <c r="C107" s="36" t="s">
        <v>271</v>
      </c>
      <c r="D107" s="36" t="s">
        <v>272</v>
      </c>
      <c r="E107" s="41">
        <v>17.603999999999999</v>
      </c>
      <c r="F107" s="15">
        <f t="shared" si="15"/>
        <v>0.5</v>
      </c>
      <c r="G107" s="15">
        <f t="shared" si="16"/>
        <v>8.8000000000000007</v>
      </c>
      <c r="H107" s="42">
        <v>17.603999999999999</v>
      </c>
      <c r="I107" s="15">
        <f t="shared" si="17"/>
        <v>0.5</v>
      </c>
      <c r="J107" s="15">
        <f t="shared" si="18"/>
        <v>8.8000000000000007</v>
      </c>
      <c r="K107" s="253">
        <v>1</v>
      </c>
      <c r="L107" s="188">
        <f t="shared" si="19"/>
        <v>17.600000000000001</v>
      </c>
    </row>
    <row r="108" spans="1:12" s="1" customFormat="1" ht="25.5" customHeight="1">
      <c r="A108" s="196" t="s">
        <v>275</v>
      </c>
      <c r="B108" s="35" t="s">
        <v>276</v>
      </c>
      <c r="C108" s="36" t="s">
        <v>277</v>
      </c>
      <c r="D108" s="36" t="s">
        <v>91</v>
      </c>
      <c r="E108" s="244">
        <v>14.087999999999999</v>
      </c>
      <c r="F108" s="15">
        <f t="shared" si="15"/>
        <v>76.040000000000006</v>
      </c>
      <c r="G108" s="15">
        <f t="shared" si="16"/>
        <v>1071.25</v>
      </c>
      <c r="H108" s="245">
        <v>14.087999999999999</v>
      </c>
      <c r="I108" s="15">
        <f t="shared" si="17"/>
        <v>76.040000000000006</v>
      </c>
      <c r="J108" s="15">
        <f t="shared" si="18"/>
        <v>1071.25</v>
      </c>
      <c r="K108" s="253">
        <v>152.08000000000001</v>
      </c>
      <c r="L108" s="188">
        <f t="shared" si="19"/>
        <v>2142.5</v>
      </c>
    </row>
    <row r="109" spans="1:12" s="1" customFormat="1" ht="24.75" customHeight="1">
      <c r="A109" s="196" t="s">
        <v>278</v>
      </c>
      <c r="B109" s="35" t="s">
        <v>279</v>
      </c>
      <c r="C109" s="36" t="s">
        <v>280</v>
      </c>
      <c r="D109" s="36" t="s">
        <v>91</v>
      </c>
      <c r="E109" s="41">
        <v>14.087999999999999</v>
      </c>
      <c r="F109" s="15">
        <f t="shared" si="15"/>
        <v>27.5</v>
      </c>
      <c r="G109" s="15">
        <f t="shared" si="16"/>
        <v>387.42</v>
      </c>
      <c r="H109" s="42">
        <v>14.087999999999999</v>
      </c>
      <c r="I109" s="15">
        <f t="shared" si="17"/>
        <v>27.5</v>
      </c>
      <c r="J109" s="15">
        <f t="shared" si="18"/>
        <v>387.42</v>
      </c>
      <c r="K109" s="253">
        <v>55</v>
      </c>
      <c r="L109" s="188">
        <f t="shared" si="19"/>
        <v>774.84</v>
      </c>
    </row>
    <row r="110" spans="1:12" s="1" customFormat="1" ht="30" customHeight="1">
      <c r="A110" s="196" t="s">
        <v>281</v>
      </c>
      <c r="B110" s="35" t="s">
        <v>282</v>
      </c>
      <c r="C110" s="36" t="s">
        <v>283</v>
      </c>
      <c r="D110" s="36" t="s">
        <v>46</v>
      </c>
      <c r="E110" s="13">
        <v>16.056000000000001</v>
      </c>
      <c r="F110" s="15">
        <f t="shared" si="15"/>
        <v>4.47</v>
      </c>
      <c r="G110" s="15">
        <f t="shared" si="16"/>
        <v>71.77</v>
      </c>
      <c r="H110" s="14">
        <v>16.056000000000001</v>
      </c>
      <c r="I110" s="15">
        <f t="shared" si="17"/>
        <v>4.47</v>
      </c>
      <c r="J110" s="15">
        <f t="shared" si="18"/>
        <v>71.77</v>
      </c>
      <c r="K110" s="253">
        <v>8.94</v>
      </c>
      <c r="L110" s="188">
        <f t="shared" si="19"/>
        <v>143.54</v>
      </c>
    </row>
    <row r="111" spans="1:12" s="1" customFormat="1" ht="32.25" customHeight="1">
      <c r="A111" s="196" t="s">
        <v>284</v>
      </c>
      <c r="B111" s="35" t="s">
        <v>285</v>
      </c>
      <c r="C111" s="36" t="s">
        <v>286</v>
      </c>
      <c r="D111" s="36" t="s">
        <v>91</v>
      </c>
      <c r="E111" s="41">
        <v>14.087999999999999</v>
      </c>
      <c r="F111" s="15">
        <f t="shared" si="15"/>
        <v>12.5</v>
      </c>
      <c r="G111" s="15">
        <f t="shared" si="16"/>
        <v>176.1</v>
      </c>
      <c r="H111" s="42">
        <v>14.087999999999999</v>
      </c>
      <c r="I111" s="15">
        <f t="shared" si="17"/>
        <v>12.5</v>
      </c>
      <c r="J111" s="15">
        <f t="shared" si="18"/>
        <v>176.1</v>
      </c>
      <c r="K111" s="253">
        <v>25</v>
      </c>
      <c r="L111" s="188">
        <f t="shared" si="19"/>
        <v>352.2</v>
      </c>
    </row>
    <row r="112" spans="1:12" s="1" customFormat="1" ht="30.75" customHeight="1">
      <c r="A112" s="196" t="s">
        <v>287</v>
      </c>
      <c r="B112" s="35" t="s">
        <v>288</v>
      </c>
      <c r="C112" s="36" t="s">
        <v>289</v>
      </c>
      <c r="D112" s="36" t="s">
        <v>91</v>
      </c>
      <c r="E112" s="41">
        <v>14.087999999999999</v>
      </c>
      <c r="F112" s="15">
        <f t="shared" si="15"/>
        <v>7.61</v>
      </c>
      <c r="G112" s="15">
        <f t="shared" si="16"/>
        <v>107.21</v>
      </c>
      <c r="H112" s="42">
        <v>14.087999999999999</v>
      </c>
      <c r="I112" s="15">
        <f t="shared" si="17"/>
        <v>7.61</v>
      </c>
      <c r="J112" s="15">
        <f t="shared" si="18"/>
        <v>107.21</v>
      </c>
      <c r="K112" s="253">
        <v>15.22</v>
      </c>
      <c r="L112" s="188">
        <f t="shared" si="19"/>
        <v>214.42</v>
      </c>
    </row>
    <row r="113" spans="1:14" s="1" customFormat="1" ht="25.5" customHeight="1">
      <c r="A113" s="196" t="s">
        <v>290</v>
      </c>
      <c r="B113" s="35" t="s">
        <v>291</v>
      </c>
      <c r="C113" s="36" t="s">
        <v>292</v>
      </c>
      <c r="D113" s="36" t="s">
        <v>91</v>
      </c>
      <c r="E113" s="41">
        <v>14.087999999999999</v>
      </c>
      <c r="F113" s="15">
        <f t="shared" si="15"/>
        <v>46.17</v>
      </c>
      <c r="G113" s="15">
        <f t="shared" si="16"/>
        <v>650.44000000000005</v>
      </c>
      <c r="H113" s="42">
        <v>14.087999999999999</v>
      </c>
      <c r="I113" s="15">
        <f t="shared" si="17"/>
        <v>46.17</v>
      </c>
      <c r="J113" s="15">
        <f t="shared" si="18"/>
        <v>650.44000000000005</v>
      </c>
      <c r="K113" s="253">
        <v>92.34</v>
      </c>
      <c r="L113" s="188">
        <f t="shared" si="19"/>
        <v>1300.8800000000001</v>
      </c>
    </row>
    <row r="114" spans="1:14" s="1" customFormat="1" ht="27" customHeight="1">
      <c r="A114" s="196" t="s">
        <v>293</v>
      </c>
      <c r="B114" s="35" t="s">
        <v>294</v>
      </c>
      <c r="C114" s="36" t="s">
        <v>295</v>
      </c>
      <c r="D114" s="36" t="s">
        <v>91</v>
      </c>
      <c r="E114" s="41">
        <v>14.087999999999999</v>
      </c>
      <c r="F114" s="15">
        <f t="shared" si="15"/>
        <v>15</v>
      </c>
      <c r="G114" s="15">
        <f t="shared" si="16"/>
        <v>211.32</v>
      </c>
      <c r="H114" s="42">
        <v>14.087999999999999</v>
      </c>
      <c r="I114" s="15">
        <f t="shared" si="17"/>
        <v>15</v>
      </c>
      <c r="J114" s="15">
        <f t="shared" si="18"/>
        <v>211.32</v>
      </c>
      <c r="K114" s="253">
        <v>30</v>
      </c>
      <c r="L114" s="188">
        <f t="shared" si="19"/>
        <v>422.64</v>
      </c>
    </row>
    <row r="115" spans="1:14" s="1" customFormat="1" ht="36.75" customHeight="1">
      <c r="A115" s="196" t="s">
        <v>296</v>
      </c>
      <c r="B115" s="35" t="s">
        <v>297</v>
      </c>
      <c r="C115" s="36" t="s">
        <v>298</v>
      </c>
      <c r="D115" s="36" t="s">
        <v>91</v>
      </c>
      <c r="E115" s="41">
        <v>14.087999999999999</v>
      </c>
      <c r="F115" s="15">
        <f t="shared" si="15"/>
        <v>30</v>
      </c>
      <c r="G115" s="15">
        <f t="shared" si="16"/>
        <v>422.64</v>
      </c>
      <c r="H115" s="42">
        <v>14.087999999999999</v>
      </c>
      <c r="I115" s="15">
        <f t="shared" si="17"/>
        <v>30</v>
      </c>
      <c r="J115" s="15">
        <f t="shared" si="18"/>
        <v>422.64</v>
      </c>
      <c r="K115" s="253">
        <v>60</v>
      </c>
      <c r="L115" s="188">
        <f t="shared" si="19"/>
        <v>845.28</v>
      </c>
    </row>
    <row r="116" spans="1:14" s="1" customFormat="1" ht="29.25" customHeight="1">
      <c r="A116" s="196" t="s">
        <v>299</v>
      </c>
      <c r="B116" s="35" t="s">
        <v>300</v>
      </c>
      <c r="C116" s="36" t="s">
        <v>301</v>
      </c>
      <c r="D116" s="36" t="s">
        <v>91</v>
      </c>
      <c r="E116" s="41">
        <v>14.087999999999999</v>
      </c>
      <c r="F116" s="15">
        <f t="shared" si="15"/>
        <v>53.09</v>
      </c>
      <c r="G116" s="15">
        <f t="shared" si="16"/>
        <v>747.93</v>
      </c>
      <c r="H116" s="42">
        <v>14.087999999999999</v>
      </c>
      <c r="I116" s="15">
        <f t="shared" si="17"/>
        <v>53.09</v>
      </c>
      <c r="J116" s="15">
        <f t="shared" si="18"/>
        <v>747.93</v>
      </c>
      <c r="K116" s="253">
        <v>106.18</v>
      </c>
      <c r="L116" s="188">
        <f t="shared" si="19"/>
        <v>1495.86</v>
      </c>
    </row>
    <row r="117" spans="1:14" s="1" customFormat="1" ht="29.25" customHeight="1">
      <c r="A117" s="196" t="s">
        <v>302</v>
      </c>
      <c r="B117" s="35" t="s">
        <v>303</v>
      </c>
      <c r="C117" s="36" t="s">
        <v>304</v>
      </c>
      <c r="D117" s="36" t="s">
        <v>46</v>
      </c>
      <c r="E117" s="244">
        <v>16.056000000000001</v>
      </c>
      <c r="F117" s="15">
        <f t="shared" si="15"/>
        <v>2.2000000000000002</v>
      </c>
      <c r="G117" s="15">
        <f t="shared" si="16"/>
        <v>35.32</v>
      </c>
      <c r="H117" s="245">
        <v>16.056000000000001</v>
      </c>
      <c r="I117" s="15">
        <f t="shared" si="17"/>
        <v>2.1899999999999995</v>
      </c>
      <c r="J117" s="15">
        <f t="shared" si="18"/>
        <v>35.159999999999997</v>
      </c>
      <c r="K117" s="253">
        <v>4.3899999999999997</v>
      </c>
      <c r="L117" s="188">
        <f t="shared" si="19"/>
        <v>70.47999999999999</v>
      </c>
    </row>
    <row r="118" spans="1:14" s="1" customFormat="1" ht="30" customHeight="1">
      <c r="A118" s="196" t="s">
        <v>305</v>
      </c>
      <c r="B118" s="35" t="s">
        <v>306</v>
      </c>
      <c r="C118" s="36" t="s">
        <v>304</v>
      </c>
      <c r="D118" s="36" t="s">
        <v>46</v>
      </c>
      <c r="E118" s="244">
        <v>16.056000000000001</v>
      </c>
      <c r="F118" s="243">
        <f t="shared" si="15"/>
        <v>14.69</v>
      </c>
      <c r="G118" s="243">
        <f t="shared" si="16"/>
        <v>235.86</v>
      </c>
      <c r="H118" s="245">
        <v>16.056000000000001</v>
      </c>
      <c r="I118" s="243">
        <f t="shared" si="17"/>
        <v>14.680000000000001</v>
      </c>
      <c r="J118" s="243">
        <f t="shared" si="18"/>
        <v>235.7</v>
      </c>
      <c r="K118" s="253">
        <v>29.37</v>
      </c>
      <c r="L118" s="188">
        <f t="shared" si="19"/>
        <v>471.56</v>
      </c>
    </row>
    <row r="119" spans="1:14" s="1" customFormat="1" ht="30" customHeight="1">
      <c r="A119" s="196" t="s">
        <v>307</v>
      </c>
      <c r="B119" s="35" t="s">
        <v>308</v>
      </c>
      <c r="C119" s="36" t="s">
        <v>309</v>
      </c>
      <c r="D119" s="36" t="s">
        <v>46</v>
      </c>
      <c r="E119" s="41">
        <v>16.056000000000001</v>
      </c>
      <c r="F119" s="243">
        <f t="shared" si="15"/>
        <v>12.75</v>
      </c>
      <c r="G119" s="243">
        <f t="shared" si="16"/>
        <v>204.71</v>
      </c>
      <c r="H119" s="42">
        <v>16.056000000000001</v>
      </c>
      <c r="I119" s="243">
        <f t="shared" si="17"/>
        <v>12.75</v>
      </c>
      <c r="J119" s="243">
        <f t="shared" si="18"/>
        <v>204.71</v>
      </c>
      <c r="K119" s="253">
        <v>25.5</v>
      </c>
      <c r="L119" s="188">
        <f t="shared" si="19"/>
        <v>409.42</v>
      </c>
    </row>
    <row r="120" spans="1:14" s="1" customFormat="1" ht="32.25" customHeight="1">
      <c r="A120" s="196" t="s">
        <v>310</v>
      </c>
      <c r="B120" s="35" t="s">
        <v>311</v>
      </c>
      <c r="C120" s="36" t="s">
        <v>312</v>
      </c>
      <c r="D120" s="36" t="s">
        <v>46</v>
      </c>
      <c r="E120" s="41">
        <v>16.056000000000001</v>
      </c>
      <c r="F120" s="243">
        <f t="shared" si="15"/>
        <v>7.5</v>
      </c>
      <c r="G120" s="243">
        <f t="shared" si="16"/>
        <v>120.42</v>
      </c>
      <c r="H120" s="42">
        <v>16.056000000000001</v>
      </c>
      <c r="I120" s="243">
        <f t="shared" si="17"/>
        <v>7.5</v>
      </c>
      <c r="J120" s="243">
        <f t="shared" si="18"/>
        <v>120.42</v>
      </c>
      <c r="K120" s="253">
        <v>15</v>
      </c>
      <c r="L120" s="188">
        <f t="shared" si="19"/>
        <v>240.84</v>
      </c>
    </row>
    <row r="121" spans="1:14" s="1" customFormat="1" ht="30" customHeight="1">
      <c r="A121" s="196" t="s">
        <v>313</v>
      </c>
      <c r="B121" s="35" t="s">
        <v>314</v>
      </c>
      <c r="C121" s="36" t="s">
        <v>315</v>
      </c>
      <c r="D121" s="36" t="s">
        <v>46</v>
      </c>
      <c r="E121" s="41">
        <v>16.056000000000001</v>
      </c>
      <c r="F121" s="243">
        <f t="shared" si="15"/>
        <v>5</v>
      </c>
      <c r="G121" s="243">
        <f t="shared" si="16"/>
        <v>80.28</v>
      </c>
      <c r="H121" s="42">
        <v>16.056000000000001</v>
      </c>
      <c r="I121" s="243">
        <f t="shared" si="17"/>
        <v>5</v>
      </c>
      <c r="J121" s="243">
        <f t="shared" si="18"/>
        <v>80.28</v>
      </c>
      <c r="K121" s="253">
        <v>10</v>
      </c>
      <c r="L121" s="188">
        <f t="shared" si="19"/>
        <v>160.56</v>
      </c>
    </row>
    <row r="122" spans="1:14" s="1" customFormat="1" ht="30" customHeight="1">
      <c r="A122" s="196" t="s">
        <v>316</v>
      </c>
      <c r="B122" s="43" t="s">
        <v>317</v>
      </c>
      <c r="C122" s="44" t="s">
        <v>318</v>
      </c>
      <c r="D122" s="44" t="s">
        <v>46</v>
      </c>
      <c r="E122" s="41">
        <v>16.056000000000001</v>
      </c>
      <c r="F122" s="243">
        <f t="shared" si="15"/>
        <v>3.27</v>
      </c>
      <c r="G122" s="243">
        <f t="shared" ref="G122:G124" si="20">ROUND(E122*F122,2)</f>
        <v>52.5</v>
      </c>
      <c r="H122" s="42">
        <v>16.056000000000001</v>
      </c>
      <c r="I122" s="243">
        <f t="shared" si="17"/>
        <v>3.2600000000000002</v>
      </c>
      <c r="J122" s="243">
        <f t="shared" ref="J122:J124" si="21">ROUND(H122*I122,2)</f>
        <v>52.34</v>
      </c>
      <c r="K122" s="253">
        <v>6.53</v>
      </c>
      <c r="L122" s="188">
        <f t="shared" si="19"/>
        <v>104.84</v>
      </c>
    </row>
    <row r="123" spans="1:14" s="1" customFormat="1" ht="48.6" customHeight="1">
      <c r="A123" s="349" t="s">
        <v>319</v>
      </c>
      <c r="B123" s="21" t="s">
        <v>320</v>
      </c>
      <c r="C123" s="36" t="s">
        <v>103</v>
      </c>
      <c r="D123" s="16" t="s">
        <v>15</v>
      </c>
      <c r="E123" s="13">
        <v>10.295999999999999</v>
      </c>
      <c r="F123" s="243">
        <f t="shared" si="15"/>
        <v>210</v>
      </c>
      <c r="G123" s="243">
        <f t="shared" si="20"/>
        <v>2162.16</v>
      </c>
      <c r="H123" s="14">
        <v>10.295999999999999</v>
      </c>
      <c r="I123" s="243">
        <f t="shared" si="17"/>
        <v>210</v>
      </c>
      <c r="J123" s="243">
        <f t="shared" si="21"/>
        <v>2162.16</v>
      </c>
      <c r="K123" s="15">
        <v>420</v>
      </c>
      <c r="L123" s="188">
        <f t="shared" si="19"/>
        <v>4324.32</v>
      </c>
    </row>
    <row r="124" spans="1:14" s="7" customFormat="1" ht="30" customHeight="1">
      <c r="A124" s="190" t="s">
        <v>321</v>
      </c>
      <c r="B124" s="9" t="s">
        <v>322</v>
      </c>
      <c r="C124" s="45" t="s">
        <v>21</v>
      </c>
      <c r="D124" s="8" t="s">
        <v>15</v>
      </c>
      <c r="E124" s="46">
        <v>10.295999999999999</v>
      </c>
      <c r="F124" s="8">
        <f t="shared" si="15"/>
        <v>22.5</v>
      </c>
      <c r="G124" s="8">
        <f t="shared" si="20"/>
        <v>231.66</v>
      </c>
      <c r="H124" s="47">
        <v>10.295999999999999</v>
      </c>
      <c r="I124" s="8">
        <f t="shared" si="17"/>
        <v>22.5</v>
      </c>
      <c r="J124" s="8">
        <f t="shared" si="21"/>
        <v>231.66</v>
      </c>
      <c r="K124" s="8">
        <v>45</v>
      </c>
      <c r="L124" s="191">
        <f t="shared" si="19"/>
        <v>463.32</v>
      </c>
      <c r="N124" s="1"/>
    </row>
    <row r="125" spans="1:14" s="1" customFormat="1" ht="30" customHeight="1">
      <c r="A125" s="190" t="s">
        <v>323</v>
      </c>
      <c r="B125" s="9" t="s">
        <v>324</v>
      </c>
      <c r="C125" s="8"/>
      <c r="D125" s="8"/>
      <c r="E125" s="10"/>
      <c r="F125" s="8">
        <f>SUM(F126:F138)</f>
        <v>255.78</v>
      </c>
      <c r="G125" s="8">
        <f>SUM(G126:G138)</f>
        <v>3049.32</v>
      </c>
      <c r="H125" s="8"/>
      <c r="I125" s="8">
        <f>SUM(I126:I138)</f>
        <v>255.74000000000004</v>
      </c>
      <c r="J125" s="8">
        <f>SUM(J126:J138)</f>
        <v>3048.74</v>
      </c>
      <c r="K125" s="8">
        <f>SUM(K126:K138)</f>
        <v>511.52000000000004</v>
      </c>
      <c r="L125" s="191">
        <f>SUM(L126:L138)</f>
        <v>6098.06</v>
      </c>
    </row>
    <row r="126" spans="1:14" s="1" customFormat="1" ht="42" customHeight="1">
      <c r="A126" s="192" t="s">
        <v>325</v>
      </c>
      <c r="B126" s="48" t="s">
        <v>326</v>
      </c>
      <c r="C126" s="49" t="s">
        <v>21</v>
      </c>
      <c r="D126" s="11" t="s">
        <v>15</v>
      </c>
      <c r="E126" s="13">
        <v>10.295999999999999</v>
      </c>
      <c r="F126" s="15">
        <f t="shared" ref="F126:F138" si="22">ROUND(K126/2,2)</f>
        <v>17</v>
      </c>
      <c r="G126" s="15">
        <f t="shared" ref="G126:G138" si="23">ROUND(E126*F126,2)</f>
        <v>175.03</v>
      </c>
      <c r="H126" s="14">
        <v>10.295999999999999</v>
      </c>
      <c r="I126" s="15">
        <f t="shared" ref="I126:I138" si="24">K126-F126</f>
        <v>17</v>
      </c>
      <c r="J126" s="15">
        <f t="shared" ref="J126:J138" si="25">ROUND(H126*I126,2)</f>
        <v>175.03</v>
      </c>
      <c r="K126" s="15">
        <v>34</v>
      </c>
      <c r="L126" s="194">
        <f t="shared" ref="L126:L138" si="26">G126+J126</f>
        <v>350.06</v>
      </c>
    </row>
    <row r="127" spans="1:14" s="1" customFormat="1" ht="23.25" customHeight="1">
      <c r="A127" s="392" t="s">
        <v>327</v>
      </c>
      <c r="B127" s="263" t="s">
        <v>328</v>
      </c>
      <c r="C127" s="29" t="s">
        <v>329</v>
      </c>
      <c r="D127" s="262" t="s">
        <v>330</v>
      </c>
      <c r="E127" s="13">
        <v>16.056000000000001</v>
      </c>
      <c r="F127" s="15">
        <f t="shared" si="22"/>
        <v>5.3</v>
      </c>
      <c r="G127" s="15">
        <f t="shared" si="23"/>
        <v>85.1</v>
      </c>
      <c r="H127" s="14">
        <v>16.056000000000001</v>
      </c>
      <c r="I127" s="15">
        <f t="shared" si="24"/>
        <v>5.3</v>
      </c>
      <c r="J127" s="15">
        <f t="shared" si="25"/>
        <v>85.1</v>
      </c>
      <c r="K127" s="15">
        <v>10.6</v>
      </c>
      <c r="L127" s="194">
        <f t="shared" si="26"/>
        <v>170.2</v>
      </c>
    </row>
    <row r="128" spans="1:14" s="1" customFormat="1" ht="23.25" customHeight="1">
      <c r="A128" s="392"/>
      <c r="B128" s="263"/>
      <c r="C128" s="29" t="s">
        <v>331</v>
      </c>
      <c r="D128" s="262"/>
      <c r="E128" s="13">
        <v>16.056000000000001</v>
      </c>
      <c r="F128" s="15">
        <f t="shared" si="22"/>
        <v>17.350000000000001</v>
      </c>
      <c r="G128" s="15">
        <f t="shared" si="23"/>
        <v>278.57</v>
      </c>
      <c r="H128" s="14">
        <v>16.056000000000001</v>
      </c>
      <c r="I128" s="15">
        <f t="shared" si="24"/>
        <v>17.339999999999996</v>
      </c>
      <c r="J128" s="15">
        <f t="shared" si="25"/>
        <v>278.41000000000003</v>
      </c>
      <c r="K128" s="15">
        <v>34.69</v>
      </c>
      <c r="L128" s="194">
        <f t="shared" si="26"/>
        <v>556.98</v>
      </c>
    </row>
    <row r="129" spans="1:14" s="1" customFormat="1" ht="21.75" customHeight="1">
      <c r="A129" s="392"/>
      <c r="B129" s="263"/>
      <c r="C129" s="29" t="s">
        <v>58</v>
      </c>
      <c r="D129" s="262"/>
      <c r="E129" s="13">
        <v>16.056000000000001</v>
      </c>
      <c r="F129" s="15">
        <f t="shared" si="22"/>
        <v>2.83</v>
      </c>
      <c r="G129" s="15">
        <f t="shared" si="23"/>
        <v>45.44</v>
      </c>
      <c r="H129" s="14">
        <v>16.056000000000001</v>
      </c>
      <c r="I129" s="15">
        <f t="shared" si="24"/>
        <v>2.8200000000000003</v>
      </c>
      <c r="J129" s="15">
        <f t="shared" si="25"/>
        <v>45.28</v>
      </c>
      <c r="K129" s="15">
        <v>5.65</v>
      </c>
      <c r="L129" s="194">
        <f t="shared" si="26"/>
        <v>90.72</v>
      </c>
    </row>
    <row r="130" spans="1:14" s="1" customFormat="1" ht="23.25" customHeight="1">
      <c r="A130" s="392"/>
      <c r="B130" s="263"/>
      <c r="C130" s="29" t="s">
        <v>240</v>
      </c>
      <c r="D130" s="262"/>
      <c r="E130" s="13">
        <v>16.056000000000001</v>
      </c>
      <c r="F130" s="15">
        <f t="shared" si="22"/>
        <v>1.5</v>
      </c>
      <c r="G130" s="15">
        <f t="shared" si="23"/>
        <v>24.08</v>
      </c>
      <c r="H130" s="14">
        <v>16.056000000000001</v>
      </c>
      <c r="I130" s="15">
        <f t="shared" si="24"/>
        <v>1.5</v>
      </c>
      <c r="J130" s="15">
        <f t="shared" si="25"/>
        <v>24.08</v>
      </c>
      <c r="K130" s="15">
        <v>3</v>
      </c>
      <c r="L130" s="194">
        <f t="shared" si="26"/>
        <v>48.16</v>
      </c>
    </row>
    <row r="131" spans="1:14" s="1" customFormat="1" ht="21.75" customHeight="1">
      <c r="A131" s="392"/>
      <c r="B131" s="263"/>
      <c r="C131" s="29" t="s">
        <v>332</v>
      </c>
      <c r="D131" s="262"/>
      <c r="E131" s="13">
        <v>16.056000000000001</v>
      </c>
      <c r="F131" s="15">
        <f t="shared" si="22"/>
        <v>1.49</v>
      </c>
      <c r="G131" s="15">
        <f t="shared" si="23"/>
        <v>23.92</v>
      </c>
      <c r="H131" s="14">
        <v>16.056000000000001</v>
      </c>
      <c r="I131" s="15">
        <f t="shared" si="24"/>
        <v>1.49</v>
      </c>
      <c r="J131" s="15">
        <f t="shared" si="25"/>
        <v>23.92</v>
      </c>
      <c r="K131" s="15">
        <v>2.98</v>
      </c>
      <c r="L131" s="194">
        <f t="shared" si="26"/>
        <v>47.84</v>
      </c>
    </row>
    <row r="132" spans="1:14" s="1" customFormat="1" ht="24.75" customHeight="1">
      <c r="A132" s="392"/>
      <c r="B132" s="263"/>
      <c r="C132" s="18" t="s">
        <v>283</v>
      </c>
      <c r="D132" s="262"/>
      <c r="E132" s="13">
        <v>16.056000000000001</v>
      </c>
      <c r="F132" s="15">
        <f t="shared" si="22"/>
        <v>0.48</v>
      </c>
      <c r="G132" s="15">
        <f t="shared" si="23"/>
        <v>7.71</v>
      </c>
      <c r="H132" s="14">
        <v>16.056000000000001</v>
      </c>
      <c r="I132" s="15">
        <f t="shared" si="24"/>
        <v>0.48</v>
      </c>
      <c r="J132" s="15">
        <f t="shared" si="25"/>
        <v>7.71</v>
      </c>
      <c r="K132" s="15">
        <v>0.96</v>
      </c>
      <c r="L132" s="194">
        <f t="shared" si="26"/>
        <v>15.42</v>
      </c>
    </row>
    <row r="133" spans="1:14" s="1" customFormat="1" ht="26.1" customHeight="1">
      <c r="A133" s="392"/>
      <c r="B133" s="263"/>
      <c r="C133" s="17" t="s">
        <v>55</v>
      </c>
      <c r="D133" s="262"/>
      <c r="E133" s="13">
        <v>16.056000000000001</v>
      </c>
      <c r="F133" s="15">
        <f t="shared" si="22"/>
        <v>0.24</v>
      </c>
      <c r="G133" s="15">
        <f t="shared" si="23"/>
        <v>3.85</v>
      </c>
      <c r="H133" s="14">
        <v>16.056000000000001</v>
      </c>
      <c r="I133" s="15">
        <f t="shared" si="24"/>
        <v>0.24</v>
      </c>
      <c r="J133" s="15">
        <f t="shared" si="25"/>
        <v>3.85</v>
      </c>
      <c r="K133" s="15">
        <v>0.48</v>
      </c>
      <c r="L133" s="194">
        <f t="shared" si="26"/>
        <v>7.7</v>
      </c>
    </row>
    <row r="134" spans="1:14" s="1" customFormat="1" ht="17.100000000000001" customHeight="1">
      <c r="A134" s="392"/>
      <c r="B134" s="263"/>
      <c r="C134" s="29" t="s">
        <v>333</v>
      </c>
      <c r="D134" s="262"/>
      <c r="E134" s="13">
        <v>16.056000000000001</v>
      </c>
      <c r="F134" s="15">
        <f t="shared" si="22"/>
        <v>41.07</v>
      </c>
      <c r="G134" s="15">
        <f t="shared" si="23"/>
        <v>659.42</v>
      </c>
      <c r="H134" s="14">
        <v>16.056000000000001</v>
      </c>
      <c r="I134" s="15">
        <f t="shared" si="24"/>
        <v>41.07</v>
      </c>
      <c r="J134" s="15">
        <f t="shared" si="25"/>
        <v>659.42</v>
      </c>
      <c r="K134" s="15">
        <v>82.14</v>
      </c>
      <c r="L134" s="194">
        <f t="shared" si="26"/>
        <v>1318.84</v>
      </c>
    </row>
    <row r="135" spans="1:14" s="1" customFormat="1" ht="31.35" customHeight="1">
      <c r="A135" s="392"/>
      <c r="B135" s="263"/>
      <c r="C135" s="18" t="s">
        <v>264</v>
      </c>
      <c r="D135" s="262"/>
      <c r="E135" s="13">
        <v>16.056000000000001</v>
      </c>
      <c r="F135" s="243">
        <f t="shared" si="22"/>
        <v>1.93</v>
      </c>
      <c r="G135" s="243">
        <f t="shared" si="23"/>
        <v>30.99</v>
      </c>
      <c r="H135" s="14">
        <v>16.056000000000001</v>
      </c>
      <c r="I135" s="243">
        <f t="shared" si="24"/>
        <v>1.9200000000000002</v>
      </c>
      <c r="J135" s="243">
        <f t="shared" si="25"/>
        <v>30.83</v>
      </c>
      <c r="K135" s="243">
        <v>3.85</v>
      </c>
      <c r="L135" s="188">
        <f t="shared" si="26"/>
        <v>61.819999999999993</v>
      </c>
    </row>
    <row r="136" spans="1:14" s="1" customFormat="1" ht="21.6" customHeight="1">
      <c r="A136" s="392"/>
      <c r="B136" s="263"/>
      <c r="C136" s="29" t="s">
        <v>117</v>
      </c>
      <c r="D136" s="262" t="s">
        <v>15</v>
      </c>
      <c r="E136" s="13">
        <v>10.295999999999999</v>
      </c>
      <c r="F136" s="32">
        <f t="shared" si="22"/>
        <v>122.94</v>
      </c>
      <c r="G136" s="243">
        <f t="shared" si="23"/>
        <v>1265.79</v>
      </c>
      <c r="H136" s="14">
        <v>10.295999999999999</v>
      </c>
      <c r="I136" s="32">
        <f t="shared" si="24"/>
        <v>122.93</v>
      </c>
      <c r="J136" s="243">
        <f t="shared" si="25"/>
        <v>1265.69</v>
      </c>
      <c r="K136" s="32">
        <v>245.87</v>
      </c>
      <c r="L136" s="188">
        <f t="shared" si="26"/>
        <v>2531.48</v>
      </c>
    </row>
    <row r="137" spans="1:14" s="1" customFormat="1" ht="20.25" customHeight="1">
      <c r="A137" s="392"/>
      <c r="B137" s="263"/>
      <c r="C137" s="29" t="s">
        <v>114</v>
      </c>
      <c r="D137" s="262"/>
      <c r="E137" s="13">
        <v>10.295999999999999</v>
      </c>
      <c r="F137" s="32">
        <f t="shared" si="22"/>
        <v>20.5</v>
      </c>
      <c r="G137" s="243">
        <f t="shared" si="23"/>
        <v>211.07</v>
      </c>
      <c r="H137" s="14">
        <v>10.295999999999999</v>
      </c>
      <c r="I137" s="32">
        <f t="shared" si="24"/>
        <v>20.5</v>
      </c>
      <c r="J137" s="243">
        <f t="shared" si="25"/>
        <v>211.07</v>
      </c>
      <c r="K137" s="32">
        <v>41</v>
      </c>
      <c r="L137" s="188">
        <f t="shared" si="26"/>
        <v>422.14</v>
      </c>
    </row>
    <row r="138" spans="1:14" s="1" customFormat="1" ht="24.75" customHeight="1">
      <c r="A138" s="392"/>
      <c r="B138" s="263"/>
      <c r="C138" s="29" t="s">
        <v>334</v>
      </c>
      <c r="D138" s="262"/>
      <c r="E138" s="13">
        <v>10.295999999999999</v>
      </c>
      <c r="F138" s="32">
        <f t="shared" si="22"/>
        <v>23.15</v>
      </c>
      <c r="G138" s="32">
        <f t="shared" si="23"/>
        <v>238.35</v>
      </c>
      <c r="H138" s="14">
        <v>10.295999999999999</v>
      </c>
      <c r="I138" s="32">
        <f t="shared" si="24"/>
        <v>23.15</v>
      </c>
      <c r="J138" s="32">
        <f t="shared" si="25"/>
        <v>238.35</v>
      </c>
      <c r="K138" s="32">
        <v>46.3</v>
      </c>
      <c r="L138" s="189">
        <f t="shared" si="26"/>
        <v>476.7</v>
      </c>
    </row>
    <row r="139" spans="1:14" s="7" customFormat="1" ht="37.5" customHeight="1">
      <c r="A139" s="331" t="s">
        <v>335</v>
      </c>
      <c r="B139" s="9" t="s">
        <v>336</v>
      </c>
      <c r="C139" s="50"/>
      <c r="D139" s="8"/>
      <c r="E139" s="10"/>
      <c r="F139" s="8">
        <f>SUM(F140:F142)</f>
        <v>25.02</v>
      </c>
      <c r="G139" s="8">
        <f>SUM(G140:G142)</f>
        <v>265.67</v>
      </c>
      <c r="H139" s="8"/>
      <c r="I139" s="8">
        <f>SUM(I140:I142)</f>
        <v>25.02</v>
      </c>
      <c r="J139" s="8">
        <f>SUM(J140:J142)</f>
        <v>265.67</v>
      </c>
      <c r="K139" s="8">
        <f>SUM(K140:K142)</f>
        <v>50.04</v>
      </c>
      <c r="L139" s="191">
        <f>SUM(L140:L142)</f>
        <v>531.34</v>
      </c>
      <c r="N139" s="1"/>
    </row>
    <row r="140" spans="1:14" s="1" customFormat="1" ht="24.75" customHeight="1">
      <c r="A140" s="196" t="s">
        <v>337</v>
      </c>
      <c r="B140" s="12" t="s">
        <v>338</v>
      </c>
      <c r="C140" s="11" t="s">
        <v>114</v>
      </c>
      <c r="D140" s="11" t="s">
        <v>15</v>
      </c>
      <c r="E140" s="13">
        <v>10.295999999999999</v>
      </c>
      <c r="F140" s="15">
        <f>ROUND(K140/2,2)</f>
        <v>5.5</v>
      </c>
      <c r="G140" s="15">
        <f>ROUND(E140*F140,2)</f>
        <v>56.63</v>
      </c>
      <c r="H140" s="14">
        <v>10.295999999999999</v>
      </c>
      <c r="I140" s="15">
        <f>K140-F140</f>
        <v>5.5</v>
      </c>
      <c r="J140" s="15">
        <f>ROUND(H140*I140,2)</f>
        <v>56.63</v>
      </c>
      <c r="K140" s="15">
        <v>11</v>
      </c>
      <c r="L140" s="194">
        <f>G140+J140</f>
        <v>113.26</v>
      </c>
    </row>
    <row r="141" spans="1:14" s="1" customFormat="1" ht="35.25" customHeight="1">
      <c r="A141" s="196" t="s">
        <v>339</v>
      </c>
      <c r="B141" s="248" t="s">
        <v>340</v>
      </c>
      <c r="C141" s="247" t="s">
        <v>21</v>
      </c>
      <c r="D141" s="247" t="s">
        <v>15</v>
      </c>
      <c r="E141" s="13">
        <v>10.295999999999999</v>
      </c>
      <c r="F141" s="15">
        <f>ROUND(K141/2,2)</f>
        <v>18.12</v>
      </c>
      <c r="G141" s="15">
        <f>ROUND(E141*F141,2)</f>
        <v>186.56</v>
      </c>
      <c r="H141" s="14">
        <v>10.295999999999999</v>
      </c>
      <c r="I141" s="15">
        <f>K141-F141</f>
        <v>18.12</v>
      </c>
      <c r="J141" s="15">
        <f>ROUND(H141*I141,2)</f>
        <v>186.56</v>
      </c>
      <c r="K141" s="243">
        <v>36.24</v>
      </c>
      <c r="L141" s="188">
        <f>G141+J141</f>
        <v>373.12</v>
      </c>
    </row>
    <row r="142" spans="1:14" s="1" customFormat="1" ht="38.25" customHeight="1">
      <c r="A142" s="196" t="s">
        <v>341</v>
      </c>
      <c r="B142" s="21" t="s">
        <v>342</v>
      </c>
      <c r="C142" s="17" t="s">
        <v>55</v>
      </c>
      <c r="D142" s="16" t="s">
        <v>46</v>
      </c>
      <c r="E142" s="51">
        <v>16.056000000000001</v>
      </c>
      <c r="F142" s="15">
        <f>ROUND(K142/2,2)</f>
        <v>1.4</v>
      </c>
      <c r="G142" s="15">
        <f>ROUND(E142*F142,2)</f>
        <v>22.48</v>
      </c>
      <c r="H142" s="52">
        <v>16.056000000000001</v>
      </c>
      <c r="I142" s="15">
        <f>K142-F142</f>
        <v>1.4</v>
      </c>
      <c r="J142" s="15">
        <f>ROUND(H142*I142,2)</f>
        <v>22.48</v>
      </c>
      <c r="K142" s="32">
        <v>2.8</v>
      </c>
      <c r="L142" s="189">
        <f>G142+J142</f>
        <v>44.96</v>
      </c>
    </row>
    <row r="143" spans="1:14" s="1" customFormat="1" ht="34.5" customHeight="1">
      <c r="A143" s="190" t="s">
        <v>343</v>
      </c>
      <c r="B143" s="9" t="s">
        <v>344</v>
      </c>
      <c r="C143" s="8"/>
      <c r="D143" s="8"/>
      <c r="E143" s="10"/>
      <c r="F143" s="8">
        <f>SUM(F144:F163)</f>
        <v>184.92</v>
      </c>
      <c r="G143" s="8">
        <f>SUM(G144:G163)</f>
        <v>2366.19</v>
      </c>
      <c r="H143" s="8"/>
      <c r="I143" s="8">
        <f>SUM(I144:I163)</f>
        <v>184.89600000000002</v>
      </c>
      <c r="J143" s="8">
        <f>SUM(J144:J163)</f>
        <v>2365.9900000000002</v>
      </c>
      <c r="K143" s="8">
        <f>SUM(K144:K163)</f>
        <v>369.81600000000003</v>
      </c>
      <c r="L143" s="191">
        <f>SUM(L144:L163)</f>
        <v>4732.18</v>
      </c>
    </row>
    <row r="144" spans="1:14" s="1" customFormat="1" ht="30.75" customHeight="1">
      <c r="A144" s="289" t="s">
        <v>345</v>
      </c>
      <c r="B144" s="53" t="s">
        <v>346</v>
      </c>
      <c r="C144" s="11" t="s">
        <v>347</v>
      </c>
      <c r="D144" s="247" t="s">
        <v>15</v>
      </c>
      <c r="E144" s="244">
        <v>10.295999999999999</v>
      </c>
      <c r="F144" s="15">
        <f t="shared" ref="F144:F163" si="27">ROUND(K144/2,2)</f>
        <v>25.81</v>
      </c>
      <c r="G144" s="15">
        <f t="shared" ref="G144:G163" si="28">ROUND(E144*F144,2)</f>
        <v>265.74</v>
      </c>
      <c r="H144" s="245">
        <v>10.295999999999999</v>
      </c>
      <c r="I144" s="15">
        <f t="shared" ref="I144:I163" si="29">K144-F144</f>
        <v>25.8</v>
      </c>
      <c r="J144" s="15">
        <f t="shared" ref="J144:J163" si="30">ROUND(H144*I144,2)</f>
        <v>265.64</v>
      </c>
      <c r="K144" s="15">
        <v>51.61</v>
      </c>
      <c r="L144" s="194">
        <f t="shared" ref="L144:L163" si="31">G144+J144</f>
        <v>531.38</v>
      </c>
    </row>
    <row r="145" spans="1:12" s="1" customFormat="1" ht="51" customHeight="1">
      <c r="A145" s="289"/>
      <c r="B145" s="53" t="s">
        <v>348</v>
      </c>
      <c r="C145" s="11" t="s">
        <v>347</v>
      </c>
      <c r="D145" s="247" t="s">
        <v>15</v>
      </c>
      <c r="E145" s="244">
        <v>4.8600000000000003</v>
      </c>
      <c r="F145" s="243">
        <f t="shared" si="27"/>
        <v>2.25</v>
      </c>
      <c r="G145" s="243">
        <f t="shared" si="28"/>
        <v>10.94</v>
      </c>
      <c r="H145" s="245">
        <v>4.8600000000000003</v>
      </c>
      <c r="I145" s="243">
        <f t="shared" si="29"/>
        <v>2.25</v>
      </c>
      <c r="J145" s="243">
        <f t="shared" si="30"/>
        <v>10.94</v>
      </c>
      <c r="K145" s="243">
        <v>4.5</v>
      </c>
      <c r="L145" s="188">
        <f t="shared" si="31"/>
        <v>21.88</v>
      </c>
    </row>
    <row r="146" spans="1:12" s="1" customFormat="1" ht="90" customHeight="1">
      <c r="A146" s="289"/>
      <c r="B146" s="53" t="s">
        <v>349</v>
      </c>
      <c r="C146" s="11" t="s">
        <v>347</v>
      </c>
      <c r="D146" s="247" t="s">
        <v>15</v>
      </c>
      <c r="E146" s="244">
        <v>4.8600000000000003</v>
      </c>
      <c r="F146" s="243">
        <f t="shared" si="27"/>
        <v>1.68</v>
      </c>
      <c r="G146" s="243">
        <f t="shared" si="28"/>
        <v>8.16</v>
      </c>
      <c r="H146" s="245">
        <v>4.8600000000000003</v>
      </c>
      <c r="I146" s="243">
        <f t="shared" si="29"/>
        <v>1.6700000000000002</v>
      </c>
      <c r="J146" s="243">
        <f t="shared" si="30"/>
        <v>8.1199999999999992</v>
      </c>
      <c r="K146" s="243">
        <v>3.35</v>
      </c>
      <c r="L146" s="188">
        <f t="shared" si="31"/>
        <v>16.28</v>
      </c>
    </row>
    <row r="147" spans="1:12" s="1" customFormat="1" ht="51.75" customHeight="1">
      <c r="A147" s="289"/>
      <c r="B147" s="53" t="s">
        <v>350</v>
      </c>
      <c r="C147" s="11" t="s">
        <v>347</v>
      </c>
      <c r="D147" s="247" t="s">
        <v>15</v>
      </c>
      <c r="E147" s="244">
        <v>4.8600000000000003</v>
      </c>
      <c r="F147" s="243">
        <f t="shared" si="27"/>
        <v>1.25</v>
      </c>
      <c r="G147" s="243">
        <f t="shared" si="28"/>
        <v>6.08</v>
      </c>
      <c r="H147" s="245">
        <v>4.8600000000000003</v>
      </c>
      <c r="I147" s="243">
        <f t="shared" si="29"/>
        <v>1.25</v>
      </c>
      <c r="J147" s="243">
        <f t="shared" si="30"/>
        <v>6.08</v>
      </c>
      <c r="K147" s="243">
        <v>2.5</v>
      </c>
      <c r="L147" s="188">
        <f t="shared" si="31"/>
        <v>12.16</v>
      </c>
    </row>
    <row r="148" spans="1:12" s="1" customFormat="1" ht="42" customHeight="1">
      <c r="A148" s="254" t="s">
        <v>351</v>
      </c>
      <c r="B148" s="53" t="s">
        <v>352</v>
      </c>
      <c r="C148" s="11" t="s">
        <v>347</v>
      </c>
      <c r="D148" s="247" t="s">
        <v>15</v>
      </c>
      <c r="E148" s="244">
        <v>10.295999999999999</v>
      </c>
      <c r="F148" s="243">
        <f t="shared" si="27"/>
        <v>30</v>
      </c>
      <c r="G148" s="243">
        <f t="shared" si="28"/>
        <v>308.88</v>
      </c>
      <c r="H148" s="245">
        <v>10.295999999999999</v>
      </c>
      <c r="I148" s="243">
        <f t="shared" si="29"/>
        <v>30</v>
      </c>
      <c r="J148" s="243">
        <f t="shared" si="30"/>
        <v>308.88</v>
      </c>
      <c r="K148" s="243">
        <v>60</v>
      </c>
      <c r="L148" s="188">
        <f t="shared" si="31"/>
        <v>617.76</v>
      </c>
    </row>
    <row r="149" spans="1:12" s="1" customFormat="1" ht="27.75" customHeight="1">
      <c r="A149" s="254" t="s">
        <v>353</v>
      </c>
      <c r="B149" s="53" t="s">
        <v>354</v>
      </c>
      <c r="C149" s="247" t="s">
        <v>355</v>
      </c>
      <c r="D149" s="247" t="s">
        <v>46</v>
      </c>
      <c r="E149" s="244">
        <v>16.056000000000001</v>
      </c>
      <c r="F149" s="243">
        <f t="shared" si="27"/>
        <v>1.25</v>
      </c>
      <c r="G149" s="243">
        <f t="shared" si="28"/>
        <v>20.07</v>
      </c>
      <c r="H149" s="245">
        <v>16.056000000000001</v>
      </c>
      <c r="I149" s="243">
        <f t="shared" si="29"/>
        <v>1.25</v>
      </c>
      <c r="J149" s="243">
        <f t="shared" si="30"/>
        <v>20.07</v>
      </c>
      <c r="K149" s="243">
        <v>2.5</v>
      </c>
      <c r="L149" s="188">
        <f t="shared" si="31"/>
        <v>40.14</v>
      </c>
    </row>
    <row r="150" spans="1:12" s="1" customFormat="1" ht="31.5" customHeight="1">
      <c r="A150" s="254" t="s">
        <v>356</v>
      </c>
      <c r="B150" s="53" t="s">
        <v>357</v>
      </c>
      <c r="C150" s="243" t="s">
        <v>18</v>
      </c>
      <c r="D150" s="247" t="s">
        <v>15</v>
      </c>
      <c r="E150" s="244">
        <v>10.295999999999999</v>
      </c>
      <c r="F150" s="243">
        <f t="shared" si="27"/>
        <v>5.5</v>
      </c>
      <c r="G150" s="243">
        <f t="shared" si="28"/>
        <v>56.63</v>
      </c>
      <c r="H150" s="245">
        <v>10.295999999999999</v>
      </c>
      <c r="I150" s="243">
        <f t="shared" si="29"/>
        <v>5.5</v>
      </c>
      <c r="J150" s="243">
        <f t="shared" si="30"/>
        <v>56.63</v>
      </c>
      <c r="K150" s="243">
        <v>11</v>
      </c>
      <c r="L150" s="188">
        <f t="shared" si="31"/>
        <v>113.26</v>
      </c>
    </row>
    <row r="151" spans="1:12" s="1" customFormat="1" ht="27.75" customHeight="1">
      <c r="A151" s="254" t="s">
        <v>358</v>
      </c>
      <c r="B151" s="53" t="s">
        <v>359</v>
      </c>
      <c r="C151" s="247" t="s">
        <v>360</v>
      </c>
      <c r="D151" s="247" t="s">
        <v>15</v>
      </c>
      <c r="E151" s="244">
        <v>10.295999999999999</v>
      </c>
      <c r="F151" s="243">
        <f t="shared" si="27"/>
        <v>18.75</v>
      </c>
      <c r="G151" s="243">
        <f t="shared" si="28"/>
        <v>193.05</v>
      </c>
      <c r="H151" s="245">
        <v>10.295999999999999</v>
      </c>
      <c r="I151" s="243">
        <f t="shared" si="29"/>
        <v>18.75</v>
      </c>
      <c r="J151" s="243">
        <f t="shared" si="30"/>
        <v>193.05</v>
      </c>
      <c r="K151" s="243">
        <v>37.5</v>
      </c>
      <c r="L151" s="188">
        <f t="shared" si="31"/>
        <v>386.1</v>
      </c>
    </row>
    <row r="152" spans="1:12" s="1" customFormat="1" ht="31.5" customHeight="1">
      <c r="A152" s="254" t="s">
        <v>361</v>
      </c>
      <c r="B152" s="53" t="s">
        <v>362</v>
      </c>
      <c r="C152" s="247" t="s">
        <v>363</v>
      </c>
      <c r="D152" s="247" t="s">
        <v>15</v>
      </c>
      <c r="E152" s="244">
        <v>10.295999999999999</v>
      </c>
      <c r="F152" s="243">
        <f t="shared" si="27"/>
        <v>10</v>
      </c>
      <c r="G152" s="243">
        <f t="shared" si="28"/>
        <v>102.96</v>
      </c>
      <c r="H152" s="245">
        <v>10.295999999999999</v>
      </c>
      <c r="I152" s="243">
        <f t="shared" si="29"/>
        <v>10</v>
      </c>
      <c r="J152" s="243">
        <f t="shared" si="30"/>
        <v>102.96</v>
      </c>
      <c r="K152" s="243">
        <v>20</v>
      </c>
      <c r="L152" s="188">
        <f t="shared" si="31"/>
        <v>205.92</v>
      </c>
    </row>
    <row r="153" spans="1:12" s="1" customFormat="1" ht="26.85" customHeight="1">
      <c r="A153" s="289" t="s">
        <v>364</v>
      </c>
      <c r="B153" s="264" t="s">
        <v>365</v>
      </c>
      <c r="C153" s="54" t="s">
        <v>366</v>
      </c>
      <c r="D153" s="247" t="s">
        <v>15</v>
      </c>
      <c r="E153" s="244">
        <v>10.295999999999999</v>
      </c>
      <c r="F153" s="243">
        <f t="shared" si="27"/>
        <v>3.5</v>
      </c>
      <c r="G153" s="243">
        <f t="shared" si="28"/>
        <v>36.04</v>
      </c>
      <c r="H153" s="245">
        <v>10.295999999999999</v>
      </c>
      <c r="I153" s="243">
        <f t="shared" si="29"/>
        <v>3.5</v>
      </c>
      <c r="J153" s="243">
        <f t="shared" si="30"/>
        <v>36.04</v>
      </c>
      <c r="K153" s="243">
        <v>7</v>
      </c>
      <c r="L153" s="188">
        <f t="shared" si="31"/>
        <v>72.08</v>
      </c>
    </row>
    <row r="154" spans="1:12" s="1" customFormat="1" ht="19.5" customHeight="1">
      <c r="A154" s="289"/>
      <c r="B154" s="264"/>
      <c r="C154" s="36" t="s">
        <v>187</v>
      </c>
      <c r="D154" s="247" t="s">
        <v>15</v>
      </c>
      <c r="E154" s="37">
        <v>11.544</v>
      </c>
      <c r="F154" s="243">
        <f t="shared" si="27"/>
        <v>1.25</v>
      </c>
      <c r="G154" s="243">
        <f t="shared" si="28"/>
        <v>14.43</v>
      </c>
      <c r="H154" s="37">
        <v>11.544</v>
      </c>
      <c r="I154" s="243">
        <f t="shared" si="29"/>
        <v>1.25</v>
      </c>
      <c r="J154" s="243">
        <f t="shared" si="30"/>
        <v>14.43</v>
      </c>
      <c r="K154" s="243">
        <v>2.5</v>
      </c>
      <c r="L154" s="188">
        <f t="shared" si="31"/>
        <v>28.86</v>
      </c>
    </row>
    <row r="155" spans="1:12" s="1" customFormat="1" ht="27" customHeight="1">
      <c r="A155" s="254" t="s">
        <v>367</v>
      </c>
      <c r="B155" s="53" t="s">
        <v>368</v>
      </c>
      <c r="C155" s="247" t="s">
        <v>369</v>
      </c>
      <c r="D155" s="247" t="s">
        <v>46</v>
      </c>
      <c r="E155" s="244">
        <v>16.056000000000001</v>
      </c>
      <c r="F155" s="243">
        <f t="shared" si="27"/>
        <v>5.0999999999999996</v>
      </c>
      <c r="G155" s="243">
        <f t="shared" si="28"/>
        <v>81.89</v>
      </c>
      <c r="H155" s="245">
        <v>16.056000000000001</v>
      </c>
      <c r="I155" s="243">
        <f t="shared" si="29"/>
        <v>5.0999999999999996</v>
      </c>
      <c r="J155" s="243">
        <f t="shared" si="30"/>
        <v>81.89</v>
      </c>
      <c r="K155" s="243">
        <v>10.199999999999999</v>
      </c>
      <c r="L155" s="188">
        <f t="shared" si="31"/>
        <v>163.78</v>
      </c>
    </row>
    <row r="156" spans="1:12" s="1" customFormat="1" ht="26.25" customHeight="1">
      <c r="A156" s="254" t="s">
        <v>370</v>
      </c>
      <c r="B156" s="53" t="s">
        <v>371</v>
      </c>
      <c r="C156" s="247" t="s">
        <v>369</v>
      </c>
      <c r="D156" s="247" t="s">
        <v>46</v>
      </c>
      <c r="E156" s="244">
        <v>16.056000000000001</v>
      </c>
      <c r="F156" s="243">
        <f t="shared" si="27"/>
        <v>2.5</v>
      </c>
      <c r="G156" s="243">
        <f t="shared" si="28"/>
        <v>40.14</v>
      </c>
      <c r="H156" s="245">
        <v>16.056000000000001</v>
      </c>
      <c r="I156" s="243">
        <f t="shared" si="29"/>
        <v>2.5</v>
      </c>
      <c r="J156" s="243">
        <f t="shared" si="30"/>
        <v>40.14</v>
      </c>
      <c r="K156" s="243">
        <v>5</v>
      </c>
      <c r="L156" s="188">
        <f t="shared" si="31"/>
        <v>80.28</v>
      </c>
    </row>
    <row r="157" spans="1:12" s="1" customFormat="1" ht="28.5" customHeight="1">
      <c r="A157" s="254" t="s">
        <v>372</v>
      </c>
      <c r="B157" s="53" t="s">
        <v>373</v>
      </c>
      <c r="C157" s="247" t="s">
        <v>58</v>
      </c>
      <c r="D157" s="247" t="s">
        <v>46</v>
      </c>
      <c r="E157" s="244">
        <v>16.056000000000001</v>
      </c>
      <c r="F157" s="243">
        <f t="shared" si="27"/>
        <v>1.85</v>
      </c>
      <c r="G157" s="243">
        <f t="shared" si="28"/>
        <v>29.7</v>
      </c>
      <c r="H157" s="245">
        <v>16.056000000000001</v>
      </c>
      <c r="I157" s="243">
        <f t="shared" si="29"/>
        <v>1.85</v>
      </c>
      <c r="J157" s="243">
        <f t="shared" si="30"/>
        <v>29.7</v>
      </c>
      <c r="K157" s="243">
        <v>3.7</v>
      </c>
      <c r="L157" s="188">
        <f t="shared" si="31"/>
        <v>59.4</v>
      </c>
    </row>
    <row r="158" spans="1:12" s="1" customFormat="1" ht="27.75" customHeight="1">
      <c r="A158" s="254" t="s">
        <v>374</v>
      </c>
      <c r="B158" s="53" t="s">
        <v>375</v>
      </c>
      <c r="C158" s="247" t="s">
        <v>376</v>
      </c>
      <c r="D158" s="247" t="s">
        <v>46</v>
      </c>
      <c r="E158" s="244">
        <v>16.056000000000001</v>
      </c>
      <c r="F158" s="243">
        <f t="shared" si="27"/>
        <v>2.75</v>
      </c>
      <c r="G158" s="243">
        <f t="shared" si="28"/>
        <v>44.15</v>
      </c>
      <c r="H158" s="245">
        <v>16.056000000000001</v>
      </c>
      <c r="I158" s="243">
        <f t="shared" si="29"/>
        <v>2.75</v>
      </c>
      <c r="J158" s="243">
        <f t="shared" si="30"/>
        <v>44.15</v>
      </c>
      <c r="K158" s="243">
        <v>5.5</v>
      </c>
      <c r="L158" s="188">
        <f t="shared" si="31"/>
        <v>88.3</v>
      </c>
    </row>
    <row r="159" spans="1:12" s="1" customFormat="1" ht="32.25" customHeight="1">
      <c r="A159" s="289" t="s">
        <v>377</v>
      </c>
      <c r="B159" s="53" t="s">
        <v>378</v>
      </c>
      <c r="C159" s="18" t="s">
        <v>264</v>
      </c>
      <c r="D159" s="247" t="s">
        <v>46</v>
      </c>
      <c r="E159" s="244">
        <v>16.056000000000001</v>
      </c>
      <c r="F159" s="243">
        <f t="shared" si="27"/>
        <v>2.5499999999999998</v>
      </c>
      <c r="G159" s="243">
        <f t="shared" si="28"/>
        <v>40.94</v>
      </c>
      <c r="H159" s="245">
        <v>16.056000000000001</v>
      </c>
      <c r="I159" s="243">
        <f t="shared" si="29"/>
        <v>2.5460000000000003</v>
      </c>
      <c r="J159" s="243">
        <f t="shared" si="30"/>
        <v>40.880000000000003</v>
      </c>
      <c r="K159" s="243">
        <v>5.0960000000000001</v>
      </c>
      <c r="L159" s="188">
        <f t="shared" si="31"/>
        <v>81.819999999999993</v>
      </c>
    </row>
    <row r="160" spans="1:12" s="1" customFormat="1" ht="34.5" customHeight="1">
      <c r="A160" s="289"/>
      <c r="B160" s="53" t="s">
        <v>379</v>
      </c>
      <c r="C160" s="243" t="s">
        <v>380</v>
      </c>
      <c r="D160" s="243" t="s">
        <v>91</v>
      </c>
      <c r="E160" s="244">
        <v>14.087999999999999</v>
      </c>
      <c r="F160" s="243">
        <f t="shared" si="27"/>
        <v>0.18</v>
      </c>
      <c r="G160" s="243">
        <f t="shared" si="28"/>
        <v>2.54</v>
      </c>
      <c r="H160" s="245">
        <v>14.087999999999999</v>
      </c>
      <c r="I160" s="243">
        <f t="shared" si="29"/>
        <v>0.18</v>
      </c>
      <c r="J160" s="243">
        <f t="shared" si="30"/>
        <v>2.54</v>
      </c>
      <c r="K160" s="243">
        <v>0.36</v>
      </c>
      <c r="L160" s="188">
        <f t="shared" si="31"/>
        <v>5.08</v>
      </c>
    </row>
    <row r="161" spans="1:12" s="1" customFormat="1" ht="29.25" customHeight="1">
      <c r="A161" s="254" t="s">
        <v>381</v>
      </c>
      <c r="B161" s="53" t="s">
        <v>382</v>
      </c>
      <c r="C161" s="247" t="s">
        <v>383</v>
      </c>
      <c r="D161" s="16" t="s">
        <v>46</v>
      </c>
      <c r="E161" s="244">
        <v>16.056000000000001</v>
      </c>
      <c r="F161" s="243">
        <f t="shared" si="27"/>
        <v>6.25</v>
      </c>
      <c r="G161" s="243">
        <f t="shared" si="28"/>
        <v>100.35</v>
      </c>
      <c r="H161" s="245">
        <v>16.056000000000001</v>
      </c>
      <c r="I161" s="243">
        <f t="shared" si="29"/>
        <v>6.25</v>
      </c>
      <c r="J161" s="243">
        <f t="shared" si="30"/>
        <v>100.35</v>
      </c>
      <c r="K161" s="243">
        <v>12.5</v>
      </c>
      <c r="L161" s="188">
        <f t="shared" si="31"/>
        <v>200.7</v>
      </c>
    </row>
    <row r="162" spans="1:12" s="1" customFormat="1" ht="36.75" customHeight="1">
      <c r="A162" s="254" t="s">
        <v>384</v>
      </c>
      <c r="B162" s="53" t="s">
        <v>385</v>
      </c>
      <c r="C162" s="18" t="s">
        <v>304</v>
      </c>
      <c r="D162" s="16" t="s">
        <v>46</v>
      </c>
      <c r="E162" s="244">
        <v>16.056000000000001</v>
      </c>
      <c r="F162" s="243">
        <f t="shared" si="27"/>
        <v>2.5</v>
      </c>
      <c r="G162" s="243">
        <f t="shared" si="28"/>
        <v>40.14</v>
      </c>
      <c r="H162" s="245">
        <v>16.056000000000001</v>
      </c>
      <c r="I162" s="243">
        <f t="shared" si="29"/>
        <v>2.5</v>
      </c>
      <c r="J162" s="243">
        <f t="shared" si="30"/>
        <v>40.14</v>
      </c>
      <c r="K162" s="243">
        <v>5</v>
      </c>
      <c r="L162" s="188">
        <f t="shared" si="31"/>
        <v>80.28</v>
      </c>
    </row>
    <row r="163" spans="1:12" s="1" customFormat="1" ht="30" customHeight="1">
      <c r="A163" s="202" t="s">
        <v>386</v>
      </c>
      <c r="B163" s="53" t="s">
        <v>387</v>
      </c>
      <c r="C163" s="18" t="s">
        <v>283</v>
      </c>
      <c r="D163" s="247" t="s">
        <v>46</v>
      </c>
      <c r="E163" s="244">
        <v>16.056000000000001</v>
      </c>
      <c r="F163" s="243">
        <f t="shared" si="27"/>
        <v>60</v>
      </c>
      <c r="G163" s="243">
        <f t="shared" si="28"/>
        <v>963.36</v>
      </c>
      <c r="H163" s="245">
        <v>16.056000000000001</v>
      </c>
      <c r="I163" s="243">
        <f t="shared" si="29"/>
        <v>60</v>
      </c>
      <c r="J163" s="243">
        <f t="shared" si="30"/>
        <v>963.36</v>
      </c>
      <c r="K163" s="243">
        <v>120</v>
      </c>
      <c r="L163" s="189">
        <f t="shared" si="31"/>
        <v>1926.72</v>
      </c>
    </row>
    <row r="164" spans="1:12" s="1" customFormat="1" ht="26.25" customHeight="1">
      <c r="A164" s="199" t="s">
        <v>388</v>
      </c>
      <c r="B164" s="9" t="s">
        <v>389</v>
      </c>
      <c r="C164" s="8"/>
      <c r="D164" s="8"/>
      <c r="E164" s="56"/>
      <c r="F164" s="8">
        <f>F165+F166+F167</f>
        <v>36.300000000000004</v>
      </c>
      <c r="G164" s="8">
        <f>G165+G166+G167</f>
        <v>373.74</v>
      </c>
      <c r="H164" s="55"/>
      <c r="I164" s="8">
        <f>I165+I166+I167</f>
        <v>36.300000000000004</v>
      </c>
      <c r="J164" s="8">
        <f>J165+J166+J167</f>
        <v>373.74</v>
      </c>
      <c r="K164" s="8">
        <f>K165+K166+K167</f>
        <v>72.600000000000009</v>
      </c>
      <c r="L164" s="191">
        <f>L165+L166+L167</f>
        <v>747.48</v>
      </c>
    </row>
    <row r="165" spans="1:12" s="1" customFormat="1" ht="36" customHeight="1">
      <c r="A165" s="202" t="s">
        <v>390</v>
      </c>
      <c r="B165" s="57" t="s">
        <v>391</v>
      </c>
      <c r="C165" s="58" t="s">
        <v>103</v>
      </c>
      <c r="D165" s="58" t="s">
        <v>15</v>
      </c>
      <c r="E165" s="244">
        <v>10.295999999999999</v>
      </c>
      <c r="F165" s="59">
        <f>ROUND(K165/2,2)</f>
        <v>35.700000000000003</v>
      </c>
      <c r="G165" s="59">
        <f>ROUND(E165*F165,2)</f>
        <v>367.57</v>
      </c>
      <c r="H165" s="245">
        <v>10.295999999999999</v>
      </c>
      <c r="I165" s="59">
        <f>K165-F165</f>
        <v>35.700000000000003</v>
      </c>
      <c r="J165" s="59">
        <f>ROUND(H165*I165,2)</f>
        <v>367.57</v>
      </c>
      <c r="K165" s="59">
        <v>71.400000000000006</v>
      </c>
      <c r="L165" s="187">
        <f>G165+J165</f>
        <v>735.14</v>
      </c>
    </row>
    <row r="166" spans="1:12" s="1" customFormat="1" ht="32.25" customHeight="1">
      <c r="A166" s="202" t="s">
        <v>392</v>
      </c>
      <c r="B166" s="248" t="s">
        <v>393</v>
      </c>
      <c r="C166" s="247" t="s">
        <v>117</v>
      </c>
      <c r="D166" s="247" t="s">
        <v>15</v>
      </c>
      <c r="E166" s="244">
        <v>10.295999999999999</v>
      </c>
      <c r="F166" s="243">
        <f>ROUND(K166/2,2)</f>
        <v>0.18</v>
      </c>
      <c r="G166" s="243">
        <f>ROUND(E166*F166,2)</f>
        <v>1.85</v>
      </c>
      <c r="H166" s="245">
        <v>10.295999999999999</v>
      </c>
      <c r="I166" s="243">
        <f>K166-F166</f>
        <v>0.18</v>
      </c>
      <c r="J166" s="243">
        <f>ROUND(H166*I166,2)</f>
        <v>1.85</v>
      </c>
      <c r="K166" s="243">
        <v>0.36</v>
      </c>
      <c r="L166" s="188">
        <f>G166+J166</f>
        <v>3.7</v>
      </c>
    </row>
    <row r="167" spans="1:12" s="1" customFormat="1" ht="32.25" customHeight="1">
      <c r="A167" s="202" t="s">
        <v>394</v>
      </c>
      <c r="B167" s="248" t="s">
        <v>393</v>
      </c>
      <c r="C167" s="58" t="s">
        <v>114</v>
      </c>
      <c r="D167" s="247" t="s">
        <v>15</v>
      </c>
      <c r="E167" s="244">
        <v>10.295999999999999</v>
      </c>
      <c r="F167" s="59">
        <f>ROUND(K167/2,2)</f>
        <v>0.42</v>
      </c>
      <c r="G167" s="59">
        <f>ROUND(E167*F167,2)</f>
        <v>4.32</v>
      </c>
      <c r="H167" s="245">
        <v>10.295999999999999</v>
      </c>
      <c r="I167" s="243">
        <f>K167-F167</f>
        <v>0.42</v>
      </c>
      <c r="J167" s="243">
        <f>ROUND(H167*I167,2)</f>
        <v>4.32</v>
      </c>
      <c r="K167" s="59">
        <v>0.84</v>
      </c>
      <c r="L167" s="188">
        <f>G167+J167</f>
        <v>8.64</v>
      </c>
    </row>
    <row r="168" spans="1:12" s="1" customFormat="1" ht="26.25" customHeight="1">
      <c r="A168" s="182" t="s">
        <v>395</v>
      </c>
      <c r="B168" s="9" t="s">
        <v>396</v>
      </c>
      <c r="C168" s="8"/>
      <c r="D168" s="10"/>
      <c r="E168" s="10"/>
      <c r="F168" s="10">
        <f>SUM(F169:F180)</f>
        <v>149.96999999999997</v>
      </c>
      <c r="G168" s="10">
        <f>SUM(G169:G180)</f>
        <v>1845.34</v>
      </c>
      <c r="H168" s="8"/>
      <c r="I168" s="10">
        <f>SUM(I169:I180)</f>
        <v>149.92999999999998</v>
      </c>
      <c r="J168" s="10">
        <f>SUM(J169:J180)</f>
        <v>1844.8799999999999</v>
      </c>
      <c r="K168" s="10">
        <f>SUM(K169:K180)</f>
        <v>299.89999999999998</v>
      </c>
      <c r="L168" s="183">
        <f>SUM(L169:L180)</f>
        <v>3690.22</v>
      </c>
    </row>
    <row r="169" spans="1:12" s="1" customFormat="1" ht="31.5" customHeight="1">
      <c r="A169" s="254" t="s">
        <v>397</v>
      </c>
      <c r="B169" s="248" t="s">
        <v>398</v>
      </c>
      <c r="C169" s="247"/>
      <c r="D169" s="251"/>
      <c r="E169" s="243"/>
      <c r="F169" s="243"/>
      <c r="G169" s="243"/>
      <c r="H169" s="247"/>
      <c r="I169" s="243"/>
      <c r="J169" s="243"/>
      <c r="K169" s="243"/>
      <c r="L169" s="188"/>
    </row>
    <row r="170" spans="1:12" s="1" customFormat="1" ht="19.5" customHeight="1">
      <c r="A170" s="334"/>
      <c r="B170" s="248" t="s">
        <v>399</v>
      </c>
      <c r="C170" s="247" t="s">
        <v>400</v>
      </c>
      <c r="D170" s="247" t="s">
        <v>15</v>
      </c>
      <c r="E170" s="244">
        <v>10.295999999999999</v>
      </c>
      <c r="F170" s="243">
        <f>ROUND(K170/2,2)</f>
        <v>24.84</v>
      </c>
      <c r="G170" s="243">
        <f>ROUND(E170*F170,2)</f>
        <v>255.75</v>
      </c>
      <c r="H170" s="245">
        <v>10.295999999999999</v>
      </c>
      <c r="I170" s="243">
        <f>K170-F170</f>
        <v>24.830000000000002</v>
      </c>
      <c r="J170" s="243">
        <f>ROUND(H170*I170,2)</f>
        <v>255.65</v>
      </c>
      <c r="K170" s="243">
        <v>49.67</v>
      </c>
      <c r="L170" s="188">
        <f>G170+J170</f>
        <v>511.4</v>
      </c>
    </row>
    <row r="171" spans="1:12" s="1" customFormat="1" ht="25.5" customHeight="1">
      <c r="A171" s="334"/>
      <c r="B171" s="248" t="s">
        <v>401</v>
      </c>
      <c r="C171" s="247" t="s">
        <v>18</v>
      </c>
      <c r="D171" s="247" t="s">
        <v>15</v>
      </c>
      <c r="E171" s="244">
        <v>10.295999999999999</v>
      </c>
      <c r="F171" s="243">
        <f>ROUND(K171/2,2)</f>
        <v>3.88</v>
      </c>
      <c r="G171" s="243">
        <f>ROUND(E171*F171,2)</f>
        <v>39.950000000000003</v>
      </c>
      <c r="H171" s="245">
        <v>10.295999999999999</v>
      </c>
      <c r="I171" s="243">
        <f>K171-F171</f>
        <v>3.87</v>
      </c>
      <c r="J171" s="243">
        <f>ROUND(H171*I171,2)</f>
        <v>39.85</v>
      </c>
      <c r="K171" s="243">
        <v>7.75</v>
      </c>
      <c r="L171" s="188">
        <f>G171+J171</f>
        <v>79.800000000000011</v>
      </c>
    </row>
    <row r="172" spans="1:12" s="1" customFormat="1" ht="18.75" customHeight="1">
      <c r="A172" s="334"/>
      <c r="B172" s="248" t="s">
        <v>402</v>
      </c>
      <c r="C172" s="247" t="s">
        <v>363</v>
      </c>
      <c r="D172" s="247" t="s">
        <v>15</v>
      </c>
      <c r="E172" s="244">
        <v>10.295999999999999</v>
      </c>
      <c r="F172" s="243">
        <f>ROUND(K172/2,2)</f>
        <v>5.95</v>
      </c>
      <c r="G172" s="243">
        <f>ROUND(E172*F172,2)</f>
        <v>61.26</v>
      </c>
      <c r="H172" s="245">
        <v>10.295999999999999</v>
      </c>
      <c r="I172" s="243">
        <f>K172-F172</f>
        <v>5.95</v>
      </c>
      <c r="J172" s="243">
        <f>ROUND(H172*I172,2)</f>
        <v>61.26</v>
      </c>
      <c r="K172" s="243">
        <v>11.9</v>
      </c>
      <c r="L172" s="188">
        <f>G172+J172</f>
        <v>122.52</v>
      </c>
    </row>
    <row r="173" spans="1:12" s="1" customFormat="1" ht="17.25" customHeight="1">
      <c r="A173" s="334"/>
      <c r="B173" s="248" t="s">
        <v>403</v>
      </c>
      <c r="C173" s="247" t="s">
        <v>404</v>
      </c>
      <c r="D173" s="262" t="s">
        <v>330</v>
      </c>
      <c r="E173" s="266">
        <v>16.056000000000001</v>
      </c>
      <c r="F173" s="265">
        <f>ROUND(K173/2,2)</f>
        <v>21.8</v>
      </c>
      <c r="G173" s="265">
        <f>ROUND(E173*F173,2)</f>
        <v>350.02</v>
      </c>
      <c r="H173" s="267">
        <v>16.056000000000001</v>
      </c>
      <c r="I173" s="265">
        <f>K173-F173</f>
        <v>21.790000000000003</v>
      </c>
      <c r="J173" s="265">
        <f>ROUND(H173*I173,2)</f>
        <v>349.86</v>
      </c>
      <c r="K173" s="265">
        <v>43.59</v>
      </c>
      <c r="L173" s="380">
        <f>G173+J173</f>
        <v>699.88</v>
      </c>
    </row>
    <row r="174" spans="1:12" s="1" customFormat="1" ht="35.85" customHeight="1">
      <c r="A174" s="334"/>
      <c r="B174" s="248" t="s">
        <v>405</v>
      </c>
      <c r="C174" s="18" t="s">
        <v>304</v>
      </c>
      <c r="D174" s="262"/>
      <c r="E174" s="266"/>
      <c r="F174" s="265"/>
      <c r="G174" s="265"/>
      <c r="H174" s="267"/>
      <c r="I174" s="265"/>
      <c r="J174" s="265"/>
      <c r="K174" s="265"/>
      <c r="L174" s="380"/>
    </row>
    <row r="175" spans="1:12" s="1" customFormat="1" ht="17.25" customHeight="1">
      <c r="A175" s="334"/>
      <c r="B175" s="248" t="s">
        <v>406</v>
      </c>
      <c r="C175" s="247" t="s">
        <v>407</v>
      </c>
      <c r="D175" s="262"/>
      <c r="E175" s="266"/>
      <c r="F175" s="265"/>
      <c r="G175" s="265"/>
      <c r="H175" s="267"/>
      <c r="I175" s="265"/>
      <c r="J175" s="265"/>
      <c r="K175" s="265"/>
      <c r="L175" s="380"/>
    </row>
    <row r="176" spans="1:12" s="1" customFormat="1" ht="26.1" customHeight="1">
      <c r="A176" s="334"/>
      <c r="B176" s="248" t="s">
        <v>408</v>
      </c>
      <c r="C176" s="18" t="s">
        <v>264</v>
      </c>
      <c r="D176" s="262"/>
      <c r="E176" s="266"/>
      <c r="F176" s="265"/>
      <c r="G176" s="265"/>
      <c r="H176" s="267"/>
      <c r="I176" s="265"/>
      <c r="J176" s="265"/>
      <c r="K176" s="265"/>
      <c r="L176" s="380"/>
    </row>
    <row r="177" spans="1:12" s="1" customFormat="1" ht="27" customHeight="1">
      <c r="A177" s="334"/>
      <c r="B177" s="248" t="s">
        <v>409</v>
      </c>
      <c r="C177" s="18" t="s">
        <v>283</v>
      </c>
      <c r="D177" s="16" t="s">
        <v>46</v>
      </c>
      <c r="E177" s="244">
        <v>16.056000000000001</v>
      </c>
      <c r="F177" s="243">
        <f>ROUND(K177/2,2)</f>
        <v>18.489999999999998</v>
      </c>
      <c r="G177" s="243">
        <f>ROUND(E177*F177,2)</f>
        <v>296.88</v>
      </c>
      <c r="H177" s="245">
        <v>16.056000000000001</v>
      </c>
      <c r="I177" s="243">
        <f>K177-F177</f>
        <v>18.489999999999998</v>
      </c>
      <c r="J177" s="243">
        <f>ROUND(H177*I177,2)</f>
        <v>296.88</v>
      </c>
      <c r="K177" s="243">
        <v>36.979999999999997</v>
      </c>
      <c r="L177" s="188">
        <f>G177+J177</f>
        <v>593.76</v>
      </c>
    </row>
    <row r="178" spans="1:12" s="1" customFormat="1" ht="27" customHeight="1">
      <c r="A178" s="334"/>
      <c r="B178" s="248" t="s">
        <v>410</v>
      </c>
      <c r="C178" s="11" t="s">
        <v>114</v>
      </c>
      <c r="D178" s="11" t="s">
        <v>15</v>
      </c>
      <c r="E178" s="244">
        <v>10.295999999999999</v>
      </c>
      <c r="F178" s="15">
        <f>ROUND(K178/2,2)</f>
        <v>58.58</v>
      </c>
      <c r="G178" s="243">
        <f>ROUND(E178*F178,2)</f>
        <v>603.14</v>
      </c>
      <c r="H178" s="245">
        <v>10.295999999999999</v>
      </c>
      <c r="I178" s="243">
        <f>K178-F178</f>
        <v>58.58</v>
      </c>
      <c r="J178" s="243">
        <f>ROUND(H178*I178,2)</f>
        <v>603.14</v>
      </c>
      <c r="K178" s="15">
        <v>117.16</v>
      </c>
      <c r="L178" s="188">
        <f>G178+J178</f>
        <v>1206.28</v>
      </c>
    </row>
    <row r="179" spans="1:12" s="1" customFormat="1" ht="27" customHeight="1">
      <c r="A179" s="334"/>
      <c r="B179" s="248" t="s">
        <v>411</v>
      </c>
      <c r="C179" s="11" t="s">
        <v>334</v>
      </c>
      <c r="D179" s="11" t="s">
        <v>15</v>
      </c>
      <c r="E179" s="244">
        <v>10.295999999999999</v>
      </c>
      <c r="F179" s="15">
        <f>ROUND(K179/2,2)</f>
        <v>4.42</v>
      </c>
      <c r="G179" s="243">
        <f>ROUND(E179*F179,2)</f>
        <v>45.51</v>
      </c>
      <c r="H179" s="245">
        <v>10.295999999999999</v>
      </c>
      <c r="I179" s="243">
        <f>K179-F179</f>
        <v>4.41</v>
      </c>
      <c r="J179" s="243">
        <f>ROUND(H179*I179,2)</f>
        <v>45.41</v>
      </c>
      <c r="K179" s="15">
        <v>8.83</v>
      </c>
      <c r="L179" s="188">
        <f>G179+J179</f>
        <v>90.919999999999987</v>
      </c>
    </row>
    <row r="180" spans="1:12" s="1" customFormat="1" ht="27" customHeight="1">
      <c r="A180" s="334"/>
      <c r="B180" s="248" t="s">
        <v>412</v>
      </c>
      <c r="C180" s="18" t="s">
        <v>240</v>
      </c>
      <c r="D180" s="16" t="s">
        <v>46</v>
      </c>
      <c r="E180" s="244">
        <v>16.056000000000001</v>
      </c>
      <c r="F180" s="15">
        <f>ROUND(K180/2,2)</f>
        <v>12.01</v>
      </c>
      <c r="G180" s="243">
        <f>ROUND(E180*F180,2)</f>
        <v>192.83</v>
      </c>
      <c r="H180" s="245">
        <v>16.056000000000001</v>
      </c>
      <c r="I180" s="243">
        <f>K180-F180</f>
        <v>12.01</v>
      </c>
      <c r="J180" s="243">
        <f>ROUND(H180*I180,2)</f>
        <v>192.83</v>
      </c>
      <c r="K180" s="15">
        <v>24.02</v>
      </c>
      <c r="L180" s="188">
        <f>G180+J180</f>
        <v>385.66</v>
      </c>
    </row>
    <row r="181" spans="1:12" s="1" customFormat="1" ht="27" customHeight="1">
      <c r="A181" s="393" t="s">
        <v>413</v>
      </c>
      <c r="B181" s="61" t="s">
        <v>414</v>
      </c>
      <c r="C181" s="62" t="s">
        <v>400</v>
      </c>
      <c r="D181" s="62" t="s">
        <v>15</v>
      </c>
      <c r="E181" s="63">
        <v>10.295999999999999</v>
      </c>
      <c r="F181" s="63">
        <f>ROUND(K181/2,2)</f>
        <v>16</v>
      </c>
      <c r="G181" s="63">
        <f>ROUND(E181*F181,2)</f>
        <v>164.74</v>
      </c>
      <c r="H181" s="62">
        <v>10.295999999999999</v>
      </c>
      <c r="I181" s="60">
        <f>K181-F181</f>
        <v>16</v>
      </c>
      <c r="J181" s="60">
        <f>ROUND(H181*I181,2)</f>
        <v>164.74</v>
      </c>
      <c r="K181" s="60">
        <v>32</v>
      </c>
      <c r="L181" s="394">
        <f>G181+J181</f>
        <v>329.48</v>
      </c>
    </row>
    <row r="182" spans="1:12" s="1" customFormat="1" ht="27" customHeight="1">
      <c r="A182" s="337" t="s">
        <v>415</v>
      </c>
      <c r="B182" s="65" t="s">
        <v>416</v>
      </c>
      <c r="C182" s="47"/>
      <c r="D182" s="47"/>
      <c r="E182" s="46"/>
      <c r="F182" s="10">
        <f>F183</f>
        <v>0.2</v>
      </c>
      <c r="G182" s="10">
        <f>G183</f>
        <v>3.21</v>
      </c>
      <c r="H182" s="47"/>
      <c r="I182" s="10">
        <f>I183</f>
        <v>0.2</v>
      </c>
      <c r="J182" s="10">
        <f>J183</f>
        <v>3.21</v>
      </c>
      <c r="K182" s="10">
        <f>K183</f>
        <v>0.4</v>
      </c>
      <c r="L182" s="183">
        <f>L183</f>
        <v>6.42</v>
      </c>
    </row>
    <row r="183" spans="1:12" s="1" customFormat="1" ht="39.75" customHeight="1">
      <c r="A183" s="192" t="s">
        <v>417</v>
      </c>
      <c r="B183" s="66" t="s">
        <v>418</v>
      </c>
      <c r="C183" s="247" t="s">
        <v>240</v>
      </c>
      <c r="D183" s="16" t="s">
        <v>46</v>
      </c>
      <c r="E183" s="244">
        <v>16.056000000000001</v>
      </c>
      <c r="F183" s="59">
        <f>ROUND(K183/2,2)</f>
        <v>0.2</v>
      </c>
      <c r="G183" s="32">
        <f>ROUND(E183*F183,2)</f>
        <v>3.21</v>
      </c>
      <c r="H183" s="245">
        <v>16.056000000000001</v>
      </c>
      <c r="I183" s="32">
        <f>K183-F183</f>
        <v>0.2</v>
      </c>
      <c r="J183" s="32">
        <f>ROUND(H183*I183,2)</f>
        <v>3.21</v>
      </c>
      <c r="K183" s="59">
        <v>0.4</v>
      </c>
      <c r="L183" s="189">
        <f>G183+J183</f>
        <v>6.42</v>
      </c>
    </row>
    <row r="184" spans="1:12" s="1" customFormat="1" ht="45.75" customHeight="1" thickBot="1">
      <c r="A184" s="354" t="s">
        <v>419</v>
      </c>
      <c r="B184" s="340" t="s">
        <v>420</v>
      </c>
      <c r="C184" s="395" t="s">
        <v>55</v>
      </c>
      <c r="D184" s="396" t="s">
        <v>46</v>
      </c>
      <c r="E184" s="397">
        <v>16.056000000000001</v>
      </c>
      <c r="F184" s="356">
        <f>ROUND(K184/2,2)</f>
        <v>16.22</v>
      </c>
      <c r="G184" s="356">
        <f>ROUND(E184*F184,2)</f>
        <v>260.43</v>
      </c>
      <c r="H184" s="342">
        <v>16.056000000000001</v>
      </c>
      <c r="I184" s="356">
        <f>K184-F184</f>
        <v>16.21</v>
      </c>
      <c r="J184" s="356">
        <f>ROUND(H184*I184,2)</f>
        <v>260.27</v>
      </c>
      <c r="K184" s="356">
        <v>32.43</v>
      </c>
      <c r="L184" s="398">
        <f>G184+J184</f>
        <v>520.70000000000005</v>
      </c>
    </row>
    <row r="185" spans="1:12" ht="24" customHeight="1" thickBot="1">
      <c r="A185" s="166"/>
      <c r="B185" s="167" t="s">
        <v>695</v>
      </c>
      <c r="C185" s="168"/>
      <c r="D185" s="168"/>
      <c r="E185" s="168"/>
      <c r="F185" s="168">
        <f>F9+F38+F43+F57+F124+F125+F139+F143+F164+F168+F181+F182+F184</f>
        <v>2692.4199999999996</v>
      </c>
      <c r="G185" s="168">
        <f>G9+G38+G43+G57+G124+G125+G139+G143+G164+G168+G181+G182+G184</f>
        <v>33157.179999999993</v>
      </c>
      <c r="H185" s="169"/>
      <c r="I185" s="168">
        <f>I9+I38+I43+I57+I124+I125+I139+I143+I164+I168+I181+I182+I184</f>
        <v>2692.1031200000002</v>
      </c>
      <c r="J185" s="168">
        <f>J9+J38+J43+J57+J124+J125+J139+J143+J164+J168+J181+J182+J184</f>
        <v>33153.03</v>
      </c>
      <c r="K185" s="168">
        <f>K9+K38+K43+K57+K124+K125+K139+K143+K164+K168+K181+K182+K184</f>
        <v>5384.5231199999989</v>
      </c>
      <c r="L185" s="170">
        <f>L9+L38+L43+L57+L124+L125+L139+L143+L164+L168+L181+L182+L184</f>
        <v>66310.209999999977</v>
      </c>
    </row>
    <row r="186" spans="1:12" s="1" customFormat="1" ht="14.65" customHeight="1">
      <c r="B186" s="2"/>
      <c r="C186" s="3"/>
      <c r="D186" s="3"/>
      <c r="E186" s="4"/>
      <c r="H186" s="5"/>
    </row>
    <row r="188" spans="1:12" ht="14.65" hidden="1" customHeight="1"/>
    <row r="189" spans="1:12" ht="14.65" hidden="1" customHeight="1">
      <c r="B189" s="2" t="s">
        <v>421</v>
      </c>
      <c r="H189" s="5">
        <v>1.03</v>
      </c>
    </row>
    <row r="190" spans="1:12" ht="14.65" hidden="1" customHeight="1"/>
  </sheetData>
  <mergeCells count="39">
    <mergeCell ref="L173:L176"/>
    <mergeCell ref="E173:E176"/>
    <mergeCell ref="F173:F176"/>
    <mergeCell ref="G173:G176"/>
    <mergeCell ref="H173:H176"/>
    <mergeCell ref="I173:I176"/>
    <mergeCell ref="J173:J176"/>
    <mergeCell ref="J6:J7"/>
    <mergeCell ref="K6:K7"/>
    <mergeCell ref="L6:L7"/>
    <mergeCell ref="D173:D176"/>
    <mergeCell ref="A39:A41"/>
    <mergeCell ref="A44:A56"/>
    <mergeCell ref="A127:A138"/>
    <mergeCell ref="B127:B138"/>
    <mergeCell ref="D127:D135"/>
    <mergeCell ref="D136:D138"/>
    <mergeCell ref="A144:A147"/>
    <mergeCell ref="A153:A154"/>
    <mergeCell ref="B153:B154"/>
    <mergeCell ref="A159:A160"/>
    <mergeCell ref="A170:A180"/>
    <mergeCell ref="K173:K176"/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</mergeCells>
  <pageMargins left="0.39370078740157483" right="0.39370078740157483" top="0.78740157480314965" bottom="0" header="0.39370078740157483" footer="0"/>
  <pageSetup paperSize="9" scale="72" fitToHeight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136"/>
  <sheetViews>
    <sheetView zoomScaleNormal="100" workbookViewId="0">
      <selection activeCell="A9" sqref="A9:L134"/>
    </sheetView>
  </sheetViews>
  <sheetFormatPr defaultColWidth="9.42578125" defaultRowHeight="24" customHeight="1"/>
  <cols>
    <col min="1" max="1" width="6.140625" style="69" customWidth="1"/>
    <col min="2" max="2" width="52.28515625" style="4" customWidth="1"/>
    <col min="3" max="3" width="23.85546875" style="69" customWidth="1"/>
    <col min="4" max="4" width="23.28515625" style="4" customWidth="1"/>
    <col min="5" max="5" width="14.28515625" style="4" customWidth="1"/>
    <col min="6" max="6" width="13.140625" style="4" customWidth="1"/>
    <col min="7" max="7" width="10.42578125" style="4" customWidth="1"/>
    <col min="8" max="8" width="14.5703125" style="4" customWidth="1"/>
    <col min="9" max="9" width="13.5703125" style="4" customWidth="1"/>
    <col min="10" max="10" width="10.42578125" style="4" customWidth="1"/>
    <col min="11" max="11" width="13.85546875" style="4" customWidth="1"/>
    <col min="12" max="12" width="10.85546875" style="4" customWidth="1"/>
    <col min="13" max="14" width="9.42578125" style="4" customWidth="1"/>
    <col min="15" max="15" width="12.140625" style="4" customWidth="1"/>
    <col min="16" max="257" width="9.42578125" style="4" customWidth="1"/>
    <col min="258" max="258" width="9.42578125" style="6" customWidth="1"/>
    <col min="259" max="16384" width="9.42578125" style="6"/>
  </cols>
  <sheetData>
    <row r="1" spans="1:257" s="221" customFormat="1" ht="24" customHeight="1">
      <c r="A1" s="219"/>
      <c r="B1" s="220"/>
      <c r="C1" s="219"/>
      <c r="D1" s="220"/>
      <c r="E1" s="220"/>
      <c r="F1" s="220"/>
      <c r="G1" s="220"/>
      <c r="H1" s="220"/>
      <c r="I1" s="268" t="s">
        <v>422</v>
      </c>
      <c r="J1" s="268"/>
      <c r="K1" s="268"/>
      <c r="L1" s="268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  <c r="IS1" s="220"/>
      <c r="IT1" s="220"/>
      <c r="IU1" s="220"/>
      <c r="IV1" s="220"/>
      <c r="IW1" s="220"/>
    </row>
    <row r="2" spans="1:257" s="221" customFormat="1" ht="36.75" customHeight="1">
      <c r="A2" s="219"/>
      <c r="B2" s="220"/>
      <c r="C2" s="219"/>
      <c r="D2" s="220"/>
      <c r="E2" s="220"/>
      <c r="F2" s="220"/>
      <c r="G2" s="220"/>
      <c r="H2" s="220"/>
      <c r="I2" s="270" t="s">
        <v>1</v>
      </c>
      <c r="J2" s="270"/>
      <c r="K2" s="270"/>
      <c r="L2" s="222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  <c r="IS2" s="220"/>
      <c r="IT2" s="220"/>
      <c r="IU2" s="220"/>
      <c r="IV2" s="220"/>
      <c r="IW2" s="220"/>
    </row>
    <row r="3" spans="1:257" s="221" customFormat="1" ht="24" customHeight="1">
      <c r="A3" s="219"/>
      <c r="B3" s="220"/>
      <c r="C3" s="219"/>
      <c r="D3" s="220"/>
      <c r="E3" s="220"/>
      <c r="F3" s="220"/>
      <c r="G3" s="220"/>
      <c r="H3" s="220"/>
      <c r="I3" s="269" t="s">
        <v>694</v>
      </c>
      <c r="J3" s="269"/>
      <c r="K3" s="269"/>
      <c r="L3" s="269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  <c r="IS3" s="220"/>
      <c r="IT3" s="220"/>
      <c r="IU3" s="220"/>
      <c r="IV3" s="220"/>
      <c r="IW3" s="220"/>
    </row>
    <row r="4" spans="1:257" s="221" customFormat="1" ht="24" customHeight="1" thickBot="1">
      <c r="A4" s="302" t="s">
        <v>668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0"/>
      <c r="DD4" s="220"/>
      <c r="DE4" s="220"/>
      <c r="DF4" s="220"/>
      <c r="DG4" s="220"/>
      <c r="DH4" s="220"/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220"/>
      <c r="EH4" s="220"/>
      <c r="EI4" s="220"/>
      <c r="EJ4" s="220"/>
      <c r="EK4" s="220"/>
      <c r="EL4" s="220"/>
      <c r="EM4" s="220"/>
      <c r="EN4" s="220"/>
      <c r="EO4" s="220"/>
      <c r="EP4" s="220"/>
      <c r="EQ4" s="220"/>
      <c r="ER4" s="220"/>
      <c r="ES4" s="220"/>
      <c r="ET4" s="220"/>
      <c r="EU4" s="220"/>
      <c r="EV4" s="220"/>
      <c r="EW4" s="220"/>
      <c r="EX4" s="220"/>
      <c r="EY4" s="220"/>
      <c r="EZ4" s="220"/>
      <c r="FA4" s="220"/>
      <c r="FB4" s="220"/>
      <c r="FC4" s="220"/>
      <c r="FD4" s="220"/>
      <c r="FE4" s="220"/>
      <c r="FF4" s="220"/>
      <c r="FG4" s="220"/>
      <c r="FH4" s="220"/>
      <c r="FI4" s="220"/>
      <c r="FJ4" s="220"/>
      <c r="FK4" s="220"/>
      <c r="FL4" s="220"/>
      <c r="FM4" s="220"/>
      <c r="FN4" s="220"/>
      <c r="FO4" s="220"/>
      <c r="FP4" s="220"/>
      <c r="FQ4" s="220"/>
      <c r="FR4" s="220"/>
      <c r="FS4" s="220"/>
      <c r="FT4" s="220"/>
      <c r="FU4" s="220"/>
      <c r="FV4" s="220"/>
      <c r="FW4" s="220"/>
      <c r="FX4" s="220"/>
      <c r="FY4" s="220"/>
      <c r="FZ4" s="220"/>
      <c r="GA4" s="220"/>
      <c r="GB4" s="220"/>
      <c r="GC4" s="220"/>
      <c r="GD4" s="220"/>
      <c r="GE4" s="220"/>
      <c r="GF4" s="220"/>
      <c r="GG4" s="220"/>
      <c r="GH4" s="220"/>
      <c r="GI4" s="220"/>
      <c r="GJ4" s="220"/>
      <c r="GK4" s="220"/>
      <c r="GL4" s="220"/>
      <c r="GM4" s="220"/>
      <c r="GN4" s="220"/>
      <c r="GO4" s="220"/>
      <c r="GP4" s="220"/>
      <c r="GQ4" s="220"/>
      <c r="GR4" s="220"/>
      <c r="GS4" s="220"/>
      <c r="GT4" s="220"/>
      <c r="GU4" s="220"/>
      <c r="GV4" s="220"/>
      <c r="GW4" s="220"/>
      <c r="GX4" s="220"/>
      <c r="GY4" s="220"/>
      <c r="GZ4" s="220"/>
      <c r="HA4" s="220"/>
      <c r="HB4" s="220"/>
      <c r="HC4" s="220"/>
      <c r="HD4" s="220"/>
      <c r="HE4" s="220"/>
      <c r="HF4" s="220"/>
      <c r="HG4" s="220"/>
      <c r="HH4" s="220"/>
      <c r="HI4" s="220"/>
      <c r="HJ4" s="220"/>
      <c r="HK4" s="220"/>
      <c r="HL4" s="220"/>
      <c r="HM4" s="220"/>
      <c r="HN4" s="220"/>
      <c r="HO4" s="220"/>
      <c r="HP4" s="220"/>
      <c r="HQ4" s="220"/>
      <c r="HR4" s="220"/>
      <c r="HS4" s="220"/>
      <c r="HT4" s="220"/>
      <c r="HU4" s="220"/>
      <c r="HV4" s="220"/>
      <c r="HW4" s="220"/>
      <c r="HX4" s="220"/>
      <c r="HY4" s="220"/>
      <c r="HZ4" s="220"/>
      <c r="IA4" s="220"/>
      <c r="IB4" s="220"/>
      <c r="IC4" s="220"/>
      <c r="ID4" s="220"/>
      <c r="IE4" s="220"/>
      <c r="IF4" s="220"/>
      <c r="IG4" s="220"/>
      <c r="IH4" s="220"/>
      <c r="II4" s="220"/>
      <c r="IJ4" s="220"/>
      <c r="IK4" s="220"/>
      <c r="IL4" s="220"/>
      <c r="IM4" s="220"/>
      <c r="IN4" s="220"/>
      <c r="IO4" s="220"/>
      <c r="IP4" s="220"/>
      <c r="IQ4" s="220"/>
      <c r="IR4" s="220"/>
      <c r="IS4" s="220"/>
      <c r="IT4" s="220"/>
      <c r="IU4" s="220"/>
      <c r="IV4" s="220"/>
      <c r="IW4" s="220"/>
    </row>
    <row r="5" spans="1:257" ht="24" customHeight="1">
      <c r="A5" s="303" t="s">
        <v>3</v>
      </c>
      <c r="B5" s="287" t="s">
        <v>4</v>
      </c>
      <c r="C5" s="287" t="s">
        <v>5</v>
      </c>
      <c r="D5" s="285" t="s">
        <v>6</v>
      </c>
      <c r="E5" s="287" t="s">
        <v>423</v>
      </c>
      <c r="F5" s="287"/>
      <c r="G5" s="287"/>
      <c r="H5" s="287" t="s">
        <v>424</v>
      </c>
      <c r="I5" s="287"/>
      <c r="J5" s="287"/>
      <c r="K5" s="287" t="s">
        <v>9</v>
      </c>
      <c r="L5" s="304"/>
    </row>
    <row r="6" spans="1:257" ht="24" customHeight="1">
      <c r="A6" s="305"/>
      <c r="B6" s="260"/>
      <c r="C6" s="260"/>
      <c r="D6" s="258"/>
      <c r="E6" s="260" t="s">
        <v>688</v>
      </c>
      <c r="F6" s="260" t="s">
        <v>689</v>
      </c>
      <c r="G6" s="260" t="s">
        <v>674</v>
      </c>
      <c r="H6" s="260" t="s">
        <v>688</v>
      </c>
      <c r="I6" s="260" t="s">
        <v>689</v>
      </c>
      <c r="J6" s="260" t="s">
        <v>674</v>
      </c>
      <c r="K6" s="260" t="s">
        <v>690</v>
      </c>
      <c r="L6" s="306" t="s">
        <v>685</v>
      </c>
    </row>
    <row r="7" spans="1:257" s="70" customFormat="1" ht="24" customHeight="1" thickBot="1">
      <c r="A7" s="307"/>
      <c r="B7" s="288"/>
      <c r="C7" s="288"/>
      <c r="D7" s="286"/>
      <c r="E7" s="288"/>
      <c r="F7" s="288"/>
      <c r="G7" s="288"/>
      <c r="H7" s="288"/>
      <c r="I7" s="288"/>
      <c r="J7" s="288"/>
      <c r="K7" s="288"/>
      <c r="L7" s="308"/>
    </row>
    <row r="8" spans="1:257" s="71" customFormat="1" ht="24" customHeight="1" thickBot="1">
      <c r="A8" s="299">
        <v>1</v>
      </c>
      <c r="B8" s="300" t="s">
        <v>425</v>
      </c>
      <c r="C8" s="300" t="s">
        <v>426</v>
      </c>
      <c r="D8" s="300" t="s">
        <v>427</v>
      </c>
      <c r="E8" s="300" t="s">
        <v>428</v>
      </c>
      <c r="F8" s="300" t="s">
        <v>429</v>
      </c>
      <c r="G8" s="300" t="s">
        <v>430</v>
      </c>
      <c r="H8" s="300" t="s">
        <v>431</v>
      </c>
      <c r="I8" s="300" t="s">
        <v>432</v>
      </c>
      <c r="J8" s="300" t="s">
        <v>433</v>
      </c>
      <c r="K8" s="300" t="s">
        <v>525</v>
      </c>
      <c r="L8" s="301" t="s">
        <v>526</v>
      </c>
    </row>
    <row r="9" spans="1:257" s="4" customFormat="1" ht="24" customHeight="1">
      <c r="A9" s="210" t="s">
        <v>11</v>
      </c>
      <c r="B9" s="211" t="s">
        <v>670</v>
      </c>
      <c r="C9" s="212"/>
      <c r="D9" s="212"/>
      <c r="E9" s="212"/>
      <c r="F9" s="212">
        <f>SUM(F10:F37)</f>
        <v>297.36000000000007</v>
      </c>
      <c r="G9" s="212">
        <f>SUM(G10:G37)</f>
        <v>3988.4700000000007</v>
      </c>
      <c r="H9" s="212"/>
      <c r="I9" s="212">
        <f>SUM(I10:I37)</f>
        <v>182.24999999999997</v>
      </c>
      <c r="J9" s="212">
        <f>SUM(J10:J37)</f>
        <v>2444.3199999999997</v>
      </c>
      <c r="K9" s="212">
        <f>SUM(K10:K37)</f>
        <v>479.61000000000007</v>
      </c>
      <c r="L9" s="213">
        <f>SUM(L10:L37)</f>
        <v>6432.7899999999981</v>
      </c>
    </row>
    <row r="10" spans="1:257" s="4" customFormat="1" ht="48" customHeight="1">
      <c r="A10" s="346" t="s">
        <v>12</v>
      </c>
      <c r="B10" s="53" t="s">
        <v>13</v>
      </c>
      <c r="C10" s="15" t="s">
        <v>21</v>
      </c>
      <c r="D10" s="15" t="s">
        <v>15</v>
      </c>
      <c r="E10" s="72">
        <v>11299.536</v>
      </c>
      <c r="F10" s="15">
        <f t="shared" ref="F10:F37" si="0">ROUND(K10*0.62,2)</f>
        <v>93</v>
      </c>
      <c r="G10" s="15">
        <f>ROUND(E10*F10/1000,2)</f>
        <v>1050.8599999999999</v>
      </c>
      <c r="H10" s="72">
        <v>11299.536</v>
      </c>
      <c r="I10" s="15">
        <f t="shared" ref="I10:I37" si="1">K10-F10</f>
        <v>57</v>
      </c>
      <c r="J10" s="15">
        <f t="shared" ref="J10:J37" si="2">ROUND(I10*H10/1000,2)</f>
        <v>644.07000000000005</v>
      </c>
      <c r="K10" s="15">
        <v>150</v>
      </c>
      <c r="L10" s="194">
        <f t="shared" ref="L10:L37" si="3">G10+J10</f>
        <v>1694.9299999999998</v>
      </c>
    </row>
    <row r="11" spans="1:257" s="4" customFormat="1" ht="42.75" customHeight="1">
      <c r="A11" s="328" t="s">
        <v>16</v>
      </c>
      <c r="B11" s="249" t="s">
        <v>17</v>
      </c>
      <c r="C11" s="16" t="s">
        <v>18</v>
      </c>
      <c r="D11" s="243" t="s">
        <v>434</v>
      </c>
      <c r="E11" s="37">
        <v>10831.3465331071</v>
      </c>
      <c r="F11" s="243">
        <f t="shared" si="0"/>
        <v>14.4</v>
      </c>
      <c r="G11" s="243">
        <f>ROUND(F11*E11/1000,2)</f>
        <v>155.97</v>
      </c>
      <c r="H11" s="37">
        <v>10831.3465331071</v>
      </c>
      <c r="I11" s="243">
        <f t="shared" si="1"/>
        <v>8.83</v>
      </c>
      <c r="J11" s="243">
        <f t="shared" si="2"/>
        <v>95.64</v>
      </c>
      <c r="K11" s="243">
        <v>23.23</v>
      </c>
      <c r="L11" s="188">
        <f t="shared" si="3"/>
        <v>251.61</v>
      </c>
    </row>
    <row r="12" spans="1:257" s="4" customFormat="1" ht="45.75" customHeight="1">
      <c r="A12" s="328" t="s">
        <v>19</v>
      </c>
      <c r="B12" s="249" t="s">
        <v>20</v>
      </c>
      <c r="C12" s="243" t="s">
        <v>14</v>
      </c>
      <c r="D12" s="243" t="s">
        <v>15</v>
      </c>
      <c r="E12" s="72">
        <v>11299.536</v>
      </c>
      <c r="F12" s="243">
        <f t="shared" si="0"/>
        <v>11.78</v>
      </c>
      <c r="G12" s="243">
        <f t="shared" ref="G12:G23" si="4">ROUND(E12*F12/1000,2)</f>
        <v>133.11000000000001</v>
      </c>
      <c r="H12" s="72">
        <v>11299.536</v>
      </c>
      <c r="I12" s="243">
        <f t="shared" si="1"/>
        <v>7.2200000000000006</v>
      </c>
      <c r="J12" s="243">
        <f t="shared" si="2"/>
        <v>81.58</v>
      </c>
      <c r="K12" s="243">
        <v>19</v>
      </c>
      <c r="L12" s="188">
        <f t="shared" si="3"/>
        <v>214.69</v>
      </c>
    </row>
    <row r="13" spans="1:257" s="4" customFormat="1" ht="44.25" customHeight="1">
      <c r="A13" s="328" t="s">
        <v>22</v>
      </c>
      <c r="B13" s="249" t="s">
        <v>435</v>
      </c>
      <c r="C13" s="243" t="s">
        <v>436</v>
      </c>
      <c r="D13" s="243" t="s">
        <v>15</v>
      </c>
      <c r="E13" s="72">
        <v>12302.58</v>
      </c>
      <c r="F13" s="243">
        <f t="shared" si="0"/>
        <v>28.27</v>
      </c>
      <c r="G13" s="243">
        <f t="shared" si="4"/>
        <v>347.79</v>
      </c>
      <c r="H13" s="72">
        <v>12302.58</v>
      </c>
      <c r="I13" s="243">
        <f t="shared" si="1"/>
        <v>17.330000000000002</v>
      </c>
      <c r="J13" s="243">
        <f t="shared" si="2"/>
        <v>213.2</v>
      </c>
      <c r="K13" s="243">
        <v>45.6</v>
      </c>
      <c r="L13" s="188">
        <f t="shared" si="3"/>
        <v>560.99</v>
      </c>
    </row>
    <row r="14" spans="1:257" s="4" customFormat="1" ht="43.5" customHeight="1">
      <c r="A14" s="328" t="s">
        <v>25</v>
      </c>
      <c r="B14" s="249" t="s">
        <v>437</v>
      </c>
      <c r="C14" s="243" t="s">
        <v>438</v>
      </c>
      <c r="D14" s="243" t="s">
        <v>439</v>
      </c>
      <c r="E14" s="37">
        <v>9146.0909052565094</v>
      </c>
      <c r="F14" s="243">
        <f t="shared" si="0"/>
        <v>3.5</v>
      </c>
      <c r="G14" s="243">
        <f t="shared" si="4"/>
        <v>32.01</v>
      </c>
      <c r="H14" s="37">
        <v>9146.0909052565094</v>
      </c>
      <c r="I14" s="243">
        <f t="shared" si="1"/>
        <v>2.1500000000000004</v>
      </c>
      <c r="J14" s="243">
        <f t="shared" si="2"/>
        <v>19.66</v>
      </c>
      <c r="K14" s="243">
        <v>5.65</v>
      </c>
      <c r="L14" s="188">
        <f t="shared" si="3"/>
        <v>51.67</v>
      </c>
    </row>
    <row r="15" spans="1:257" s="4" customFormat="1" ht="53.25" customHeight="1">
      <c r="A15" s="328" t="s">
        <v>28</v>
      </c>
      <c r="B15" s="249" t="s">
        <v>440</v>
      </c>
      <c r="C15" s="243" t="s">
        <v>84</v>
      </c>
      <c r="D15" s="252" t="s">
        <v>441</v>
      </c>
      <c r="E15" s="72">
        <v>11304.221380061401</v>
      </c>
      <c r="F15" s="243">
        <f t="shared" si="0"/>
        <v>3.47</v>
      </c>
      <c r="G15" s="243">
        <f t="shared" si="4"/>
        <v>39.229999999999997</v>
      </c>
      <c r="H15" s="72">
        <v>11304.221380061401</v>
      </c>
      <c r="I15" s="243">
        <f t="shared" si="1"/>
        <v>2.1299999999999994</v>
      </c>
      <c r="J15" s="243">
        <f t="shared" si="2"/>
        <v>24.08</v>
      </c>
      <c r="K15" s="243">
        <v>5.6</v>
      </c>
      <c r="L15" s="188">
        <f t="shared" si="3"/>
        <v>63.309999999999995</v>
      </c>
    </row>
    <row r="16" spans="1:257" s="4" customFormat="1" ht="50.25" customHeight="1">
      <c r="A16" s="328" t="s">
        <v>31</v>
      </c>
      <c r="B16" s="249" t="s">
        <v>35</v>
      </c>
      <c r="C16" s="243" t="s">
        <v>442</v>
      </c>
      <c r="D16" s="243" t="s">
        <v>434</v>
      </c>
      <c r="E16" s="37">
        <v>17122.68</v>
      </c>
      <c r="F16" s="243">
        <f t="shared" si="0"/>
        <v>15.93</v>
      </c>
      <c r="G16" s="243">
        <f t="shared" si="4"/>
        <v>272.76</v>
      </c>
      <c r="H16" s="37">
        <v>17122.68</v>
      </c>
      <c r="I16" s="243">
        <f t="shared" si="1"/>
        <v>9.77</v>
      </c>
      <c r="J16" s="243">
        <f t="shared" si="2"/>
        <v>167.29</v>
      </c>
      <c r="K16" s="243">
        <v>25.7</v>
      </c>
      <c r="L16" s="188">
        <f t="shared" si="3"/>
        <v>440.04999999999995</v>
      </c>
    </row>
    <row r="17" spans="1:12" s="4" customFormat="1" ht="43.5" customHeight="1">
      <c r="A17" s="328" t="s">
        <v>34</v>
      </c>
      <c r="B17" s="249" t="s">
        <v>44</v>
      </c>
      <c r="C17" s="243" t="s">
        <v>443</v>
      </c>
      <c r="D17" s="243" t="s">
        <v>434</v>
      </c>
      <c r="E17" s="72">
        <v>21164.895724265902</v>
      </c>
      <c r="F17" s="243">
        <f t="shared" si="0"/>
        <v>11.28</v>
      </c>
      <c r="G17" s="243">
        <f t="shared" si="4"/>
        <v>238.74</v>
      </c>
      <c r="H17" s="72">
        <v>21164.895724265902</v>
      </c>
      <c r="I17" s="243">
        <f t="shared" si="1"/>
        <v>6.92</v>
      </c>
      <c r="J17" s="243">
        <f t="shared" si="2"/>
        <v>146.46</v>
      </c>
      <c r="K17" s="243">
        <v>18.2</v>
      </c>
      <c r="L17" s="188">
        <f t="shared" si="3"/>
        <v>385.20000000000005</v>
      </c>
    </row>
    <row r="18" spans="1:12" s="4" customFormat="1" ht="41.25" customHeight="1">
      <c r="A18" s="328" t="s">
        <v>37</v>
      </c>
      <c r="B18" s="249" t="s">
        <v>48</v>
      </c>
      <c r="C18" s="243" t="s">
        <v>444</v>
      </c>
      <c r="D18" s="243" t="s">
        <v>445</v>
      </c>
      <c r="E18" s="37">
        <v>5453.0964743514696</v>
      </c>
      <c r="F18" s="243">
        <f t="shared" si="0"/>
        <v>5.69</v>
      </c>
      <c r="G18" s="243">
        <f t="shared" si="4"/>
        <v>31.03</v>
      </c>
      <c r="H18" s="37">
        <v>5453.0964743514696</v>
      </c>
      <c r="I18" s="243">
        <f t="shared" si="1"/>
        <v>3.4899999999999993</v>
      </c>
      <c r="J18" s="243">
        <f t="shared" si="2"/>
        <v>19.03</v>
      </c>
      <c r="K18" s="243">
        <v>9.18</v>
      </c>
      <c r="L18" s="188">
        <f t="shared" si="3"/>
        <v>50.06</v>
      </c>
    </row>
    <row r="19" spans="1:12" s="4" customFormat="1" ht="45.75" customHeight="1">
      <c r="A19" s="328" t="s">
        <v>40</v>
      </c>
      <c r="B19" s="249" t="s">
        <v>446</v>
      </c>
      <c r="C19" s="247" t="s">
        <v>404</v>
      </c>
      <c r="D19" s="243" t="s">
        <v>91</v>
      </c>
      <c r="E19" s="72">
        <v>25377.036</v>
      </c>
      <c r="F19" s="243">
        <f t="shared" si="0"/>
        <v>11.63</v>
      </c>
      <c r="G19" s="243">
        <f t="shared" si="4"/>
        <v>295.13</v>
      </c>
      <c r="H19" s="72">
        <v>25377.036</v>
      </c>
      <c r="I19" s="243">
        <f t="shared" si="1"/>
        <v>7.1199999999999992</v>
      </c>
      <c r="J19" s="243">
        <f t="shared" si="2"/>
        <v>180.68</v>
      </c>
      <c r="K19" s="243">
        <v>18.75</v>
      </c>
      <c r="L19" s="188">
        <f t="shared" si="3"/>
        <v>475.81</v>
      </c>
    </row>
    <row r="20" spans="1:12" s="4" customFormat="1" ht="44.25" customHeight="1">
      <c r="A20" s="328" t="s">
        <v>43</v>
      </c>
      <c r="B20" s="249" t="s">
        <v>447</v>
      </c>
      <c r="C20" s="73" t="s">
        <v>448</v>
      </c>
      <c r="D20" s="243" t="s">
        <v>449</v>
      </c>
      <c r="E20" s="37">
        <v>12706.3724146073</v>
      </c>
      <c r="F20" s="243">
        <f t="shared" si="0"/>
        <v>13.5</v>
      </c>
      <c r="G20" s="243">
        <f t="shared" si="4"/>
        <v>171.54</v>
      </c>
      <c r="H20" s="37">
        <v>12706.3724146073</v>
      </c>
      <c r="I20" s="243">
        <f t="shared" si="1"/>
        <v>8.27</v>
      </c>
      <c r="J20" s="243">
        <f t="shared" si="2"/>
        <v>105.08</v>
      </c>
      <c r="K20" s="243">
        <v>21.77</v>
      </c>
      <c r="L20" s="188">
        <f t="shared" si="3"/>
        <v>276.62</v>
      </c>
    </row>
    <row r="21" spans="1:12" s="4" customFormat="1" ht="46.5" customHeight="1">
      <c r="A21" s="328" t="s">
        <v>47</v>
      </c>
      <c r="B21" s="249" t="s">
        <v>450</v>
      </c>
      <c r="C21" s="243" t="s">
        <v>451</v>
      </c>
      <c r="D21" s="243" t="s">
        <v>452</v>
      </c>
      <c r="E21" s="37">
        <v>2184.9874501324998</v>
      </c>
      <c r="F21" s="243">
        <f t="shared" si="0"/>
        <v>13.33</v>
      </c>
      <c r="G21" s="243">
        <f t="shared" si="4"/>
        <v>29.13</v>
      </c>
      <c r="H21" s="37">
        <v>2184.9874501324998</v>
      </c>
      <c r="I21" s="243">
        <f t="shared" si="1"/>
        <v>8.17</v>
      </c>
      <c r="J21" s="243">
        <f t="shared" si="2"/>
        <v>17.850000000000001</v>
      </c>
      <c r="K21" s="243">
        <v>21.5</v>
      </c>
      <c r="L21" s="188">
        <f t="shared" si="3"/>
        <v>46.980000000000004</v>
      </c>
    </row>
    <row r="22" spans="1:12" s="4" customFormat="1" ht="42" customHeight="1">
      <c r="A22" s="328" t="s">
        <v>50</v>
      </c>
      <c r="B22" s="249" t="s">
        <v>453</v>
      </c>
      <c r="C22" s="243" t="s">
        <v>87</v>
      </c>
      <c r="D22" s="243" t="s">
        <v>434</v>
      </c>
      <c r="E22" s="37">
        <v>15047.3818734294</v>
      </c>
      <c r="F22" s="243">
        <f t="shared" si="0"/>
        <v>4.4000000000000004</v>
      </c>
      <c r="G22" s="243">
        <f t="shared" si="4"/>
        <v>66.209999999999994</v>
      </c>
      <c r="H22" s="37">
        <v>15047.3818734294</v>
      </c>
      <c r="I22" s="243">
        <f t="shared" si="1"/>
        <v>2.6999999999999993</v>
      </c>
      <c r="J22" s="243">
        <f t="shared" si="2"/>
        <v>40.630000000000003</v>
      </c>
      <c r="K22" s="243">
        <v>7.1</v>
      </c>
      <c r="L22" s="188">
        <f t="shared" si="3"/>
        <v>106.84</v>
      </c>
    </row>
    <row r="23" spans="1:12" s="4" customFormat="1" ht="44.25" customHeight="1">
      <c r="A23" s="328" t="s">
        <v>53</v>
      </c>
      <c r="B23" s="249" t="s">
        <v>454</v>
      </c>
      <c r="C23" s="29" t="s">
        <v>120</v>
      </c>
      <c r="D23" s="243" t="s">
        <v>434</v>
      </c>
      <c r="E23" s="37">
        <v>15047.3818734294</v>
      </c>
      <c r="F23" s="243">
        <f t="shared" si="0"/>
        <v>6.6</v>
      </c>
      <c r="G23" s="243">
        <f t="shared" si="4"/>
        <v>99.31</v>
      </c>
      <c r="H23" s="37">
        <v>15047.3818734294</v>
      </c>
      <c r="I23" s="243">
        <f t="shared" si="1"/>
        <v>4.0400000000000009</v>
      </c>
      <c r="J23" s="243">
        <f t="shared" si="2"/>
        <v>60.79</v>
      </c>
      <c r="K23" s="243">
        <v>10.64</v>
      </c>
      <c r="L23" s="188">
        <f t="shared" si="3"/>
        <v>160.1</v>
      </c>
    </row>
    <row r="24" spans="1:12" s="4" customFormat="1" ht="36" customHeight="1">
      <c r="A24" s="328" t="s">
        <v>56</v>
      </c>
      <c r="B24" s="249" t="s">
        <v>455</v>
      </c>
      <c r="C24" s="243" t="s">
        <v>72</v>
      </c>
      <c r="D24" s="243" t="s">
        <v>15</v>
      </c>
      <c r="E24" s="37">
        <v>11777.276956428601</v>
      </c>
      <c r="F24" s="243">
        <f t="shared" si="0"/>
        <v>4.09</v>
      </c>
      <c r="G24" s="243">
        <f>ROUND(F24*E24/1000,2)</f>
        <v>48.17</v>
      </c>
      <c r="H24" s="37">
        <v>11777.276956428601</v>
      </c>
      <c r="I24" s="243">
        <f t="shared" si="1"/>
        <v>2.5099999999999998</v>
      </c>
      <c r="J24" s="243">
        <f t="shared" si="2"/>
        <v>29.56</v>
      </c>
      <c r="K24" s="243">
        <v>6.6</v>
      </c>
      <c r="L24" s="188">
        <f t="shared" si="3"/>
        <v>77.73</v>
      </c>
    </row>
    <row r="25" spans="1:12" s="4" customFormat="1" ht="42" customHeight="1">
      <c r="A25" s="328" t="s">
        <v>59</v>
      </c>
      <c r="B25" s="249" t="s">
        <v>74</v>
      </c>
      <c r="C25" s="243" t="s">
        <v>75</v>
      </c>
      <c r="D25" s="243" t="s">
        <v>46</v>
      </c>
      <c r="E25" s="72">
        <v>20343.216</v>
      </c>
      <c r="F25" s="243">
        <f t="shared" si="0"/>
        <v>3.63</v>
      </c>
      <c r="G25" s="243">
        <f>ROUND(E25*F25/1000,2)</f>
        <v>73.849999999999994</v>
      </c>
      <c r="H25" s="72">
        <v>20343.216</v>
      </c>
      <c r="I25" s="243">
        <f t="shared" si="1"/>
        <v>2.2199999999999998</v>
      </c>
      <c r="J25" s="243">
        <f t="shared" si="2"/>
        <v>45.16</v>
      </c>
      <c r="K25" s="243">
        <v>5.85</v>
      </c>
      <c r="L25" s="188">
        <f t="shared" si="3"/>
        <v>119.00999999999999</v>
      </c>
    </row>
    <row r="26" spans="1:12" s="4" customFormat="1" ht="45" customHeight="1">
      <c r="A26" s="328" t="s">
        <v>62</v>
      </c>
      <c r="B26" s="249" t="s">
        <v>456</v>
      </c>
      <c r="C26" s="243" t="s">
        <v>30</v>
      </c>
      <c r="D26" s="243" t="s">
        <v>15</v>
      </c>
      <c r="E26" s="37">
        <v>14080.1921706091</v>
      </c>
      <c r="F26" s="243">
        <f t="shared" si="0"/>
        <v>2.17</v>
      </c>
      <c r="G26" s="243">
        <f>ROUND(F26*E26/1000,2)</f>
        <v>30.55</v>
      </c>
      <c r="H26" s="37">
        <v>14080.1921706091</v>
      </c>
      <c r="I26" s="243">
        <f t="shared" si="1"/>
        <v>1.33</v>
      </c>
      <c r="J26" s="243">
        <f t="shared" si="2"/>
        <v>18.73</v>
      </c>
      <c r="K26" s="243">
        <v>3.5</v>
      </c>
      <c r="L26" s="188">
        <f t="shared" si="3"/>
        <v>49.28</v>
      </c>
    </row>
    <row r="27" spans="1:12" s="4" customFormat="1" ht="39.75" customHeight="1">
      <c r="A27" s="328" t="s">
        <v>65</v>
      </c>
      <c r="B27" s="249" t="s">
        <v>41</v>
      </c>
      <c r="C27" s="243" t="s">
        <v>42</v>
      </c>
      <c r="D27" s="243" t="s">
        <v>434</v>
      </c>
      <c r="E27" s="37">
        <v>15047.3818734294</v>
      </c>
      <c r="F27" s="243">
        <f t="shared" si="0"/>
        <v>5.43</v>
      </c>
      <c r="G27" s="243">
        <f>ROUND(F27*E27/1000,2)</f>
        <v>81.709999999999994</v>
      </c>
      <c r="H27" s="37">
        <v>15047.3818734294</v>
      </c>
      <c r="I27" s="243">
        <f t="shared" si="1"/>
        <v>3.3200000000000003</v>
      </c>
      <c r="J27" s="243">
        <f t="shared" si="2"/>
        <v>49.96</v>
      </c>
      <c r="K27" s="243">
        <v>8.75</v>
      </c>
      <c r="L27" s="188">
        <f t="shared" si="3"/>
        <v>131.66999999999999</v>
      </c>
    </row>
    <row r="28" spans="1:12" s="4" customFormat="1" ht="45" customHeight="1">
      <c r="A28" s="328" t="s">
        <v>68</v>
      </c>
      <c r="B28" s="249" t="s">
        <v>457</v>
      </c>
      <c r="C28" s="243" t="s">
        <v>64</v>
      </c>
      <c r="D28" s="243" t="s">
        <v>46</v>
      </c>
      <c r="E28" s="37">
        <v>18750.383999999998</v>
      </c>
      <c r="F28" s="243">
        <f t="shared" si="0"/>
        <v>2.42</v>
      </c>
      <c r="G28" s="243">
        <f>ROUND(F28*E28/1000,2)</f>
        <v>45.38</v>
      </c>
      <c r="H28" s="37">
        <v>18750.383999999998</v>
      </c>
      <c r="I28" s="243">
        <f t="shared" si="1"/>
        <v>1.48</v>
      </c>
      <c r="J28" s="243">
        <f t="shared" si="2"/>
        <v>27.75</v>
      </c>
      <c r="K28" s="243">
        <v>3.9</v>
      </c>
      <c r="L28" s="188">
        <f t="shared" si="3"/>
        <v>73.13</v>
      </c>
    </row>
    <row r="29" spans="1:12" s="4" customFormat="1" ht="45.75" customHeight="1">
      <c r="A29" s="328" t="s">
        <v>70</v>
      </c>
      <c r="B29" s="249" t="s">
        <v>458</v>
      </c>
      <c r="C29" s="243" t="s">
        <v>459</v>
      </c>
      <c r="D29" s="243" t="s">
        <v>452</v>
      </c>
      <c r="E29" s="74">
        <v>5061.4560000000001</v>
      </c>
      <c r="F29" s="243">
        <f t="shared" si="0"/>
        <v>2.67</v>
      </c>
      <c r="G29" s="243">
        <f>ROUND(E29*F29/1000,2)</f>
        <v>13.51</v>
      </c>
      <c r="H29" s="74">
        <v>5061.4560000000001</v>
      </c>
      <c r="I29" s="243">
        <f t="shared" si="1"/>
        <v>1.63</v>
      </c>
      <c r="J29" s="243">
        <f t="shared" si="2"/>
        <v>8.25</v>
      </c>
      <c r="K29" s="243">
        <v>4.3</v>
      </c>
      <c r="L29" s="188">
        <f t="shared" si="3"/>
        <v>21.759999999999998</v>
      </c>
    </row>
    <row r="30" spans="1:12" s="4" customFormat="1" ht="42" customHeight="1">
      <c r="A30" s="328" t="s">
        <v>73</v>
      </c>
      <c r="B30" s="249" t="s">
        <v>80</v>
      </c>
      <c r="C30" s="18" t="s">
        <v>304</v>
      </c>
      <c r="D30" s="243" t="s">
        <v>46</v>
      </c>
      <c r="E30" s="37">
        <v>26608.93</v>
      </c>
      <c r="F30" s="243">
        <f t="shared" si="0"/>
        <v>7.04</v>
      </c>
      <c r="G30" s="243">
        <f t="shared" ref="G30:G37" si="5">ROUND(F30*E30/1000,2)</f>
        <v>187.33</v>
      </c>
      <c r="H30" s="37">
        <v>26608.93</v>
      </c>
      <c r="I30" s="243">
        <f t="shared" si="1"/>
        <v>4.3099999999999996</v>
      </c>
      <c r="J30" s="243">
        <f t="shared" si="2"/>
        <v>114.68</v>
      </c>
      <c r="K30" s="243">
        <v>11.35</v>
      </c>
      <c r="L30" s="188">
        <f t="shared" si="3"/>
        <v>302.01</v>
      </c>
    </row>
    <row r="31" spans="1:12" s="4" customFormat="1" ht="47.25" customHeight="1">
      <c r="A31" s="328" t="s">
        <v>76</v>
      </c>
      <c r="B31" s="249" t="s">
        <v>66</v>
      </c>
      <c r="C31" s="243" t="s">
        <v>460</v>
      </c>
      <c r="D31" s="243" t="s">
        <v>434</v>
      </c>
      <c r="E31" s="74">
        <v>15764.5454530394</v>
      </c>
      <c r="F31" s="243">
        <f t="shared" si="0"/>
        <v>2.79</v>
      </c>
      <c r="G31" s="243">
        <f t="shared" si="5"/>
        <v>43.98</v>
      </c>
      <c r="H31" s="74">
        <v>15764.5454530394</v>
      </c>
      <c r="I31" s="243">
        <f t="shared" si="1"/>
        <v>1.71</v>
      </c>
      <c r="J31" s="243">
        <f t="shared" si="2"/>
        <v>26.96</v>
      </c>
      <c r="K31" s="243">
        <v>4.5</v>
      </c>
      <c r="L31" s="188">
        <f t="shared" si="3"/>
        <v>70.94</v>
      </c>
    </row>
    <row r="32" spans="1:12" s="4" customFormat="1" ht="45.75" customHeight="1">
      <c r="A32" s="328" t="s">
        <v>79</v>
      </c>
      <c r="B32" s="249" t="s">
        <v>461</v>
      </c>
      <c r="C32" s="243" t="s">
        <v>33</v>
      </c>
      <c r="D32" s="243" t="s">
        <v>462</v>
      </c>
      <c r="E32" s="37">
        <v>8366.2800000000007</v>
      </c>
      <c r="F32" s="243">
        <f t="shared" si="0"/>
        <v>3.74</v>
      </c>
      <c r="G32" s="243">
        <f t="shared" si="5"/>
        <v>31.29</v>
      </c>
      <c r="H32" s="37">
        <v>8366.2800000000007</v>
      </c>
      <c r="I32" s="243">
        <f t="shared" si="1"/>
        <v>2.2999999999999998</v>
      </c>
      <c r="J32" s="243">
        <f t="shared" si="2"/>
        <v>19.239999999999998</v>
      </c>
      <c r="K32" s="243">
        <v>6.04</v>
      </c>
      <c r="L32" s="188">
        <f t="shared" si="3"/>
        <v>50.53</v>
      </c>
    </row>
    <row r="33" spans="1:14" s="4" customFormat="1" ht="42.75" customHeight="1">
      <c r="A33" s="328" t="s">
        <v>82</v>
      </c>
      <c r="B33" s="249" t="s">
        <v>463</v>
      </c>
      <c r="C33" s="243" t="s">
        <v>464</v>
      </c>
      <c r="D33" s="243" t="s">
        <v>465</v>
      </c>
      <c r="E33" s="72">
        <v>12021.4403712523</v>
      </c>
      <c r="F33" s="243">
        <f t="shared" si="0"/>
        <v>5.8</v>
      </c>
      <c r="G33" s="243">
        <f t="shared" si="5"/>
        <v>69.72</v>
      </c>
      <c r="H33" s="72">
        <v>12021.4403712523</v>
      </c>
      <c r="I33" s="243">
        <f t="shared" si="1"/>
        <v>3.55</v>
      </c>
      <c r="J33" s="243">
        <f t="shared" si="2"/>
        <v>42.68</v>
      </c>
      <c r="K33" s="243">
        <v>9.35</v>
      </c>
      <c r="L33" s="188">
        <f t="shared" si="3"/>
        <v>112.4</v>
      </c>
    </row>
    <row r="34" spans="1:14" s="4" customFormat="1" ht="47.25" customHeight="1">
      <c r="A34" s="328" t="s">
        <v>85</v>
      </c>
      <c r="B34" s="249" t="s">
        <v>466</v>
      </c>
      <c r="C34" s="243" t="s">
        <v>467</v>
      </c>
      <c r="D34" s="243" t="s">
        <v>15</v>
      </c>
      <c r="E34" s="72">
        <v>19808.713771856601</v>
      </c>
      <c r="F34" s="243">
        <f t="shared" si="0"/>
        <v>2.66</v>
      </c>
      <c r="G34" s="243">
        <f t="shared" si="5"/>
        <v>52.69</v>
      </c>
      <c r="H34" s="72">
        <v>19808.713771856601</v>
      </c>
      <c r="I34" s="243">
        <f t="shared" si="1"/>
        <v>1.63</v>
      </c>
      <c r="J34" s="243">
        <f t="shared" si="2"/>
        <v>32.29</v>
      </c>
      <c r="K34" s="243">
        <v>4.29</v>
      </c>
      <c r="L34" s="188">
        <f t="shared" si="3"/>
        <v>84.97999999999999</v>
      </c>
    </row>
    <row r="35" spans="1:14" s="4" customFormat="1" ht="48.75" customHeight="1">
      <c r="A35" s="379" t="s">
        <v>88</v>
      </c>
      <c r="B35" s="75" t="s">
        <v>468</v>
      </c>
      <c r="C35" s="32" t="s">
        <v>27</v>
      </c>
      <c r="D35" s="32" t="s">
        <v>469</v>
      </c>
      <c r="E35" s="72">
        <v>12509.143383273</v>
      </c>
      <c r="F35" s="32">
        <f t="shared" si="0"/>
        <v>6.2</v>
      </c>
      <c r="G35" s="32">
        <f t="shared" si="5"/>
        <v>77.56</v>
      </c>
      <c r="H35" s="72">
        <v>12509.143383273</v>
      </c>
      <c r="I35" s="32">
        <f t="shared" si="1"/>
        <v>3.8</v>
      </c>
      <c r="J35" s="32">
        <f t="shared" si="2"/>
        <v>47.53</v>
      </c>
      <c r="K35" s="32">
        <v>10</v>
      </c>
      <c r="L35" s="189">
        <f t="shared" si="3"/>
        <v>125.09</v>
      </c>
    </row>
    <row r="36" spans="1:14" s="4" customFormat="1" ht="41.25" customHeight="1">
      <c r="A36" s="379" t="s">
        <v>92</v>
      </c>
      <c r="B36" s="75" t="s">
        <v>89</v>
      </c>
      <c r="C36" s="18" t="s">
        <v>252</v>
      </c>
      <c r="D36" s="32" t="s">
        <v>91</v>
      </c>
      <c r="E36" s="76">
        <v>26346.815999999999</v>
      </c>
      <c r="F36" s="32">
        <f t="shared" si="0"/>
        <v>4.5</v>
      </c>
      <c r="G36" s="32">
        <f t="shared" si="5"/>
        <v>118.56</v>
      </c>
      <c r="H36" s="76">
        <v>26346.815999999999</v>
      </c>
      <c r="I36" s="32">
        <f t="shared" si="1"/>
        <v>2.76</v>
      </c>
      <c r="J36" s="32">
        <f t="shared" si="2"/>
        <v>72.72</v>
      </c>
      <c r="K36" s="32">
        <v>7.26</v>
      </c>
      <c r="L36" s="189">
        <f t="shared" si="3"/>
        <v>191.28</v>
      </c>
    </row>
    <row r="37" spans="1:14" s="4" customFormat="1" ht="45" customHeight="1">
      <c r="A37" s="328" t="s">
        <v>95</v>
      </c>
      <c r="B37" s="19" t="s">
        <v>74</v>
      </c>
      <c r="C37" s="18" t="s">
        <v>75</v>
      </c>
      <c r="D37" s="243" t="s">
        <v>46</v>
      </c>
      <c r="E37" s="72">
        <v>20343.216</v>
      </c>
      <c r="F37" s="32">
        <f t="shared" si="0"/>
        <v>7.44</v>
      </c>
      <c r="G37" s="32">
        <f t="shared" si="5"/>
        <v>151.35</v>
      </c>
      <c r="H37" s="72">
        <v>20343.216</v>
      </c>
      <c r="I37" s="32">
        <f t="shared" si="1"/>
        <v>4.5599999999999996</v>
      </c>
      <c r="J37" s="32">
        <f t="shared" si="2"/>
        <v>92.77</v>
      </c>
      <c r="K37" s="20">
        <v>12</v>
      </c>
      <c r="L37" s="189">
        <f t="shared" si="3"/>
        <v>244.12</v>
      </c>
    </row>
    <row r="38" spans="1:14" s="4" customFormat="1" ht="24" customHeight="1">
      <c r="A38" s="182" t="s">
        <v>98</v>
      </c>
      <c r="B38" s="25" t="s">
        <v>99</v>
      </c>
      <c r="C38" s="10"/>
      <c r="D38" s="10"/>
      <c r="E38" s="10"/>
      <c r="F38" s="10">
        <f>F39+F40</f>
        <v>228.41000000000003</v>
      </c>
      <c r="G38" s="10">
        <f>G39+G40</f>
        <v>2359.23</v>
      </c>
      <c r="H38" s="10"/>
      <c r="I38" s="10">
        <f>I39+I40</f>
        <v>139.99</v>
      </c>
      <c r="J38" s="10">
        <f>J39+J40</f>
        <v>1445.96</v>
      </c>
      <c r="K38" s="10">
        <f>K39+K40</f>
        <v>368.4</v>
      </c>
      <c r="L38" s="183">
        <f>L39+L40</f>
        <v>3805.19</v>
      </c>
    </row>
    <row r="39" spans="1:14" s="4" customFormat="1" ht="51.75" customHeight="1">
      <c r="A39" s="379" t="s">
        <v>470</v>
      </c>
      <c r="B39" s="53" t="s">
        <v>471</v>
      </c>
      <c r="C39" s="15" t="s">
        <v>472</v>
      </c>
      <c r="D39" s="15" t="s">
        <v>462</v>
      </c>
      <c r="E39" s="77">
        <v>8366.2765754362208</v>
      </c>
      <c r="F39" s="15">
        <f>ROUND(K39*0.62,2)</f>
        <v>75.58</v>
      </c>
      <c r="G39" s="15">
        <f>ROUND(F39*E39/1000,2)</f>
        <v>632.32000000000005</v>
      </c>
      <c r="H39" s="77">
        <v>8366.2765754362208</v>
      </c>
      <c r="I39" s="15">
        <f>K39-F39</f>
        <v>46.320000000000007</v>
      </c>
      <c r="J39" s="15">
        <f>ROUND(I39*H39/1000,2)</f>
        <v>387.53</v>
      </c>
      <c r="K39" s="15">
        <v>121.9</v>
      </c>
      <c r="L39" s="194">
        <f>G39+J39</f>
        <v>1019.85</v>
      </c>
    </row>
    <row r="40" spans="1:14" s="4" customFormat="1" ht="53.25" customHeight="1">
      <c r="A40" s="379" t="s">
        <v>473</v>
      </c>
      <c r="B40" s="75" t="s">
        <v>474</v>
      </c>
      <c r="C40" s="29" t="s">
        <v>103</v>
      </c>
      <c r="D40" s="32" t="s">
        <v>15</v>
      </c>
      <c r="E40" s="72">
        <v>11299.536</v>
      </c>
      <c r="F40" s="32">
        <f>ROUND(K40*0.62,2)</f>
        <v>152.83000000000001</v>
      </c>
      <c r="G40" s="32">
        <f>ROUND(E40*F40/1000,2)</f>
        <v>1726.91</v>
      </c>
      <c r="H40" s="72">
        <v>11299.536</v>
      </c>
      <c r="I40" s="32">
        <f>K40-F40</f>
        <v>93.669999999999987</v>
      </c>
      <c r="J40" s="32">
        <f>ROUND(I40*H40/1000,2)</f>
        <v>1058.43</v>
      </c>
      <c r="K40" s="32">
        <v>246.5</v>
      </c>
      <c r="L40" s="189">
        <f>G40+J40</f>
        <v>2785.34</v>
      </c>
    </row>
    <row r="41" spans="1:14" s="71" customFormat="1" ht="44.25" customHeight="1">
      <c r="A41" s="182" t="s">
        <v>108</v>
      </c>
      <c r="B41" s="25" t="s">
        <v>109</v>
      </c>
      <c r="C41" s="10"/>
      <c r="D41" s="10"/>
      <c r="E41" s="10"/>
      <c r="F41" s="10">
        <f>F42</f>
        <v>273.72999999999996</v>
      </c>
      <c r="G41" s="10">
        <f>G42</f>
        <v>3713.900000000001</v>
      </c>
      <c r="H41" s="10"/>
      <c r="I41" s="10">
        <f>I42</f>
        <v>167.77000000000004</v>
      </c>
      <c r="J41" s="10">
        <f>J42</f>
        <v>2276.2500000000005</v>
      </c>
      <c r="K41" s="10">
        <f>K42</f>
        <v>441.5</v>
      </c>
      <c r="L41" s="183">
        <f>L42</f>
        <v>5990.1500000000005</v>
      </c>
      <c r="N41" s="4"/>
    </row>
    <row r="42" spans="1:14" s="4" customFormat="1" ht="48" customHeight="1">
      <c r="A42" s="330" t="s">
        <v>110</v>
      </c>
      <c r="B42" s="108" t="s">
        <v>475</v>
      </c>
      <c r="C42" s="78"/>
      <c r="D42" s="78"/>
      <c r="E42" s="26"/>
      <c r="F42" s="26">
        <f>SUM(F43:F51)</f>
        <v>273.72999999999996</v>
      </c>
      <c r="G42" s="26">
        <f>SUM(G43:G51)</f>
        <v>3713.900000000001</v>
      </c>
      <c r="H42" s="26"/>
      <c r="I42" s="26">
        <f>SUM(I43:I51)</f>
        <v>167.77000000000004</v>
      </c>
      <c r="J42" s="26">
        <f>SUM(J43:J51)</f>
        <v>2276.2500000000005</v>
      </c>
      <c r="K42" s="26">
        <f>SUM(K43:K51)</f>
        <v>441.5</v>
      </c>
      <c r="L42" s="333">
        <f>SUM(L43:L51)</f>
        <v>5990.1500000000005</v>
      </c>
    </row>
    <row r="43" spans="1:14" s="4" customFormat="1" ht="48.75" customHeight="1">
      <c r="A43" s="330"/>
      <c r="B43" s="249" t="s">
        <v>112</v>
      </c>
      <c r="C43" s="29" t="s">
        <v>103</v>
      </c>
      <c r="D43" s="243" t="s">
        <v>15</v>
      </c>
      <c r="E43" s="72">
        <v>11299.536</v>
      </c>
      <c r="F43" s="243">
        <f t="shared" ref="F43:F51" si="6">ROUND(K43*0.62,2)</f>
        <v>124</v>
      </c>
      <c r="G43" s="243">
        <f t="shared" ref="G43:G51" si="7">ROUND(E43*F43/1000,2)</f>
        <v>1401.14</v>
      </c>
      <c r="H43" s="72">
        <v>11299.536</v>
      </c>
      <c r="I43" s="243">
        <f t="shared" ref="I43:I51" si="8">K43-F43</f>
        <v>76</v>
      </c>
      <c r="J43" s="243">
        <f t="shared" ref="J43:J51" si="9">ROUND(I43*H43/1000,2)</f>
        <v>858.76</v>
      </c>
      <c r="K43" s="243">
        <v>200</v>
      </c>
      <c r="L43" s="188">
        <f t="shared" ref="L43:L51" si="10">G43+J43</f>
        <v>2259.9</v>
      </c>
    </row>
    <row r="44" spans="1:14" s="4" customFormat="1" ht="51.75" customHeight="1">
      <c r="A44" s="330"/>
      <c r="B44" s="249" t="s">
        <v>115</v>
      </c>
      <c r="C44" s="16" t="s">
        <v>18</v>
      </c>
      <c r="D44" s="29" t="s">
        <v>434</v>
      </c>
      <c r="E44" s="37">
        <v>10831.3465331071</v>
      </c>
      <c r="F44" s="243">
        <f t="shared" si="6"/>
        <v>15.5</v>
      </c>
      <c r="G44" s="243">
        <f t="shared" si="7"/>
        <v>167.89</v>
      </c>
      <c r="H44" s="37">
        <v>10831.3465331071</v>
      </c>
      <c r="I44" s="243">
        <f t="shared" si="8"/>
        <v>9.5</v>
      </c>
      <c r="J44" s="243">
        <f t="shared" si="9"/>
        <v>102.9</v>
      </c>
      <c r="K44" s="243">
        <v>25</v>
      </c>
      <c r="L44" s="188">
        <f t="shared" si="10"/>
        <v>270.78999999999996</v>
      </c>
    </row>
    <row r="45" spans="1:14" s="4" customFormat="1" ht="53.25" customHeight="1">
      <c r="A45" s="330"/>
      <c r="B45" s="249" t="s">
        <v>119</v>
      </c>
      <c r="C45" s="29" t="s">
        <v>120</v>
      </c>
      <c r="D45" s="29" t="s">
        <v>434</v>
      </c>
      <c r="E45" s="37">
        <v>15047.3818734294</v>
      </c>
      <c r="F45" s="243">
        <f t="shared" si="6"/>
        <v>18.600000000000001</v>
      </c>
      <c r="G45" s="243">
        <f t="shared" si="7"/>
        <v>279.88</v>
      </c>
      <c r="H45" s="37">
        <v>15047.3818734294</v>
      </c>
      <c r="I45" s="243">
        <f t="shared" si="8"/>
        <v>11.399999999999999</v>
      </c>
      <c r="J45" s="243">
        <f t="shared" si="9"/>
        <v>171.54</v>
      </c>
      <c r="K45" s="243">
        <v>30</v>
      </c>
      <c r="L45" s="188">
        <f t="shared" si="10"/>
        <v>451.41999999999996</v>
      </c>
    </row>
    <row r="46" spans="1:14" s="4" customFormat="1" ht="57" customHeight="1">
      <c r="A46" s="330"/>
      <c r="B46" s="249" t="s">
        <v>476</v>
      </c>
      <c r="C46" s="79" t="s">
        <v>117</v>
      </c>
      <c r="D46" s="29" t="s">
        <v>434</v>
      </c>
      <c r="E46" s="37">
        <v>17122.68</v>
      </c>
      <c r="F46" s="243">
        <f t="shared" si="6"/>
        <v>55.8</v>
      </c>
      <c r="G46" s="243">
        <f t="shared" si="7"/>
        <v>955.45</v>
      </c>
      <c r="H46" s="37">
        <v>17122.68</v>
      </c>
      <c r="I46" s="243">
        <f t="shared" si="8"/>
        <v>34.200000000000003</v>
      </c>
      <c r="J46" s="243">
        <f t="shared" si="9"/>
        <v>585.6</v>
      </c>
      <c r="K46" s="243">
        <v>90</v>
      </c>
      <c r="L46" s="188">
        <f t="shared" si="10"/>
        <v>1541.0500000000002</v>
      </c>
    </row>
    <row r="47" spans="1:14" s="4" customFormat="1" ht="57.75" customHeight="1">
      <c r="A47" s="330"/>
      <c r="B47" s="249" t="s">
        <v>121</v>
      </c>
      <c r="C47" s="18" t="s">
        <v>75</v>
      </c>
      <c r="D47" s="29" t="s">
        <v>46</v>
      </c>
      <c r="E47" s="72">
        <v>20343.216</v>
      </c>
      <c r="F47" s="243">
        <f t="shared" si="6"/>
        <v>0.93</v>
      </c>
      <c r="G47" s="243">
        <f t="shared" si="7"/>
        <v>18.920000000000002</v>
      </c>
      <c r="H47" s="72">
        <v>20343.216</v>
      </c>
      <c r="I47" s="243">
        <f t="shared" si="8"/>
        <v>0.56999999999999995</v>
      </c>
      <c r="J47" s="243">
        <f t="shared" si="9"/>
        <v>11.6</v>
      </c>
      <c r="K47" s="243">
        <v>1.5</v>
      </c>
      <c r="L47" s="188">
        <f t="shared" si="10"/>
        <v>30.520000000000003</v>
      </c>
    </row>
    <row r="48" spans="1:14" s="4" customFormat="1" ht="53.25" customHeight="1">
      <c r="A48" s="330"/>
      <c r="B48" s="249" t="s">
        <v>123</v>
      </c>
      <c r="C48" s="73" t="s">
        <v>448</v>
      </c>
      <c r="D48" s="29" t="s">
        <v>449</v>
      </c>
      <c r="E48" s="37">
        <v>12706.3724146073</v>
      </c>
      <c r="F48" s="243">
        <f t="shared" si="6"/>
        <v>18.600000000000001</v>
      </c>
      <c r="G48" s="243">
        <f t="shared" si="7"/>
        <v>236.34</v>
      </c>
      <c r="H48" s="37">
        <v>12706.3724146073</v>
      </c>
      <c r="I48" s="243">
        <f t="shared" si="8"/>
        <v>11.399999999999999</v>
      </c>
      <c r="J48" s="243">
        <f t="shared" si="9"/>
        <v>144.85</v>
      </c>
      <c r="K48" s="243">
        <v>30</v>
      </c>
      <c r="L48" s="188">
        <f t="shared" si="10"/>
        <v>381.19</v>
      </c>
    </row>
    <row r="49" spans="1:14" s="4" customFormat="1" ht="49.5" customHeight="1">
      <c r="A49" s="330"/>
      <c r="B49" s="249" t="s">
        <v>477</v>
      </c>
      <c r="C49" s="243" t="s">
        <v>64</v>
      </c>
      <c r="D49" s="29" t="s">
        <v>46</v>
      </c>
      <c r="E49" s="37">
        <v>18750.383999999998</v>
      </c>
      <c r="F49" s="243">
        <f t="shared" si="6"/>
        <v>4.34</v>
      </c>
      <c r="G49" s="243">
        <f t="shared" si="7"/>
        <v>81.38</v>
      </c>
      <c r="H49" s="37">
        <v>18750.383999999998</v>
      </c>
      <c r="I49" s="243">
        <f t="shared" si="8"/>
        <v>2.66</v>
      </c>
      <c r="J49" s="243">
        <f t="shared" si="9"/>
        <v>49.88</v>
      </c>
      <c r="K49" s="243">
        <v>7</v>
      </c>
      <c r="L49" s="188">
        <f t="shared" si="10"/>
        <v>131.26</v>
      </c>
    </row>
    <row r="50" spans="1:14" s="4" customFormat="1" ht="48.75" customHeight="1">
      <c r="A50" s="330"/>
      <c r="B50" s="249" t="s">
        <v>478</v>
      </c>
      <c r="C50" s="252" t="s">
        <v>479</v>
      </c>
      <c r="D50" s="29" t="s">
        <v>272</v>
      </c>
      <c r="E50" s="37">
        <v>13706.9</v>
      </c>
      <c r="F50" s="243">
        <f t="shared" si="6"/>
        <v>29.76</v>
      </c>
      <c r="G50" s="243">
        <f t="shared" si="7"/>
        <v>407.92</v>
      </c>
      <c r="H50" s="37">
        <v>13706.9</v>
      </c>
      <c r="I50" s="243">
        <f t="shared" si="8"/>
        <v>18.239999999999998</v>
      </c>
      <c r="J50" s="243">
        <f t="shared" si="9"/>
        <v>250.01</v>
      </c>
      <c r="K50" s="243">
        <v>48</v>
      </c>
      <c r="L50" s="188">
        <f t="shared" si="10"/>
        <v>657.93000000000006</v>
      </c>
    </row>
    <row r="51" spans="1:14" s="4" customFormat="1" ht="48.75" customHeight="1">
      <c r="A51" s="330"/>
      <c r="B51" s="249" t="s">
        <v>480</v>
      </c>
      <c r="C51" s="18" t="s">
        <v>304</v>
      </c>
      <c r="D51" s="29" t="s">
        <v>481</v>
      </c>
      <c r="E51" s="37">
        <v>26608.93</v>
      </c>
      <c r="F51" s="243">
        <f t="shared" si="6"/>
        <v>6.2</v>
      </c>
      <c r="G51" s="243">
        <f t="shared" si="7"/>
        <v>164.98</v>
      </c>
      <c r="H51" s="37">
        <v>26608.93</v>
      </c>
      <c r="I51" s="243">
        <f t="shared" si="8"/>
        <v>3.8</v>
      </c>
      <c r="J51" s="243">
        <f t="shared" si="9"/>
        <v>101.11</v>
      </c>
      <c r="K51" s="243">
        <v>10</v>
      </c>
      <c r="L51" s="188">
        <f t="shared" si="10"/>
        <v>266.08999999999997</v>
      </c>
    </row>
    <row r="52" spans="1:14" s="71" customFormat="1" ht="39" customHeight="1">
      <c r="A52" s="182" t="s">
        <v>132</v>
      </c>
      <c r="B52" s="25" t="s">
        <v>482</v>
      </c>
      <c r="C52" s="10"/>
      <c r="D52" s="10"/>
      <c r="E52" s="10"/>
      <c r="F52" s="10">
        <f>SUM(F53:F78)</f>
        <v>1221.0900000000006</v>
      </c>
      <c r="G52" s="10">
        <f>SUM(G53:G78)</f>
        <v>19694.069999999996</v>
      </c>
      <c r="H52" s="10"/>
      <c r="I52" s="10">
        <f>SUM(I53:I78)</f>
        <v>748.43000000000006</v>
      </c>
      <c r="J52" s="10">
        <f>SUM(J53:J78)</f>
        <v>12070.629999999997</v>
      </c>
      <c r="K52" s="10">
        <f>SUM(K53:K78)</f>
        <v>1969.52</v>
      </c>
      <c r="L52" s="183">
        <f>SUM(L53:L78)</f>
        <v>31764.7</v>
      </c>
      <c r="N52" s="4"/>
    </row>
    <row r="53" spans="1:14" s="4" customFormat="1" ht="68.25" customHeight="1">
      <c r="A53" s="254" t="s">
        <v>134</v>
      </c>
      <c r="B53" s="19" t="s">
        <v>135</v>
      </c>
      <c r="C53" s="18" t="s">
        <v>103</v>
      </c>
      <c r="D53" s="18" t="s">
        <v>15</v>
      </c>
      <c r="E53" s="72">
        <v>11299.536</v>
      </c>
      <c r="F53" s="15">
        <f t="shared" ref="F53:F73" si="11">ROUND(K53*0.62,2)</f>
        <v>39.35</v>
      </c>
      <c r="G53" s="15">
        <f>ROUND(E53*F53/1000,2)</f>
        <v>444.64</v>
      </c>
      <c r="H53" s="72">
        <v>11299.536</v>
      </c>
      <c r="I53" s="15">
        <f t="shared" ref="I53:I73" si="12">K53-F53</f>
        <v>24.119999999999997</v>
      </c>
      <c r="J53" s="15">
        <f t="shared" ref="J53:J73" si="13">ROUND(I53*H53/1000,2)</f>
        <v>272.54000000000002</v>
      </c>
      <c r="K53" s="253">
        <v>63.47</v>
      </c>
      <c r="L53" s="194">
        <f t="shared" ref="L53:L72" si="14">G53+J53</f>
        <v>717.18000000000006</v>
      </c>
    </row>
    <row r="54" spans="1:14" s="4" customFormat="1" ht="56.25" customHeight="1">
      <c r="A54" s="254" t="s">
        <v>136</v>
      </c>
      <c r="B54" s="19" t="s">
        <v>137</v>
      </c>
      <c r="C54" s="18" t="s">
        <v>103</v>
      </c>
      <c r="D54" s="18" t="s">
        <v>15</v>
      </c>
      <c r="E54" s="72">
        <v>11299.536</v>
      </c>
      <c r="F54" s="243">
        <f t="shared" si="11"/>
        <v>40</v>
      </c>
      <c r="G54" s="243">
        <f t="shared" ref="G54:G73" si="15">ROUND(F54*E54/1000,2)</f>
        <v>451.98</v>
      </c>
      <c r="H54" s="72">
        <v>11299.536</v>
      </c>
      <c r="I54" s="243">
        <f t="shared" si="12"/>
        <v>24.510000000000005</v>
      </c>
      <c r="J54" s="243">
        <f t="shared" si="13"/>
        <v>276.95</v>
      </c>
      <c r="K54" s="253">
        <v>64.510000000000005</v>
      </c>
      <c r="L54" s="188">
        <f t="shared" si="14"/>
        <v>728.93000000000006</v>
      </c>
    </row>
    <row r="55" spans="1:14" s="4" customFormat="1" ht="40.5" customHeight="1">
      <c r="A55" s="254" t="s">
        <v>138</v>
      </c>
      <c r="B55" s="19" t="s">
        <v>139</v>
      </c>
      <c r="C55" s="18" t="s">
        <v>103</v>
      </c>
      <c r="D55" s="18" t="s">
        <v>15</v>
      </c>
      <c r="E55" s="72">
        <v>11299.536</v>
      </c>
      <c r="F55" s="243">
        <f t="shared" si="11"/>
        <v>11.06</v>
      </c>
      <c r="G55" s="243">
        <f t="shared" si="15"/>
        <v>124.97</v>
      </c>
      <c r="H55" s="72">
        <v>11299.536</v>
      </c>
      <c r="I55" s="243">
        <f t="shared" si="12"/>
        <v>6.7799999999999994</v>
      </c>
      <c r="J55" s="243">
        <f t="shared" si="13"/>
        <v>76.61</v>
      </c>
      <c r="K55" s="253">
        <v>17.84</v>
      </c>
      <c r="L55" s="188">
        <f t="shared" si="14"/>
        <v>201.57999999999998</v>
      </c>
    </row>
    <row r="56" spans="1:14" s="4" customFormat="1" ht="40.5" customHeight="1">
      <c r="A56" s="254" t="s">
        <v>140</v>
      </c>
      <c r="B56" s="19" t="s">
        <v>145</v>
      </c>
      <c r="C56" s="18" t="s">
        <v>103</v>
      </c>
      <c r="D56" s="18" t="s">
        <v>15</v>
      </c>
      <c r="E56" s="72">
        <v>11299.536</v>
      </c>
      <c r="F56" s="243">
        <f t="shared" si="11"/>
        <v>44.21</v>
      </c>
      <c r="G56" s="243">
        <f t="shared" si="15"/>
        <v>499.55</v>
      </c>
      <c r="H56" s="72">
        <v>11299.536</v>
      </c>
      <c r="I56" s="243">
        <f t="shared" si="12"/>
        <v>27.1</v>
      </c>
      <c r="J56" s="243">
        <f t="shared" si="13"/>
        <v>306.22000000000003</v>
      </c>
      <c r="K56" s="253">
        <v>71.31</v>
      </c>
      <c r="L56" s="188">
        <f t="shared" si="14"/>
        <v>805.77</v>
      </c>
    </row>
    <row r="57" spans="1:14" s="4" customFormat="1" ht="45" customHeight="1">
      <c r="A57" s="254" t="s">
        <v>142</v>
      </c>
      <c r="B57" s="19" t="s">
        <v>169</v>
      </c>
      <c r="C57" s="32" t="s">
        <v>27</v>
      </c>
      <c r="D57" s="18" t="s">
        <v>483</v>
      </c>
      <c r="E57" s="37">
        <v>12509.143383273</v>
      </c>
      <c r="F57" s="243">
        <f t="shared" si="11"/>
        <v>46.44</v>
      </c>
      <c r="G57" s="243">
        <f t="shared" si="15"/>
        <v>580.91999999999996</v>
      </c>
      <c r="H57" s="37">
        <v>12509.143383273</v>
      </c>
      <c r="I57" s="243">
        <f t="shared" si="12"/>
        <v>28.460000000000008</v>
      </c>
      <c r="J57" s="243">
        <f t="shared" si="13"/>
        <v>356.01</v>
      </c>
      <c r="K57" s="253">
        <v>74.900000000000006</v>
      </c>
      <c r="L57" s="188">
        <f t="shared" si="14"/>
        <v>936.93</v>
      </c>
    </row>
    <row r="58" spans="1:14" s="4" customFormat="1" ht="33" customHeight="1">
      <c r="A58" s="254" t="s">
        <v>144</v>
      </c>
      <c r="B58" s="19" t="s">
        <v>177</v>
      </c>
      <c r="C58" s="29" t="s">
        <v>120</v>
      </c>
      <c r="D58" s="252" t="s">
        <v>434</v>
      </c>
      <c r="E58" s="37">
        <v>15047.3818734294</v>
      </c>
      <c r="F58" s="243">
        <f t="shared" si="11"/>
        <v>58.27</v>
      </c>
      <c r="G58" s="243">
        <f t="shared" si="15"/>
        <v>876.81</v>
      </c>
      <c r="H58" s="37">
        <v>15047.3818734294</v>
      </c>
      <c r="I58" s="243">
        <f t="shared" si="12"/>
        <v>35.719999999999992</v>
      </c>
      <c r="J58" s="243">
        <f t="shared" si="13"/>
        <v>537.49</v>
      </c>
      <c r="K58" s="253">
        <v>93.99</v>
      </c>
      <c r="L58" s="188">
        <f t="shared" si="14"/>
        <v>1414.3</v>
      </c>
    </row>
    <row r="59" spans="1:14" s="4" customFormat="1" ht="39" customHeight="1">
      <c r="A59" s="254" t="s">
        <v>146</v>
      </c>
      <c r="B59" s="19" t="s">
        <v>180</v>
      </c>
      <c r="C59" s="18" t="s">
        <v>181</v>
      </c>
      <c r="D59" s="252" t="s">
        <v>434</v>
      </c>
      <c r="E59" s="37">
        <v>15047.3818734294</v>
      </c>
      <c r="F59" s="243">
        <f t="shared" si="11"/>
        <v>59.76</v>
      </c>
      <c r="G59" s="243">
        <f t="shared" si="15"/>
        <v>899.23</v>
      </c>
      <c r="H59" s="37">
        <v>15047.3818734294</v>
      </c>
      <c r="I59" s="243">
        <f t="shared" si="12"/>
        <v>36.630000000000003</v>
      </c>
      <c r="J59" s="243">
        <f t="shared" si="13"/>
        <v>551.19000000000005</v>
      </c>
      <c r="K59" s="253">
        <v>96.39</v>
      </c>
      <c r="L59" s="188">
        <f t="shared" si="14"/>
        <v>1450.42</v>
      </c>
    </row>
    <row r="60" spans="1:14" s="4" customFormat="1" ht="31.5" customHeight="1">
      <c r="A60" s="254" t="s">
        <v>148</v>
      </c>
      <c r="B60" s="19" t="s">
        <v>189</v>
      </c>
      <c r="C60" s="18" t="s">
        <v>190</v>
      </c>
      <c r="D60" s="252" t="s">
        <v>434</v>
      </c>
      <c r="E60" s="37">
        <v>15047.3818734294</v>
      </c>
      <c r="F60" s="243">
        <f t="shared" si="11"/>
        <v>30.68</v>
      </c>
      <c r="G60" s="243">
        <f t="shared" si="15"/>
        <v>461.65</v>
      </c>
      <c r="H60" s="37">
        <v>15047.3818734294</v>
      </c>
      <c r="I60" s="243">
        <f t="shared" si="12"/>
        <v>18.799999999999997</v>
      </c>
      <c r="J60" s="243">
        <f t="shared" si="13"/>
        <v>282.89</v>
      </c>
      <c r="K60" s="253">
        <v>49.48</v>
      </c>
      <c r="L60" s="188">
        <f t="shared" si="14"/>
        <v>744.54</v>
      </c>
    </row>
    <row r="61" spans="1:14" s="4" customFormat="1" ht="27.75" customHeight="1">
      <c r="A61" s="254" t="s">
        <v>151</v>
      </c>
      <c r="B61" s="19" t="s">
        <v>192</v>
      </c>
      <c r="C61" s="18" t="s">
        <v>193</v>
      </c>
      <c r="D61" s="252" t="s">
        <v>445</v>
      </c>
      <c r="E61" s="244">
        <v>5453.1</v>
      </c>
      <c r="F61" s="243">
        <f t="shared" si="11"/>
        <v>125.64</v>
      </c>
      <c r="G61" s="243">
        <f t="shared" si="15"/>
        <v>685.13</v>
      </c>
      <c r="H61" s="244">
        <v>5453.1</v>
      </c>
      <c r="I61" s="243">
        <f t="shared" si="12"/>
        <v>77.010000000000005</v>
      </c>
      <c r="J61" s="243">
        <f t="shared" si="13"/>
        <v>419.94</v>
      </c>
      <c r="K61" s="253">
        <v>202.65</v>
      </c>
      <c r="L61" s="188">
        <f t="shared" si="14"/>
        <v>1105.07</v>
      </c>
    </row>
    <row r="62" spans="1:14" s="4" customFormat="1" ht="39" customHeight="1">
      <c r="A62" s="254" t="s">
        <v>154</v>
      </c>
      <c r="B62" s="19" t="s">
        <v>207</v>
      </c>
      <c r="C62" s="18" t="s">
        <v>208</v>
      </c>
      <c r="D62" s="18" t="s">
        <v>434</v>
      </c>
      <c r="E62" s="37">
        <v>17122.68</v>
      </c>
      <c r="F62" s="243">
        <f t="shared" si="11"/>
        <v>49.3</v>
      </c>
      <c r="G62" s="243">
        <f t="shared" si="15"/>
        <v>844.15</v>
      </c>
      <c r="H62" s="37">
        <v>17122.68</v>
      </c>
      <c r="I62" s="243">
        <f t="shared" si="12"/>
        <v>30.210000000000008</v>
      </c>
      <c r="J62" s="243">
        <f t="shared" si="13"/>
        <v>517.28</v>
      </c>
      <c r="K62" s="253">
        <v>79.510000000000005</v>
      </c>
      <c r="L62" s="188">
        <f t="shared" si="14"/>
        <v>1361.4299999999998</v>
      </c>
    </row>
    <row r="63" spans="1:14" s="4" customFormat="1" ht="24" customHeight="1">
      <c r="A63" s="254" t="s">
        <v>157</v>
      </c>
      <c r="B63" s="19" t="s">
        <v>222</v>
      </c>
      <c r="C63" s="243" t="s">
        <v>451</v>
      </c>
      <c r="D63" s="252" t="s">
        <v>484</v>
      </c>
      <c r="E63" s="37">
        <v>2184.9874501324998</v>
      </c>
      <c r="F63" s="243">
        <f t="shared" si="11"/>
        <v>47.24</v>
      </c>
      <c r="G63" s="243">
        <f t="shared" si="15"/>
        <v>103.22</v>
      </c>
      <c r="H63" s="37">
        <v>2184.9874501324998</v>
      </c>
      <c r="I63" s="243">
        <f t="shared" si="12"/>
        <v>28.96</v>
      </c>
      <c r="J63" s="243">
        <f t="shared" si="13"/>
        <v>63.28</v>
      </c>
      <c r="K63" s="253">
        <v>76.2</v>
      </c>
      <c r="L63" s="188">
        <f t="shared" si="14"/>
        <v>166.5</v>
      </c>
    </row>
    <row r="64" spans="1:14" s="4" customFormat="1" ht="41.25" customHeight="1">
      <c r="A64" s="254" t="s">
        <v>160</v>
      </c>
      <c r="B64" s="19" t="s">
        <v>225</v>
      </c>
      <c r="C64" s="18" t="s">
        <v>226</v>
      </c>
      <c r="D64" s="252" t="s">
        <v>484</v>
      </c>
      <c r="E64" s="72">
        <v>2184.9874501324998</v>
      </c>
      <c r="F64" s="243">
        <f t="shared" si="11"/>
        <v>20.48</v>
      </c>
      <c r="G64" s="243">
        <f t="shared" si="15"/>
        <v>44.75</v>
      </c>
      <c r="H64" s="72">
        <v>2184.9874501324998</v>
      </c>
      <c r="I64" s="243">
        <f t="shared" si="12"/>
        <v>12.55</v>
      </c>
      <c r="J64" s="243">
        <f t="shared" si="13"/>
        <v>27.42</v>
      </c>
      <c r="K64" s="253">
        <v>33.03</v>
      </c>
      <c r="L64" s="188">
        <f t="shared" si="14"/>
        <v>72.17</v>
      </c>
    </row>
    <row r="65" spans="1:14" s="4" customFormat="1" ht="24" customHeight="1">
      <c r="A65" s="254" t="s">
        <v>163</v>
      </c>
      <c r="B65" s="19" t="s">
        <v>485</v>
      </c>
      <c r="C65" s="247" t="s">
        <v>404</v>
      </c>
      <c r="D65" s="252" t="s">
        <v>486</v>
      </c>
      <c r="E65" s="72">
        <v>16785.1146007651</v>
      </c>
      <c r="F65" s="243">
        <f t="shared" si="11"/>
        <v>126.68</v>
      </c>
      <c r="G65" s="243">
        <f t="shared" si="15"/>
        <v>2126.34</v>
      </c>
      <c r="H65" s="72">
        <v>16785.1146007651</v>
      </c>
      <c r="I65" s="243">
        <f t="shared" si="12"/>
        <v>77.650000000000006</v>
      </c>
      <c r="J65" s="243">
        <f t="shared" si="13"/>
        <v>1303.3599999999999</v>
      </c>
      <c r="K65" s="253">
        <v>204.33</v>
      </c>
      <c r="L65" s="188">
        <f t="shared" si="14"/>
        <v>3429.7</v>
      </c>
    </row>
    <row r="66" spans="1:14" s="4" customFormat="1" ht="45.75" customHeight="1">
      <c r="A66" s="254" t="s">
        <v>166</v>
      </c>
      <c r="B66" s="19" t="s">
        <v>234</v>
      </c>
      <c r="C66" s="18" t="s">
        <v>235</v>
      </c>
      <c r="D66" s="80" t="s">
        <v>441</v>
      </c>
      <c r="E66" s="72">
        <v>11304.221380061401</v>
      </c>
      <c r="F66" s="243">
        <f t="shared" si="11"/>
        <v>68.94</v>
      </c>
      <c r="G66" s="243">
        <f t="shared" si="15"/>
        <v>779.31</v>
      </c>
      <c r="H66" s="72">
        <v>11304.221380061401</v>
      </c>
      <c r="I66" s="243">
        <f t="shared" si="12"/>
        <v>42.260000000000005</v>
      </c>
      <c r="J66" s="243">
        <f t="shared" si="13"/>
        <v>477.72</v>
      </c>
      <c r="K66" s="253">
        <v>111.2</v>
      </c>
      <c r="L66" s="188">
        <f t="shared" si="14"/>
        <v>1257.03</v>
      </c>
    </row>
    <row r="67" spans="1:14" s="4" customFormat="1" ht="24" customHeight="1">
      <c r="A67" s="254" t="s">
        <v>168</v>
      </c>
      <c r="B67" s="19" t="s">
        <v>239</v>
      </c>
      <c r="C67" s="243" t="s">
        <v>443</v>
      </c>
      <c r="D67" s="252" t="s">
        <v>434</v>
      </c>
      <c r="E67" s="37">
        <v>21164.895724265902</v>
      </c>
      <c r="F67" s="243">
        <f t="shared" si="11"/>
        <v>93.2</v>
      </c>
      <c r="G67" s="243">
        <f t="shared" si="15"/>
        <v>1972.57</v>
      </c>
      <c r="H67" s="37">
        <v>21164.895724265902</v>
      </c>
      <c r="I67" s="243">
        <f t="shared" si="12"/>
        <v>57.11999999999999</v>
      </c>
      <c r="J67" s="243">
        <f t="shared" si="13"/>
        <v>1208.94</v>
      </c>
      <c r="K67" s="253">
        <v>150.32</v>
      </c>
      <c r="L67" s="188">
        <f t="shared" si="14"/>
        <v>3181.51</v>
      </c>
    </row>
    <row r="68" spans="1:14" s="4" customFormat="1" ht="36.75" customHeight="1">
      <c r="A68" s="254" t="s">
        <v>170</v>
      </c>
      <c r="B68" s="19" t="s">
        <v>251</v>
      </c>
      <c r="C68" s="18" t="s">
        <v>252</v>
      </c>
      <c r="D68" s="18" t="s">
        <v>91</v>
      </c>
      <c r="E68" s="76">
        <v>26346.815999999999</v>
      </c>
      <c r="F68" s="243">
        <f t="shared" si="11"/>
        <v>24.21</v>
      </c>
      <c r="G68" s="243">
        <f t="shared" si="15"/>
        <v>637.86</v>
      </c>
      <c r="H68" s="76">
        <v>26346.815999999999</v>
      </c>
      <c r="I68" s="243">
        <f t="shared" si="12"/>
        <v>14.839999999999996</v>
      </c>
      <c r="J68" s="243">
        <f t="shared" si="13"/>
        <v>390.99</v>
      </c>
      <c r="K68" s="253">
        <v>39.049999999999997</v>
      </c>
      <c r="L68" s="188">
        <f t="shared" si="14"/>
        <v>1028.8499999999999</v>
      </c>
    </row>
    <row r="69" spans="1:14" s="4" customFormat="1" ht="37.5" customHeight="1">
      <c r="A69" s="254" t="s">
        <v>173</v>
      </c>
      <c r="B69" s="19" t="s">
        <v>270</v>
      </c>
      <c r="C69" s="18" t="s">
        <v>271</v>
      </c>
      <c r="D69" s="18" t="s">
        <v>272</v>
      </c>
      <c r="E69" s="72">
        <v>12726.528</v>
      </c>
      <c r="F69" s="243">
        <f t="shared" si="11"/>
        <v>40.869999999999997</v>
      </c>
      <c r="G69" s="243">
        <f t="shared" si="15"/>
        <v>520.13</v>
      </c>
      <c r="H69" s="72">
        <v>12726.528</v>
      </c>
      <c r="I69" s="243">
        <f t="shared" si="12"/>
        <v>25.050000000000004</v>
      </c>
      <c r="J69" s="243">
        <f t="shared" si="13"/>
        <v>318.8</v>
      </c>
      <c r="K69" s="253">
        <v>65.92</v>
      </c>
      <c r="L69" s="188">
        <f t="shared" si="14"/>
        <v>838.93000000000006</v>
      </c>
    </row>
    <row r="70" spans="1:14" s="4" customFormat="1" ht="44.25" customHeight="1">
      <c r="A70" s="254" t="s">
        <v>176</v>
      </c>
      <c r="B70" s="19" t="s">
        <v>274</v>
      </c>
      <c r="C70" s="18" t="s">
        <v>271</v>
      </c>
      <c r="D70" s="18" t="s">
        <v>272</v>
      </c>
      <c r="E70" s="72">
        <v>12726.528</v>
      </c>
      <c r="F70" s="243">
        <f t="shared" si="11"/>
        <v>17.63</v>
      </c>
      <c r="G70" s="243">
        <f t="shared" si="15"/>
        <v>224.37</v>
      </c>
      <c r="H70" s="72">
        <v>12726.528</v>
      </c>
      <c r="I70" s="243">
        <f t="shared" si="12"/>
        <v>10.810000000000002</v>
      </c>
      <c r="J70" s="243">
        <f t="shared" si="13"/>
        <v>137.57</v>
      </c>
      <c r="K70" s="253">
        <v>28.44</v>
      </c>
      <c r="L70" s="188">
        <f t="shared" si="14"/>
        <v>361.94</v>
      </c>
    </row>
    <row r="71" spans="1:14" s="4" customFormat="1" ht="45" customHeight="1">
      <c r="A71" s="254" t="s">
        <v>179</v>
      </c>
      <c r="B71" s="19" t="s">
        <v>282</v>
      </c>
      <c r="C71" s="18" t="s">
        <v>283</v>
      </c>
      <c r="D71" s="18" t="s">
        <v>91</v>
      </c>
      <c r="E71" s="72">
        <v>33429.144</v>
      </c>
      <c r="F71" s="243">
        <f t="shared" si="11"/>
        <v>65.81</v>
      </c>
      <c r="G71" s="243">
        <f t="shared" si="15"/>
        <v>2199.9699999999998</v>
      </c>
      <c r="H71" s="72">
        <v>33429.144</v>
      </c>
      <c r="I71" s="243">
        <f t="shared" si="12"/>
        <v>40.33</v>
      </c>
      <c r="J71" s="243">
        <f t="shared" si="13"/>
        <v>1348.2</v>
      </c>
      <c r="K71" s="253">
        <v>106.14</v>
      </c>
      <c r="L71" s="188">
        <f t="shared" si="14"/>
        <v>3548.17</v>
      </c>
    </row>
    <row r="72" spans="1:14" s="4" customFormat="1" ht="33.75" customHeight="1">
      <c r="A72" s="254" t="s">
        <v>182</v>
      </c>
      <c r="B72" s="19" t="s">
        <v>288</v>
      </c>
      <c r="C72" s="18" t="s">
        <v>289</v>
      </c>
      <c r="D72" s="18" t="s">
        <v>91</v>
      </c>
      <c r="E72" s="37">
        <v>20627.88</v>
      </c>
      <c r="F72" s="243">
        <f t="shared" si="11"/>
        <v>25.66</v>
      </c>
      <c r="G72" s="243">
        <f t="shared" si="15"/>
        <v>529.30999999999995</v>
      </c>
      <c r="H72" s="37">
        <v>20627.88</v>
      </c>
      <c r="I72" s="243">
        <f t="shared" si="12"/>
        <v>15.73</v>
      </c>
      <c r="J72" s="243">
        <f t="shared" si="13"/>
        <v>324.48</v>
      </c>
      <c r="K72" s="253">
        <v>41.39</v>
      </c>
      <c r="L72" s="188">
        <f t="shared" si="14"/>
        <v>853.79</v>
      </c>
    </row>
    <row r="73" spans="1:14" s="4" customFormat="1" ht="35.25" customHeight="1">
      <c r="A73" s="254" t="s">
        <v>185</v>
      </c>
      <c r="B73" s="19" t="s">
        <v>303</v>
      </c>
      <c r="C73" s="18" t="s">
        <v>304</v>
      </c>
      <c r="D73" s="271" t="s">
        <v>46</v>
      </c>
      <c r="E73" s="37">
        <v>26608.93</v>
      </c>
      <c r="F73" s="265">
        <f t="shared" si="11"/>
        <v>74.42</v>
      </c>
      <c r="G73" s="265">
        <f t="shared" si="15"/>
        <v>1980.24</v>
      </c>
      <c r="H73" s="37">
        <v>26608.93</v>
      </c>
      <c r="I73" s="265">
        <f t="shared" si="12"/>
        <v>45.61</v>
      </c>
      <c r="J73" s="265">
        <f t="shared" si="13"/>
        <v>1213.6300000000001</v>
      </c>
      <c r="K73" s="272">
        <v>120.03</v>
      </c>
      <c r="L73" s="380">
        <f>G73+J73</f>
        <v>3193.87</v>
      </c>
    </row>
    <row r="74" spans="1:14" s="4" customFormat="1" ht="44.25" customHeight="1">
      <c r="A74" s="254" t="s">
        <v>188</v>
      </c>
      <c r="B74" s="19" t="s">
        <v>306</v>
      </c>
      <c r="C74" s="18" t="s">
        <v>304</v>
      </c>
      <c r="D74" s="271"/>
      <c r="E74" s="37">
        <v>26608.93</v>
      </c>
      <c r="F74" s="265"/>
      <c r="G74" s="265"/>
      <c r="H74" s="37">
        <v>26608.93</v>
      </c>
      <c r="I74" s="265"/>
      <c r="J74" s="265"/>
      <c r="K74" s="272"/>
      <c r="L74" s="380"/>
    </row>
    <row r="75" spans="1:14" s="4" customFormat="1" ht="33.75" customHeight="1">
      <c r="A75" s="254" t="s">
        <v>191</v>
      </c>
      <c r="B75" s="19" t="s">
        <v>308</v>
      </c>
      <c r="C75" s="18" t="s">
        <v>309</v>
      </c>
      <c r="D75" s="18" t="s">
        <v>46</v>
      </c>
      <c r="E75" s="37">
        <v>26608.93</v>
      </c>
      <c r="F75" s="243">
        <f>ROUND(K75*0.62,2)</f>
        <v>26.26</v>
      </c>
      <c r="G75" s="243">
        <f>ROUND(F75*E75/1000,2)</f>
        <v>698.75</v>
      </c>
      <c r="H75" s="37">
        <v>26608.93</v>
      </c>
      <c r="I75" s="243">
        <f>K75-F75</f>
        <v>16.099999999999998</v>
      </c>
      <c r="J75" s="243">
        <f>ROUND(I75*H75/1000,2)</f>
        <v>428.4</v>
      </c>
      <c r="K75" s="253">
        <v>42.36</v>
      </c>
      <c r="L75" s="188">
        <f>G75+J75</f>
        <v>1127.1500000000001</v>
      </c>
    </row>
    <row r="76" spans="1:14" s="4" customFormat="1" ht="36.75" customHeight="1">
      <c r="A76" s="254" t="s">
        <v>194</v>
      </c>
      <c r="B76" s="19" t="s">
        <v>311</v>
      </c>
      <c r="C76" s="18" t="s">
        <v>312</v>
      </c>
      <c r="D76" s="18" t="s">
        <v>46</v>
      </c>
      <c r="E76" s="37">
        <v>26608.93</v>
      </c>
      <c r="F76" s="243">
        <f>ROUND(K76*0.62,2)</f>
        <v>33.44</v>
      </c>
      <c r="G76" s="243">
        <f>ROUND(F76*E76/1000,2)</f>
        <v>889.8</v>
      </c>
      <c r="H76" s="37">
        <v>26608.93</v>
      </c>
      <c r="I76" s="243">
        <f>K76-F76</f>
        <v>20.490000000000002</v>
      </c>
      <c r="J76" s="243">
        <f>ROUND(I76*H76/1000,2)</f>
        <v>545.22</v>
      </c>
      <c r="K76" s="253">
        <v>53.93</v>
      </c>
      <c r="L76" s="188">
        <f>G76+J76</f>
        <v>1435.02</v>
      </c>
    </row>
    <row r="77" spans="1:14" s="4" customFormat="1" ht="27.75" customHeight="1">
      <c r="A77" s="254" t="s">
        <v>197</v>
      </c>
      <c r="B77" s="19" t="s">
        <v>314</v>
      </c>
      <c r="C77" s="18" t="s">
        <v>315</v>
      </c>
      <c r="D77" s="18" t="s">
        <v>46</v>
      </c>
      <c r="E77" s="37">
        <v>26608.93</v>
      </c>
      <c r="F77" s="243">
        <f>ROUND(K77*0.62,2)</f>
        <v>11.16</v>
      </c>
      <c r="G77" s="243">
        <f>ROUND(F77*E77/1000,2)</f>
        <v>296.95999999999998</v>
      </c>
      <c r="H77" s="37">
        <v>26608.93</v>
      </c>
      <c r="I77" s="243">
        <f>K77-F77</f>
        <v>6.84</v>
      </c>
      <c r="J77" s="243">
        <f>ROUND(I77*H77/1000,2)</f>
        <v>182.01</v>
      </c>
      <c r="K77" s="253">
        <v>18</v>
      </c>
      <c r="L77" s="188">
        <f>G77+J77</f>
        <v>478.96999999999997</v>
      </c>
    </row>
    <row r="78" spans="1:14" s="4" customFormat="1" ht="29.25" customHeight="1">
      <c r="A78" s="254" t="s">
        <v>200</v>
      </c>
      <c r="B78" s="19" t="s">
        <v>487</v>
      </c>
      <c r="C78" s="18" t="s">
        <v>75</v>
      </c>
      <c r="D78" s="18" t="s">
        <v>46</v>
      </c>
      <c r="E78" s="72">
        <v>20343.216</v>
      </c>
      <c r="F78" s="243">
        <f>ROUND(K78*0.62,2)</f>
        <v>40.380000000000003</v>
      </c>
      <c r="G78" s="243">
        <f>ROUND(F78*E78/1000,2)</f>
        <v>821.46</v>
      </c>
      <c r="H78" s="72">
        <v>20343.216</v>
      </c>
      <c r="I78" s="243">
        <f>K78-F78</f>
        <v>24.749999999999993</v>
      </c>
      <c r="J78" s="243">
        <f>ROUND(I78*H78/1000,2)</f>
        <v>503.49</v>
      </c>
      <c r="K78" s="253">
        <v>65.13</v>
      </c>
      <c r="L78" s="188">
        <f>G78+J78</f>
        <v>1324.95</v>
      </c>
    </row>
    <row r="79" spans="1:14" s="71" customFormat="1" ht="33" customHeight="1">
      <c r="A79" s="182" t="s">
        <v>321</v>
      </c>
      <c r="B79" s="25" t="s">
        <v>322</v>
      </c>
      <c r="C79" s="64" t="s">
        <v>21</v>
      </c>
      <c r="D79" s="25" t="s">
        <v>15</v>
      </c>
      <c r="E79" s="81">
        <v>11299.536</v>
      </c>
      <c r="F79" s="10">
        <f>ROUND(K79*0.62,2)</f>
        <v>105.4</v>
      </c>
      <c r="G79" s="10">
        <f>ROUND(F79*E79/1000,2)</f>
        <v>1190.97</v>
      </c>
      <c r="H79" s="81">
        <v>11299.536</v>
      </c>
      <c r="I79" s="10">
        <f>K79-F79</f>
        <v>64.599999999999994</v>
      </c>
      <c r="J79" s="10">
        <f>ROUND(I79*H79/1000,2)</f>
        <v>729.95</v>
      </c>
      <c r="K79" s="10">
        <v>170</v>
      </c>
      <c r="L79" s="183">
        <f>G79+J79</f>
        <v>1920.92</v>
      </c>
      <c r="N79" s="4"/>
    </row>
    <row r="80" spans="1:14" s="71" customFormat="1" ht="24" customHeight="1">
      <c r="A80" s="182" t="s">
        <v>323</v>
      </c>
      <c r="B80" s="25" t="s">
        <v>324</v>
      </c>
      <c r="C80" s="10"/>
      <c r="D80" s="25"/>
      <c r="E80" s="25"/>
      <c r="F80" s="10">
        <f>F81+F82</f>
        <v>3056.32</v>
      </c>
      <c r="G80" s="10">
        <f>G81+G82</f>
        <v>858.62</v>
      </c>
      <c r="H80" s="25"/>
      <c r="I80" s="10">
        <f>I81+I82</f>
        <v>1873.22</v>
      </c>
      <c r="J80" s="10">
        <f>J81+J82</f>
        <v>526.15000000000009</v>
      </c>
      <c r="K80" s="10">
        <f>K81+K82</f>
        <v>4929.54</v>
      </c>
      <c r="L80" s="183">
        <f>L81+L82</f>
        <v>1384.77</v>
      </c>
      <c r="N80" s="4"/>
    </row>
    <row r="81" spans="1:14" s="4" customFormat="1" ht="24" customHeight="1">
      <c r="A81" s="381"/>
      <c r="B81" s="82" t="s">
        <v>488</v>
      </c>
      <c r="C81" s="26"/>
      <c r="D81" s="82"/>
      <c r="E81" s="82"/>
      <c r="F81" s="26">
        <f>SUM(F83:F86)</f>
        <v>80.319999999999993</v>
      </c>
      <c r="G81" s="26">
        <f>SUM(G83:G86)</f>
        <v>826.88</v>
      </c>
      <c r="H81" s="82"/>
      <c r="I81" s="26">
        <f>SUM(I83:I86)</f>
        <v>49.22</v>
      </c>
      <c r="J81" s="26">
        <f>SUM(J83:J86)</f>
        <v>506.70000000000005</v>
      </c>
      <c r="K81" s="26">
        <f>SUM(K83:K86)</f>
        <v>129.54</v>
      </c>
      <c r="L81" s="333">
        <f>SUM(L83:L86)</f>
        <v>1333.58</v>
      </c>
    </row>
    <row r="82" spans="1:14" s="4" customFormat="1" ht="24" customHeight="1">
      <c r="A82" s="382"/>
      <c r="B82" s="83" t="s">
        <v>489</v>
      </c>
      <c r="C82" s="250"/>
      <c r="D82" s="83"/>
      <c r="E82" s="83"/>
      <c r="F82" s="250">
        <f>F87</f>
        <v>2976</v>
      </c>
      <c r="G82" s="250">
        <f>G87</f>
        <v>31.74</v>
      </c>
      <c r="H82" s="83"/>
      <c r="I82" s="250">
        <f>I87</f>
        <v>1824</v>
      </c>
      <c r="J82" s="250">
        <f>J87</f>
        <v>19.45</v>
      </c>
      <c r="K82" s="250">
        <f>K87</f>
        <v>4800</v>
      </c>
      <c r="L82" s="383">
        <f>L87</f>
        <v>51.19</v>
      </c>
    </row>
    <row r="83" spans="1:14" s="4" customFormat="1" ht="24" customHeight="1">
      <c r="A83" s="289" t="s">
        <v>325</v>
      </c>
      <c r="B83" s="264" t="s">
        <v>328</v>
      </c>
      <c r="C83" s="243" t="s">
        <v>451</v>
      </c>
      <c r="D83" s="243" t="s">
        <v>452</v>
      </c>
      <c r="E83" s="37">
        <v>2184.9874501324998</v>
      </c>
      <c r="F83" s="243">
        <f>ROUND(K83*0.62,2)</f>
        <v>28.15</v>
      </c>
      <c r="G83" s="243">
        <f>ROUND(E83*F83/1000,2)</f>
        <v>61.51</v>
      </c>
      <c r="H83" s="37">
        <v>2184.9874501324998</v>
      </c>
      <c r="I83" s="243">
        <f>K83-F83</f>
        <v>17.25</v>
      </c>
      <c r="J83" s="243">
        <f>ROUND(I83*H83/1000,2)</f>
        <v>37.69</v>
      </c>
      <c r="K83" s="243">
        <v>45.4</v>
      </c>
      <c r="L83" s="188">
        <f>G83+J83</f>
        <v>99.199999999999989</v>
      </c>
    </row>
    <row r="84" spans="1:14" s="4" customFormat="1" ht="24" customHeight="1">
      <c r="A84" s="289"/>
      <c r="B84" s="264"/>
      <c r="C84" s="243" t="s">
        <v>117</v>
      </c>
      <c r="D84" s="243" t="s">
        <v>434</v>
      </c>
      <c r="E84" s="37">
        <v>17122.68</v>
      </c>
      <c r="F84" s="243">
        <f>ROUND(K84*0.62,2)</f>
        <v>6.49</v>
      </c>
      <c r="G84" s="243">
        <f>ROUND(E84*F84/1000,2)</f>
        <v>111.13</v>
      </c>
      <c r="H84" s="37">
        <v>17122.68</v>
      </c>
      <c r="I84" s="243">
        <f>K84-F84</f>
        <v>3.9700000000000006</v>
      </c>
      <c r="J84" s="243">
        <f>ROUND(I84*H84/1000,2)</f>
        <v>67.98</v>
      </c>
      <c r="K84" s="243">
        <v>10.46</v>
      </c>
      <c r="L84" s="188">
        <f>G84+J84</f>
        <v>179.11</v>
      </c>
    </row>
    <row r="85" spans="1:14" s="4" customFormat="1" ht="24" customHeight="1">
      <c r="A85" s="289"/>
      <c r="B85" s="264"/>
      <c r="C85" s="243" t="s">
        <v>334</v>
      </c>
      <c r="D85" s="243" t="s">
        <v>434</v>
      </c>
      <c r="E85" s="37">
        <v>15047.3818734294</v>
      </c>
      <c r="F85" s="243">
        <f>ROUND(K85*0.62,2)</f>
        <v>20.97</v>
      </c>
      <c r="G85" s="243">
        <f>ROUND(E85*F85/1000,2)</f>
        <v>315.54000000000002</v>
      </c>
      <c r="H85" s="37">
        <v>15047.3818734294</v>
      </c>
      <c r="I85" s="243">
        <f>K85-F85</f>
        <v>12.86</v>
      </c>
      <c r="J85" s="243">
        <f>ROUND(I85*H85/1000,2)</f>
        <v>193.51</v>
      </c>
      <c r="K85" s="243">
        <v>33.83</v>
      </c>
      <c r="L85" s="188">
        <f>G85+J85</f>
        <v>509.05</v>
      </c>
    </row>
    <row r="86" spans="1:14" s="4" customFormat="1" ht="37.5" customHeight="1">
      <c r="A86" s="289"/>
      <c r="B86" s="264"/>
      <c r="C86" s="252" t="s">
        <v>479</v>
      </c>
      <c r="D86" s="243" t="s">
        <v>272</v>
      </c>
      <c r="E86" s="37">
        <v>13706.9</v>
      </c>
      <c r="F86" s="243">
        <f>ROUND(K86*0.62,2)</f>
        <v>24.71</v>
      </c>
      <c r="G86" s="243">
        <f>ROUND(E86*F86/1000,2)</f>
        <v>338.7</v>
      </c>
      <c r="H86" s="37">
        <v>13706.9</v>
      </c>
      <c r="I86" s="243">
        <f>K86-F86</f>
        <v>15.14</v>
      </c>
      <c r="J86" s="243">
        <f>ROUND(I86*H86/1000,2)</f>
        <v>207.52</v>
      </c>
      <c r="K86" s="243">
        <v>39.85</v>
      </c>
      <c r="L86" s="188">
        <f>G86+J86</f>
        <v>546.22</v>
      </c>
    </row>
    <row r="87" spans="1:14" s="4" customFormat="1" ht="30.75" customHeight="1">
      <c r="A87" s="289"/>
      <c r="B87" s="264"/>
      <c r="C87" s="243" t="s">
        <v>332</v>
      </c>
      <c r="D87" s="243" t="s">
        <v>490</v>
      </c>
      <c r="E87" s="37">
        <f>10664.49/1000</f>
        <v>10.664489999999999</v>
      </c>
      <c r="F87" s="243">
        <f>ROUND(K87*0.62,2)</f>
        <v>2976</v>
      </c>
      <c r="G87" s="243">
        <f>ROUND(F87*E87/1000,2)</f>
        <v>31.74</v>
      </c>
      <c r="H87" s="37">
        <f>10664.49/1000</f>
        <v>10.664489999999999</v>
      </c>
      <c r="I87" s="243">
        <f>K87-F87</f>
        <v>1824</v>
      </c>
      <c r="J87" s="243">
        <f>ROUND(I87*H87/1000,2)</f>
        <v>19.45</v>
      </c>
      <c r="K87" s="243">
        <v>4800</v>
      </c>
      <c r="L87" s="188">
        <f>G87+J87</f>
        <v>51.19</v>
      </c>
    </row>
    <row r="88" spans="1:14" s="71" customFormat="1" ht="30.75" customHeight="1">
      <c r="A88" s="384" t="s">
        <v>335</v>
      </c>
      <c r="B88" s="84" t="s">
        <v>336</v>
      </c>
      <c r="C88" s="85"/>
      <c r="D88" s="85"/>
      <c r="E88" s="85"/>
      <c r="F88" s="85">
        <f>SUM(F89:F91)</f>
        <v>287.06</v>
      </c>
      <c r="G88" s="85">
        <f>SUM(G89:G91)</f>
        <v>3414.42</v>
      </c>
      <c r="H88" s="85"/>
      <c r="I88" s="85">
        <f>SUM(I89:I91)</f>
        <v>175.94</v>
      </c>
      <c r="J88" s="85">
        <f>SUM(J89:J91)</f>
        <v>2092.71</v>
      </c>
      <c r="K88" s="85">
        <f>SUM(K89:K91)</f>
        <v>463</v>
      </c>
      <c r="L88" s="325">
        <f>SUM(L89:L91)</f>
        <v>5507.13</v>
      </c>
      <c r="N88" s="4"/>
    </row>
    <row r="89" spans="1:14" s="4" customFormat="1" ht="24" customHeight="1">
      <c r="A89" s="196" t="s">
        <v>337</v>
      </c>
      <c r="B89" s="53" t="s">
        <v>338</v>
      </c>
      <c r="C89" s="11" t="s">
        <v>114</v>
      </c>
      <c r="D89" s="15" t="s">
        <v>15</v>
      </c>
      <c r="E89" s="72">
        <v>12302.58</v>
      </c>
      <c r="F89" s="15">
        <f>ROUND(K89*0.62,2)</f>
        <v>37.200000000000003</v>
      </c>
      <c r="G89" s="15">
        <f>ROUND(E89*F89/1000,2)</f>
        <v>457.66</v>
      </c>
      <c r="H89" s="72">
        <v>12302.58</v>
      </c>
      <c r="I89" s="15">
        <f>K89-F89</f>
        <v>22.799999999999997</v>
      </c>
      <c r="J89" s="15">
        <f>ROUND(I89*H89/1000,2)</f>
        <v>280.5</v>
      </c>
      <c r="K89" s="15">
        <v>60</v>
      </c>
      <c r="L89" s="194">
        <f>G89+J89</f>
        <v>738.16000000000008</v>
      </c>
    </row>
    <row r="90" spans="1:14" s="4" customFormat="1" ht="36.75" customHeight="1">
      <c r="A90" s="196" t="s">
        <v>339</v>
      </c>
      <c r="B90" s="249" t="s">
        <v>491</v>
      </c>
      <c r="C90" s="247" t="s">
        <v>21</v>
      </c>
      <c r="D90" s="243" t="s">
        <v>15</v>
      </c>
      <c r="E90" s="72">
        <v>11299.536</v>
      </c>
      <c r="F90" s="243">
        <f>ROUND(K90*0.62,2)</f>
        <v>155</v>
      </c>
      <c r="G90" s="243">
        <f>ROUND(E90*F90/1000,2)</f>
        <v>1751.43</v>
      </c>
      <c r="H90" s="72">
        <v>11299.536</v>
      </c>
      <c r="I90" s="243">
        <f>K90-F90</f>
        <v>95</v>
      </c>
      <c r="J90" s="243">
        <f>ROUND(I90*H90/1000,2)</f>
        <v>1073.46</v>
      </c>
      <c r="K90" s="243">
        <v>250</v>
      </c>
      <c r="L90" s="188">
        <f>G90+J90</f>
        <v>2824.8900000000003</v>
      </c>
    </row>
    <row r="91" spans="1:14" s="4" customFormat="1" ht="40.5" customHeight="1">
      <c r="A91" s="196" t="s">
        <v>341</v>
      </c>
      <c r="B91" s="75" t="s">
        <v>492</v>
      </c>
      <c r="C91" s="73" t="s">
        <v>448</v>
      </c>
      <c r="D91" s="32" t="s">
        <v>449</v>
      </c>
      <c r="E91" s="37">
        <v>12706.3724146073</v>
      </c>
      <c r="F91" s="32">
        <f>ROUND(K91*0.62,2)</f>
        <v>94.86</v>
      </c>
      <c r="G91" s="32">
        <f>ROUND(E91*F91/1000,2)</f>
        <v>1205.33</v>
      </c>
      <c r="H91" s="37">
        <v>12706.3724146073</v>
      </c>
      <c r="I91" s="32">
        <f>K91-F91</f>
        <v>58.14</v>
      </c>
      <c r="J91" s="32">
        <f>ROUND(I91*H91/1000,2)</f>
        <v>738.75</v>
      </c>
      <c r="K91" s="32">
        <v>153</v>
      </c>
      <c r="L91" s="189">
        <f>G91+J91</f>
        <v>1944.08</v>
      </c>
    </row>
    <row r="92" spans="1:14" s="71" customFormat="1" ht="34.5" customHeight="1">
      <c r="A92" s="182" t="s">
        <v>343</v>
      </c>
      <c r="B92" s="25" t="s">
        <v>344</v>
      </c>
      <c r="C92" s="10"/>
      <c r="D92" s="10"/>
      <c r="E92" s="10"/>
      <c r="F92" s="10">
        <f>SUM(F93:F113)</f>
        <v>532.0100000000001</v>
      </c>
      <c r="G92" s="10">
        <f>SUM(G93:G113)</f>
        <v>6940.61</v>
      </c>
      <c r="H92" s="10"/>
      <c r="I92" s="10">
        <f>SUM(I93:I113)</f>
        <v>326.10499999999996</v>
      </c>
      <c r="J92" s="10">
        <f>SUM(J93:J113)</f>
        <v>4254.42</v>
      </c>
      <c r="K92" s="10">
        <f>SUM(K93:K113)</f>
        <v>858.1149999999999</v>
      </c>
      <c r="L92" s="183">
        <f>SUM(L93:L113)</f>
        <v>11195.029999999999</v>
      </c>
      <c r="N92" s="4"/>
    </row>
    <row r="93" spans="1:14" s="4" customFormat="1" ht="39" customHeight="1">
      <c r="A93" s="289" t="s">
        <v>345</v>
      </c>
      <c r="B93" s="53" t="s">
        <v>346</v>
      </c>
      <c r="C93" s="11" t="s">
        <v>103</v>
      </c>
      <c r="D93" s="247" t="s">
        <v>15</v>
      </c>
      <c r="E93" s="72">
        <v>11299.536</v>
      </c>
      <c r="F93" s="15">
        <f t="shared" ref="F93:F113" si="16">ROUND(K93*0.62,2)</f>
        <v>34.619999999999997</v>
      </c>
      <c r="G93" s="15">
        <f>ROUND(F93*E93/1000,2)</f>
        <v>391.19</v>
      </c>
      <c r="H93" s="72">
        <v>11299.536</v>
      </c>
      <c r="I93" s="15">
        <f t="shared" ref="I93:I113" si="17">K93-F93</f>
        <v>21.220000000000006</v>
      </c>
      <c r="J93" s="15">
        <f t="shared" ref="J93:J113" si="18">ROUND(I93*H93/1000,2)</f>
        <v>239.78</v>
      </c>
      <c r="K93" s="15">
        <v>55.84</v>
      </c>
      <c r="L93" s="194">
        <f t="shared" ref="L93:L113" si="19">G93+J93</f>
        <v>630.97</v>
      </c>
    </row>
    <row r="94" spans="1:14" s="4" customFormat="1" ht="48.75" customHeight="1">
      <c r="A94" s="289"/>
      <c r="B94" s="249" t="s">
        <v>493</v>
      </c>
      <c r="C94" s="11" t="s">
        <v>103</v>
      </c>
      <c r="D94" s="247" t="s">
        <v>15</v>
      </c>
      <c r="E94" s="37">
        <v>3800</v>
      </c>
      <c r="F94" s="243">
        <f t="shared" si="16"/>
        <v>8.6999999999999993</v>
      </c>
      <c r="G94" s="243">
        <f>ROUND(F94*E94/1000,2)</f>
        <v>33.06</v>
      </c>
      <c r="H94" s="37">
        <v>3800</v>
      </c>
      <c r="I94" s="243">
        <f t="shared" si="17"/>
        <v>5.34</v>
      </c>
      <c r="J94" s="243">
        <f t="shared" si="18"/>
        <v>20.29</v>
      </c>
      <c r="K94" s="243">
        <v>14.04</v>
      </c>
      <c r="L94" s="188">
        <f t="shared" si="19"/>
        <v>53.35</v>
      </c>
    </row>
    <row r="95" spans="1:14" s="4" customFormat="1" ht="90.75" customHeight="1">
      <c r="A95" s="289"/>
      <c r="B95" s="249" t="s">
        <v>494</v>
      </c>
      <c r="C95" s="11" t="s">
        <v>103</v>
      </c>
      <c r="D95" s="247" t="s">
        <v>15</v>
      </c>
      <c r="E95" s="37">
        <v>3800</v>
      </c>
      <c r="F95" s="243">
        <f t="shared" si="16"/>
        <v>6.57</v>
      </c>
      <c r="G95" s="243">
        <f>ROUND(F95*E95/1000,2)</f>
        <v>24.97</v>
      </c>
      <c r="H95" s="37">
        <v>3800</v>
      </c>
      <c r="I95" s="243">
        <f t="shared" si="17"/>
        <v>4.0199999999999996</v>
      </c>
      <c r="J95" s="243">
        <f t="shared" si="18"/>
        <v>15.28</v>
      </c>
      <c r="K95" s="243">
        <v>10.59</v>
      </c>
      <c r="L95" s="188">
        <f t="shared" si="19"/>
        <v>40.25</v>
      </c>
    </row>
    <row r="96" spans="1:14" s="4" customFormat="1" ht="47.25" customHeight="1">
      <c r="A96" s="289"/>
      <c r="B96" s="249" t="s">
        <v>495</v>
      </c>
      <c r="C96" s="11" t="s">
        <v>103</v>
      </c>
      <c r="D96" s="247" t="s">
        <v>15</v>
      </c>
      <c r="E96" s="37">
        <v>3800</v>
      </c>
      <c r="F96" s="243">
        <f t="shared" si="16"/>
        <v>5.58</v>
      </c>
      <c r="G96" s="243">
        <f>ROUND(F96*E96/1000,2)</f>
        <v>21.2</v>
      </c>
      <c r="H96" s="37">
        <v>3800</v>
      </c>
      <c r="I96" s="243">
        <f t="shared" si="17"/>
        <v>3.42</v>
      </c>
      <c r="J96" s="243">
        <f t="shared" si="18"/>
        <v>13</v>
      </c>
      <c r="K96" s="243">
        <v>9</v>
      </c>
      <c r="L96" s="188">
        <f t="shared" si="19"/>
        <v>34.200000000000003</v>
      </c>
    </row>
    <row r="97" spans="1:12" s="4" customFormat="1" ht="45.75" customHeight="1">
      <c r="A97" s="254" t="s">
        <v>351</v>
      </c>
      <c r="B97" s="249" t="s">
        <v>352</v>
      </c>
      <c r="C97" s="11" t="s">
        <v>103</v>
      </c>
      <c r="D97" s="247" t="s">
        <v>15</v>
      </c>
      <c r="E97" s="72">
        <v>11299.536</v>
      </c>
      <c r="F97" s="243">
        <f t="shared" si="16"/>
        <v>155</v>
      </c>
      <c r="G97" s="243">
        <f>ROUND(F97*E97/1000,2)</f>
        <v>1751.43</v>
      </c>
      <c r="H97" s="72">
        <v>11299.536</v>
      </c>
      <c r="I97" s="243">
        <f t="shared" si="17"/>
        <v>95</v>
      </c>
      <c r="J97" s="243">
        <f t="shared" si="18"/>
        <v>1073.46</v>
      </c>
      <c r="K97" s="243">
        <v>250</v>
      </c>
      <c r="L97" s="188">
        <f t="shared" si="19"/>
        <v>2824.8900000000003</v>
      </c>
    </row>
    <row r="98" spans="1:12" s="4" customFormat="1" ht="34.5" customHeight="1">
      <c r="A98" s="254" t="s">
        <v>353</v>
      </c>
      <c r="B98" s="249" t="s">
        <v>357</v>
      </c>
      <c r="C98" s="243" t="s">
        <v>496</v>
      </c>
      <c r="D98" s="243" t="s">
        <v>434</v>
      </c>
      <c r="E98" s="37">
        <v>10831.3465331071</v>
      </c>
      <c r="F98" s="243">
        <f t="shared" si="16"/>
        <v>28.52</v>
      </c>
      <c r="G98" s="243">
        <f>ROUND(E98*F98/1000,2)</f>
        <v>308.91000000000003</v>
      </c>
      <c r="H98" s="37">
        <v>10831.3465331071</v>
      </c>
      <c r="I98" s="243">
        <f t="shared" si="17"/>
        <v>17.48</v>
      </c>
      <c r="J98" s="243">
        <f t="shared" si="18"/>
        <v>189.33</v>
      </c>
      <c r="K98" s="243">
        <v>46</v>
      </c>
      <c r="L98" s="188">
        <f t="shared" si="19"/>
        <v>498.24</v>
      </c>
    </row>
    <row r="99" spans="1:12" s="4" customFormat="1" ht="24" customHeight="1">
      <c r="A99" s="289" t="s">
        <v>356</v>
      </c>
      <c r="B99" s="264" t="s">
        <v>359</v>
      </c>
      <c r="C99" s="265" t="s">
        <v>360</v>
      </c>
      <c r="D99" s="243" t="s">
        <v>15</v>
      </c>
      <c r="E99" s="72">
        <v>12302.58</v>
      </c>
      <c r="F99" s="243">
        <f t="shared" si="16"/>
        <v>49.6</v>
      </c>
      <c r="G99" s="243">
        <f>ROUND(E99*F99/1000,2)</f>
        <v>610.21</v>
      </c>
      <c r="H99" s="72">
        <v>12302.58</v>
      </c>
      <c r="I99" s="243">
        <f t="shared" si="17"/>
        <v>30.4</v>
      </c>
      <c r="J99" s="243">
        <f t="shared" si="18"/>
        <v>374</v>
      </c>
      <c r="K99" s="243">
        <v>80</v>
      </c>
      <c r="L99" s="188">
        <f t="shared" si="19"/>
        <v>984.21</v>
      </c>
    </row>
    <row r="100" spans="1:12" s="4" customFormat="1" ht="24" customHeight="1">
      <c r="A100" s="289"/>
      <c r="B100" s="264"/>
      <c r="C100" s="265"/>
      <c r="D100" s="243" t="s">
        <v>497</v>
      </c>
      <c r="E100" s="37">
        <v>8366.2765754362208</v>
      </c>
      <c r="F100" s="243">
        <f t="shared" si="16"/>
        <v>5.57</v>
      </c>
      <c r="G100" s="243">
        <f>ROUND(F100*E100/1000,2)</f>
        <v>46.6</v>
      </c>
      <c r="H100" s="37">
        <v>8366.2765754362208</v>
      </c>
      <c r="I100" s="243">
        <f t="shared" si="17"/>
        <v>3.42</v>
      </c>
      <c r="J100" s="243">
        <f t="shared" si="18"/>
        <v>28.61</v>
      </c>
      <c r="K100" s="243">
        <v>8.99</v>
      </c>
      <c r="L100" s="188">
        <f t="shared" si="19"/>
        <v>75.210000000000008</v>
      </c>
    </row>
    <row r="101" spans="1:12" s="4" customFormat="1" ht="39.75" customHeight="1">
      <c r="A101" s="254" t="s">
        <v>358</v>
      </c>
      <c r="B101" s="249" t="s">
        <v>362</v>
      </c>
      <c r="C101" s="243" t="s">
        <v>117</v>
      </c>
      <c r="D101" s="243" t="s">
        <v>434</v>
      </c>
      <c r="E101" s="37">
        <v>17122.68</v>
      </c>
      <c r="F101" s="243">
        <f t="shared" si="16"/>
        <v>53.32</v>
      </c>
      <c r="G101" s="243">
        <f>ROUND(E101*F101/1000,2)</f>
        <v>912.98</v>
      </c>
      <c r="H101" s="37">
        <v>17122.68</v>
      </c>
      <c r="I101" s="243">
        <f t="shared" si="17"/>
        <v>32.68</v>
      </c>
      <c r="J101" s="243">
        <f t="shared" si="18"/>
        <v>559.57000000000005</v>
      </c>
      <c r="K101" s="243">
        <v>86</v>
      </c>
      <c r="L101" s="188">
        <f t="shared" si="19"/>
        <v>1472.5500000000002</v>
      </c>
    </row>
    <row r="102" spans="1:12" s="4" customFormat="1" ht="36.75" customHeight="1">
      <c r="A102" s="254" t="s">
        <v>361</v>
      </c>
      <c r="B102" s="249" t="s">
        <v>365</v>
      </c>
      <c r="C102" s="243" t="s">
        <v>498</v>
      </c>
      <c r="D102" s="243" t="s">
        <v>434</v>
      </c>
      <c r="E102" s="37">
        <v>15047.3818734294</v>
      </c>
      <c r="F102" s="243">
        <f t="shared" si="16"/>
        <v>24.18</v>
      </c>
      <c r="G102" s="243">
        <f>ROUND(E102*F102/1000,2)</f>
        <v>363.85</v>
      </c>
      <c r="H102" s="37">
        <v>15047.3818734294</v>
      </c>
      <c r="I102" s="243">
        <f t="shared" si="17"/>
        <v>14.82</v>
      </c>
      <c r="J102" s="243">
        <f t="shared" si="18"/>
        <v>223</v>
      </c>
      <c r="K102" s="243">
        <v>39</v>
      </c>
      <c r="L102" s="188">
        <f t="shared" si="19"/>
        <v>586.85</v>
      </c>
    </row>
    <row r="103" spans="1:12" s="4" customFormat="1" ht="39" customHeight="1">
      <c r="A103" s="289" t="s">
        <v>364</v>
      </c>
      <c r="B103" s="264" t="s">
        <v>368</v>
      </c>
      <c r="C103" s="20" t="s">
        <v>499</v>
      </c>
      <c r="D103" s="252" t="s">
        <v>441</v>
      </c>
      <c r="E103" s="37">
        <v>11304.221380061401</v>
      </c>
      <c r="F103" s="243">
        <f t="shared" si="16"/>
        <v>23.94</v>
      </c>
      <c r="G103" s="243">
        <f>ROUND(E103*F103/1000,2)</f>
        <v>270.62</v>
      </c>
      <c r="H103" s="37">
        <v>11304.221380061401</v>
      </c>
      <c r="I103" s="243">
        <f t="shared" si="17"/>
        <v>14.679999999999996</v>
      </c>
      <c r="J103" s="243">
        <f t="shared" si="18"/>
        <v>165.95</v>
      </c>
      <c r="K103" s="243">
        <v>38.619999999999997</v>
      </c>
      <c r="L103" s="188">
        <f t="shared" si="19"/>
        <v>436.57</v>
      </c>
    </row>
    <row r="104" spans="1:12" s="4" customFormat="1" ht="24" customHeight="1">
      <c r="A104" s="289"/>
      <c r="B104" s="264"/>
      <c r="C104" s="20" t="s">
        <v>500</v>
      </c>
      <c r="D104" s="20" t="s">
        <v>501</v>
      </c>
      <c r="E104" s="37">
        <v>21164.895724265902</v>
      </c>
      <c r="F104" s="243">
        <f t="shared" si="16"/>
        <v>17.350000000000001</v>
      </c>
      <c r="G104" s="243">
        <f>ROUND(F104*E104/1000,2)</f>
        <v>367.21</v>
      </c>
      <c r="H104" s="37">
        <v>21164.895724265902</v>
      </c>
      <c r="I104" s="243">
        <f t="shared" si="17"/>
        <v>10.637999999999998</v>
      </c>
      <c r="J104" s="243">
        <f t="shared" si="18"/>
        <v>225.15</v>
      </c>
      <c r="K104" s="243">
        <v>27.988</v>
      </c>
      <c r="L104" s="188">
        <f t="shared" si="19"/>
        <v>592.36</v>
      </c>
    </row>
    <row r="105" spans="1:12" s="4" customFormat="1" ht="30.75" customHeight="1">
      <c r="A105" s="254" t="s">
        <v>367</v>
      </c>
      <c r="B105" s="249" t="s">
        <v>502</v>
      </c>
      <c r="C105" s="247" t="s">
        <v>404</v>
      </c>
      <c r="D105" s="243" t="s">
        <v>91</v>
      </c>
      <c r="E105" s="72">
        <v>25377.036</v>
      </c>
      <c r="F105" s="243">
        <f t="shared" si="16"/>
        <v>12.1</v>
      </c>
      <c r="G105" s="243">
        <f t="shared" ref="G105:G110" si="20">ROUND(E105*F105/1000,2)</f>
        <v>307.06</v>
      </c>
      <c r="H105" s="72">
        <v>25377.036</v>
      </c>
      <c r="I105" s="243">
        <f t="shared" si="17"/>
        <v>7.42</v>
      </c>
      <c r="J105" s="243">
        <f t="shared" si="18"/>
        <v>188.3</v>
      </c>
      <c r="K105" s="243">
        <v>19.52</v>
      </c>
      <c r="L105" s="188">
        <f t="shared" si="19"/>
        <v>495.36</v>
      </c>
    </row>
    <row r="106" spans="1:12" s="4" customFormat="1" ht="36" customHeight="1">
      <c r="A106" s="254" t="s">
        <v>370</v>
      </c>
      <c r="B106" s="249" t="s">
        <v>373</v>
      </c>
      <c r="C106" s="243" t="s">
        <v>503</v>
      </c>
      <c r="D106" s="243" t="s">
        <v>484</v>
      </c>
      <c r="E106" s="37">
        <v>2184.9874501324998</v>
      </c>
      <c r="F106" s="243">
        <f t="shared" si="16"/>
        <v>5.38</v>
      </c>
      <c r="G106" s="243">
        <f t="shared" si="20"/>
        <v>11.76</v>
      </c>
      <c r="H106" s="37">
        <v>2184.9874501324998</v>
      </c>
      <c r="I106" s="243">
        <f t="shared" si="17"/>
        <v>3.3</v>
      </c>
      <c r="J106" s="243">
        <f t="shared" si="18"/>
        <v>7.21</v>
      </c>
      <c r="K106" s="243">
        <v>8.68</v>
      </c>
      <c r="L106" s="188">
        <f t="shared" si="19"/>
        <v>18.97</v>
      </c>
    </row>
    <row r="107" spans="1:12" s="4" customFormat="1" ht="33.75" customHeight="1">
      <c r="A107" s="254" t="s">
        <v>372</v>
      </c>
      <c r="B107" s="249" t="s">
        <v>375</v>
      </c>
      <c r="C107" s="243" t="s">
        <v>332</v>
      </c>
      <c r="D107" s="243" t="s">
        <v>445</v>
      </c>
      <c r="E107" s="244">
        <v>5453.1</v>
      </c>
      <c r="F107" s="243">
        <f t="shared" si="16"/>
        <v>13.82</v>
      </c>
      <c r="G107" s="243">
        <f t="shared" si="20"/>
        <v>75.36</v>
      </c>
      <c r="H107" s="244">
        <v>5453.1</v>
      </c>
      <c r="I107" s="243">
        <f t="shared" si="17"/>
        <v>8.4699999999999989</v>
      </c>
      <c r="J107" s="243">
        <f t="shared" si="18"/>
        <v>46.19</v>
      </c>
      <c r="K107" s="243">
        <v>22.29</v>
      </c>
      <c r="L107" s="188">
        <f t="shared" si="19"/>
        <v>121.55</v>
      </c>
    </row>
    <row r="108" spans="1:12" s="4" customFormat="1" ht="36.75" customHeight="1">
      <c r="A108" s="202" t="s">
        <v>374</v>
      </c>
      <c r="B108" s="249" t="s">
        <v>354</v>
      </c>
      <c r="C108" s="18" t="s">
        <v>75</v>
      </c>
      <c r="D108" s="243" t="s">
        <v>46</v>
      </c>
      <c r="E108" s="72">
        <v>20343.216</v>
      </c>
      <c r="F108" s="243">
        <f t="shared" si="16"/>
        <v>6.82</v>
      </c>
      <c r="G108" s="243">
        <f t="shared" si="20"/>
        <v>138.74</v>
      </c>
      <c r="H108" s="72">
        <v>20343.216</v>
      </c>
      <c r="I108" s="243">
        <f t="shared" si="17"/>
        <v>4.18</v>
      </c>
      <c r="J108" s="243">
        <f t="shared" si="18"/>
        <v>85.03</v>
      </c>
      <c r="K108" s="243">
        <v>11</v>
      </c>
      <c r="L108" s="188">
        <f t="shared" si="19"/>
        <v>223.77</v>
      </c>
    </row>
    <row r="109" spans="1:12" s="4" customFormat="1" ht="39" customHeight="1">
      <c r="A109" s="202" t="s">
        <v>377</v>
      </c>
      <c r="B109" s="249" t="s">
        <v>504</v>
      </c>
      <c r="C109" s="252" t="s">
        <v>479</v>
      </c>
      <c r="D109" s="243" t="s">
        <v>272</v>
      </c>
      <c r="E109" s="37">
        <v>13706.9</v>
      </c>
      <c r="F109" s="243">
        <f t="shared" si="16"/>
        <v>35.979999999999997</v>
      </c>
      <c r="G109" s="243">
        <f t="shared" si="20"/>
        <v>493.17</v>
      </c>
      <c r="H109" s="37">
        <v>13706.9</v>
      </c>
      <c r="I109" s="243">
        <f t="shared" si="17"/>
        <v>22.060000000000002</v>
      </c>
      <c r="J109" s="243">
        <f t="shared" si="18"/>
        <v>302.37</v>
      </c>
      <c r="K109" s="243">
        <v>58.04</v>
      </c>
      <c r="L109" s="188">
        <f t="shared" si="19"/>
        <v>795.54</v>
      </c>
    </row>
    <row r="110" spans="1:12" s="4" customFormat="1" ht="32.25" customHeight="1">
      <c r="A110" s="254" t="s">
        <v>381</v>
      </c>
      <c r="B110" s="249" t="s">
        <v>505</v>
      </c>
      <c r="C110" s="243" t="s">
        <v>506</v>
      </c>
      <c r="D110" s="243" t="s">
        <v>91</v>
      </c>
      <c r="E110" s="244">
        <v>20633.21</v>
      </c>
      <c r="F110" s="243">
        <f t="shared" si="16"/>
        <v>1.88</v>
      </c>
      <c r="G110" s="243">
        <f t="shared" si="20"/>
        <v>38.79</v>
      </c>
      <c r="H110" s="244">
        <v>20633.21</v>
      </c>
      <c r="I110" s="243">
        <f t="shared" si="17"/>
        <v>1.1470000000000002</v>
      </c>
      <c r="J110" s="243">
        <f t="shared" si="18"/>
        <v>23.67</v>
      </c>
      <c r="K110" s="243">
        <v>3.0270000000000001</v>
      </c>
      <c r="L110" s="188">
        <f t="shared" si="19"/>
        <v>62.46</v>
      </c>
    </row>
    <row r="111" spans="1:12" s="4" customFormat="1" ht="30" customHeight="1">
      <c r="A111" s="289" t="s">
        <v>384</v>
      </c>
      <c r="B111" s="264" t="s">
        <v>382</v>
      </c>
      <c r="C111" s="73" t="s">
        <v>448</v>
      </c>
      <c r="D111" s="20" t="s">
        <v>449</v>
      </c>
      <c r="E111" s="37">
        <v>12706.3724146073</v>
      </c>
      <c r="F111" s="243">
        <f t="shared" si="16"/>
        <v>25.6</v>
      </c>
      <c r="G111" s="243">
        <f>ROUND(F111*E111/1000,2)</f>
        <v>325.27999999999997</v>
      </c>
      <c r="H111" s="37">
        <v>12706.3724146073</v>
      </c>
      <c r="I111" s="243">
        <f t="shared" si="17"/>
        <v>15.689999999999998</v>
      </c>
      <c r="J111" s="243">
        <f t="shared" si="18"/>
        <v>199.36</v>
      </c>
      <c r="K111" s="243">
        <v>41.29</v>
      </c>
      <c r="L111" s="188">
        <f t="shared" si="19"/>
        <v>524.64</v>
      </c>
    </row>
    <row r="112" spans="1:12" s="4" customFormat="1" ht="24" customHeight="1">
      <c r="A112" s="289"/>
      <c r="B112" s="264"/>
      <c r="C112" s="243" t="s">
        <v>64</v>
      </c>
      <c r="D112" s="20" t="s">
        <v>46</v>
      </c>
      <c r="E112" s="37">
        <v>18750.383999999998</v>
      </c>
      <c r="F112" s="243">
        <f t="shared" si="16"/>
        <v>2.15</v>
      </c>
      <c r="G112" s="243">
        <f>ROUND(F112*E112/1000,2)</f>
        <v>40.31</v>
      </c>
      <c r="H112" s="37">
        <v>18750.383999999998</v>
      </c>
      <c r="I112" s="243">
        <f t="shared" si="17"/>
        <v>1.3200000000000003</v>
      </c>
      <c r="J112" s="243">
        <f t="shared" si="18"/>
        <v>24.75</v>
      </c>
      <c r="K112" s="243">
        <v>3.47</v>
      </c>
      <c r="L112" s="188">
        <f t="shared" si="19"/>
        <v>65.06</v>
      </c>
    </row>
    <row r="113" spans="1:14" s="4" customFormat="1" ht="37.5" customHeight="1">
      <c r="A113" s="254" t="s">
        <v>507</v>
      </c>
      <c r="B113" s="249" t="s">
        <v>508</v>
      </c>
      <c r="C113" s="18" t="s">
        <v>304</v>
      </c>
      <c r="D113" s="243" t="s">
        <v>46</v>
      </c>
      <c r="E113" s="37">
        <v>26608.93</v>
      </c>
      <c r="F113" s="32">
        <f t="shared" si="16"/>
        <v>15.33</v>
      </c>
      <c r="G113" s="32">
        <f>ROUND(F113*E113/1000,2)</f>
        <v>407.91</v>
      </c>
      <c r="H113" s="37">
        <v>26608.93</v>
      </c>
      <c r="I113" s="32">
        <f t="shared" si="17"/>
        <v>9.4</v>
      </c>
      <c r="J113" s="32">
        <f t="shared" si="18"/>
        <v>250.12</v>
      </c>
      <c r="K113" s="243">
        <v>24.73</v>
      </c>
      <c r="L113" s="189">
        <f t="shared" si="19"/>
        <v>658.03</v>
      </c>
    </row>
    <row r="114" spans="1:14" s="4" customFormat="1" ht="24" customHeight="1">
      <c r="A114" s="182" t="s">
        <v>388</v>
      </c>
      <c r="B114" s="25" t="s">
        <v>389</v>
      </c>
      <c r="C114" s="10"/>
      <c r="D114" s="10"/>
      <c r="E114" s="10"/>
      <c r="F114" s="10">
        <f>F115+F117+F116</f>
        <v>127.28999999999999</v>
      </c>
      <c r="G114" s="10">
        <f>G115+G117+G116</f>
        <v>1458.67</v>
      </c>
      <c r="H114" s="10"/>
      <c r="I114" s="10">
        <f>I115+I117+I116</f>
        <v>78.010000000000019</v>
      </c>
      <c r="J114" s="10">
        <f>J115+J117+J116</f>
        <v>893.97</v>
      </c>
      <c r="K114" s="10">
        <f>K115+K117+K116</f>
        <v>205.3</v>
      </c>
      <c r="L114" s="183">
        <f>L115+L117+L116</f>
        <v>2352.64</v>
      </c>
    </row>
    <row r="115" spans="1:14" s="4" customFormat="1" ht="41.25" customHeight="1">
      <c r="A115" s="202" t="s">
        <v>390</v>
      </c>
      <c r="B115" s="53" t="s">
        <v>509</v>
      </c>
      <c r="C115" s="243" t="s">
        <v>347</v>
      </c>
      <c r="D115" s="15" t="s">
        <v>15</v>
      </c>
      <c r="E115" s="72">
        <v>11299.536</v>
      </c>
      <c r="F115" s="15">
        <f>ROUND(K115*0.62,2)</f>
        <v>121.71</v>
      </c>
      <c r="G115" s="15">
        <f>ROUND(F115*E115/1000,2)</f>
        <v>1375.27</v>
      </c>
      <c r="H115" s="72">
        <v>11299.536</v>
      </c>
      <c r="I115" s="15">
        <f>K115-F115</f>
        <v>74.590000000000018</v>
      </c>
      <c r="J115" s="15">
        <f>ROUND(I115*H115/1000,2)</f>
        <v>842.83</v>
      </c>
      <c r="K115" s="15">
        <v>196.3</v>
      </c>
      <c r="L115" s="194">
        <f>G115+J115</f>
        <v>2218.1</v>
      </c>
    </row>
    <row r="116" spans="1:14" s="4" customFormat="1" ht="36.75" customHeight="1">
      <c r="A116" s="202" t="s">
        <v>392</v>
      </c>
      <c r="B116" s="248" t="s">
        <v>393</v>
      </c>
      <c r="C116" s="247" t="s">
        <v>363</v>
      </c>
      <c r="D116" s="59" t="s">
        <v>434</v>
      </c>
      <c r="E116" s="37">
        <v>17122.68</v>
      </c>
      <c r="F116" s="59">
        <f>ROUND(K116*0.62,2)</f>
        <v>3.06</v>
      </c>
      <c r="G116" s="59">
        <f>ROUND(E116*F116/1000,2)</f>
        <v>52.4</v>
      </c>
      <c r="H116" s="37">
        <v>17122.68</v>
      </c>
      <c r="I116" s="15">
        <f>K116-F116</f>
        <v>1.8800000000000003</v>
      </c>
      <c r="J116" s="15">
        <f>ROUND(I116*H116/1000,2)</f>
        <v>32.19</v>
      </c>
      <c r="K116" s="59">
        <v>4.9400000000000004</v>
      </c>
      <c r="L116" s="194">
        <f>G116+J116</f>
        <v>84.59</v>
      </c>
    </row>
    <row r="117" spans="1:14" s="4" customFormat="1" ht="37.5" customHeight="1">
      <c r="A117" s="202" t="s">
        <v>394</v>
      </c>
      <c r="B117" s="21" t="s">
        <v>393</v>
      </c>
      <c r="C117" s="32" t="s">
        <v>360</v>
      </c>
      <c r="D117" s="32" t="s">
        <v>15</v>
      </c>
      <c r="E117" s="72">
        <v>12302.58</v>
      </c>
      <c r="F117" s="32">
        <f>ROUND(K117*0.62,2)</f>
        <v>2.52</v>
      </c>
      <c r="G117" s="32">
        <f>ROUND(E117*F117/1000,2)</f>
        <v>31</v>
      </c>
      <c r="H117" s="72">
        <v>12302.58</v>
      </c>
      <c r="I117" s="59">
        <f>K117-F117</f>
        <v>1.5399999999999996</v>
      </c>
      <c r="J117" s="59">
        <f>ROUND(I117*H117/1000,2)</f>
        <v>18.95</v>
      </c>
      <c r="K117" s="32">
        <v>4.0599999999999996</v>
      </c>
      <c r="L117" s="189">
        <f>G117+J117</f>
        <v>49.95</v>
      </c>
    </row>
    <row r="118" spans="1:14" s="71" customFormat="1" ht="33.75" customHeight="1">
      <c r="A118" s="182" t="s">
        <v>395</v>
      </c>
      <c r="B118" s="25" t="s">
        <v>396</v>
      </c>
      <c r="C118" s="10"/>
      <c r="D118" s="10"/>
      <c r="E118" s="10"/>
      <c r="F118" s="10">
        <f>SUM(F119:F128)</f>
        <v>387.40000000000009</v>
      </c>
      <c r="G118" s="10">
        <f>SUM(G119:G128)</f>
        <v>5452.95</v>
      </c>
      <c r="H118" s="10"/>
      <c r="I118" s="10">
        <f>SUM(I119:I128)</f>
        <v>237.43999999999994</v>
      </c>
      <c r="J118" s="10">
        <f>SUM(J119:J128)</f>
        <v>3342.0499999999997</v>
      </c>
      <c r="K118" s="10">
        <f>SUM(K119:K128)</f>
        <v>624.84</v>
      </c>
      <c r="L118" s="183">
        <f>SUM(L119:L128)</f>
        <v>8794.9999999999982</v>
      </c>
      <c r="N118" s="4"/>
    </row>
    <row r="119" spans="1:14" s="4" customFormat="1" ht="36.75" customHeight="1">
      <c r="A119" s="202" t="s">
        <v>397</v>
      </c>
      <c r="B119" s="53" t="s">
        <v>398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94"/>
    </row>
    <row r="120" spans="1:14" s="4" customFormat="1" ht="33.75" customHeight="1">
      <c r="A120" s="334"/>
      <c r="B120" s="249" t="s">
        <v>510</v>
      </c>
      <c r="C120" s="243" t="s">
        <v>347</v>
      </c>
      <c r="D120" s="243" t="s">
        <v>15</v>
      </c>
      <c r="E120" s="72">
        <v>11299.536</v>
      </c>
      <c r="F120" s="243">
        <f t="shared" ref="F120:F129" si="21">ROUND(K120*0.62,2)</f>
        <v>203.61</v>
      </c>
      <c r="G120" s="243">
        <f>ROUND(F120*E120/1000,2)</f>
        <v>2300.6999999999998</v>
      </c>
      <c r="H120" s="72">
        <v>11299.536</v>
      </c>
      <c r="I120" s="243">
        <f t="shared" ref="I120:I129" si="22">K120-F120</f>
        <v>124.78999999999996</v>
      </c>
      <c r="J120" s="243">
        <f t="shared" ref="J120:J129" si="23">ROUND(I120*H120/1000,2)</f>
        <v>1410.07</v>
      </c>
      <c r="K120" s="32">
        <v>328.4</v>
      </c>
      <c r="L120" s="188">
        <f t="shared" ref="L120:L129" si="24">G120+J120</f>
        <v>3710.7699999999995</v>
      </c>
    </row>
    <row r="121" spans="1:14" s="4" customFormat="1" ht="24" customHeight="1">
      <c r="A121" s="334"/>
      <c r="B121" s="249" t="s">
        <v>401</v>
      </c>
      <c r="C121" s="247" t="s">
        <v>18</v>
      </c>
      <c r="D121" s="243" t="s">
        <v>434</v>
      </c>
      <c r="E121" s="37">
        <v>10831.3465331071</v>
      </c>
      <c r="F121" s="243">
        <f t="shared" si="21"/>
        <v>24.27</v>
      </c>
      <c r="G121" s="243">
        <f>ROUND(E121*F121/1000,2)</f>
        <v>262.88</v>
      </c>
      <c r="H121" s="37">
        <v>10831.3465331071</v>
      </c>
      <c r="I121" s="243">
        <f t="shared" si="22"/>
        <v>14.879999999999999</v>
      </c>
      <c r="J121" s="243">
        <f t="shared" si="23"/>
        <v>161.16999999999999</v>
      </c>
      <c r="K121" s="243">
        <v>39.15</v>
      </c>
      <c r="L121" s="188">
        <f t="shared" si="24"/>
        <v>424.04999999999995</v>
      </c>
    </row>
    <row r="122" spans="1:14" s="4" customFormat="1" ht="24" customHeight="1">
      <c r="A122" s="334"/>
      <c r="B122" s="249" t="s">
        <v>511</v>
      </c>
      <c r="C122" s="247" t="s">
        <v>363</v>
      </c>
      <c r="D122" s="243" t="s">
        <v>434</v>
      </c>
      <c r="E122" s="37">
        <v>17122.68</v>
      </c>
      <c r="F122" s="243">
        <f t="shared" si="21"/>
        <v>24.45</v>
      </c>
      <c r="G122" s="243">
        <f>ROUND(E122*F122/1000,2)</f>
        <v>418.65</v>
      </c>
      <c r="H122" s="37">
        <v>17122.68</v>
      </c>
      <c r="I122" s="243">
        <f t="shared" si="22"/>
        <v>14.98</v>
      </c>
      <c r="J122" s="243">
        <f t="shared" si="23"/>
        <v>256.5</v>
      </c>
      <c r="K122" s="243">
        <v>39.43</v>
      </c>
      <c r="L122" s="188">
        <f t="shared" si="24"/>
        <v>675.15</v>
      </c>
    </row>
    <row r="123" spans="1:14" s="4" customFormat="1" ht="24" customHeight="1">
      <c r="A123" s="334"/>
      <c r="B123" s="249" t="s">
        <v>512</v>
      </c>
      <c r="C123" s="247" t="s">
        <v>404</v>
      </c>
      <c r="D123" s="243" t="s">
        <v>91</v>
      </c>
      <c r="E123" s="72">
        <v>25377.036</v>
      </c>
      <c r="F123" s="243">
        <f t="shared" si="21"/>
        <v>5.2</v>
      </c>
      <c r="G123" s="243">
        <f>ROUND(E123*F123/1000,2)</f>
        <v>131.96</v>
      </c>
      <c r="H123" s="72">
        <v>25377.036</v>
      </c>
      <c r="I123" s="243">
        <f t="shared" si="22"/>
        <v>3.1800000000000006</v>
      </c>
      <c r="J123" s="243">
        <f t="shared" si="23"/>
        <v>80.7</v>
      </c>
      <c r="K123" s="243">
        <v>8.3800000000000008</v>
      </c>
      <c r="L123" s="188">
        <f t="shared" si="24"/>
        <v>212.66000000000003</v>
      </c>
    </row>
    <row r="124" spans="1:14" s="4" customFormat="1" ht="24" customHeight="1">
      <c r="A124" s="334"/>
      <c r="B124" s="249" t="s">
        <v>513</v>
      </c>
      <c r="C124" s="252" t="s">
        <v>479</v>
      </c>
      <c r="D124" s="243" t="s">
        <v>272</v>
      </c>
      <c r="E124" s="37">
        <v>13706.9</v>
      </c>
      <c r="F124" s="243">
        <f t="shared" si="21"/>
        <v>24.53</v>
      </c>
      <c r="G124" s="243">
        <f>ROUND(E124*F124/1000,2)</f>
        <v>336.23</v>
      </c>
      <c r="H124" s="37">
        <v>13706.9</v>
      </c>
      <c r="I124" s="243">
        <f t="shared" si="22"/>
        <v>15.030000000000001</v>
      </c>
      <c r="J124" s="243">
        <f t="shared" si="23"/>
        <v>206.01</v>
      </c>
      <c r="K124" s="243">
        <v>39.56</v>
      </c>
      <c r="L124" s="188">
        <f t="shared" si="24"/>
        <v>542.24</v>
      </c>
    </row>
    <row r="125" spans="1:14" s="4" customFormat="1" ht="24" customHeight="1">
      <c r="A125" s="334"/>
      <c r="B125" s="249" t="s">
        <v>514</v>
      </c>
      <c r="C125" s="18" t="s">
        <v>283</v>
      </c>
      <c r="D125" s="18" t="s">
        <v>91</v>
      </c>
      <c r="E125" s="72">
        <v>33429.144</v>
      </c>
      <c r="F125" s="243">
        <f t="shared" si="21"/>
        <v>25.34</v>
      </c>
      <c r="G125" s="243">
        <f>ROUND(F125*E125/1000,2)</f>
        <v>847.09</v>
      </c>
      <c r="H125" s="72">
        <v>33429.144</v>
      </c>
      <c r="I125" s="243">
        <f t="shared" si="22"/>
        <v>15.529999999999998</v>
      </c>
      <c r="J125" s="243">
        <f t="shared" si="23"/>
        <v>519.15</v>
      </c>
      <c r="K125" s="243">
        <v>40.869999999999997</v>
      </c>
      <c r="L125" s="188">
        <f t="shared" si="24"/>
        <v>1366.24</v>
      </c>
    </row>
    <row r="126" spans="1:14" s="4" customFormat="1" ht="24" customHeight="1">
      <c r="A126" s="334"/>
      <c r="B126" s="249" t="s">
        <v>410</v>
      </c>
      <c r="C126" s="11" t="s">
        <v>114</v>
      </c>
      <c r="D126" s="243" t="s">
        <v>15</v>
      </c>
      <c r="E126" s="72">
        <v>12302.58</v>
      </c>
      <c r="F126" s="243">
        <f t="shared" si="21"/>
        <v>36.36</v>
      </c>
      <c r="G126" s="243">
        <f>ROUND(F126*E126/1000,2)</f>
        <v>447.32</v>
      </c>
      <c r="H126" s="72">
        <v>12302.58</v>
      </c>
      <c r="I126" s="243">
        <f t="shared" si="22"/>
        <v>22.29</v>
      </c>
      <c r="J126" s="243">
        <f t="shared" si="23"/>
        <v>274.22000000000003</v>
      </c>
      <c r="K126" s="243">
        <v>58.65</v>
      </c>
      <c r="L126" s="188">
        <f t="shared" si="24"/>
        <v>721.54</v>
      </c>
    </row>
    <row r="127" spans="1:14" s="4" customFormat="1" ht="24" customHeight="1">
      <c r="A127" s="334"/>
      <c r="B127" s="249" t="s">
        <v>411</v>
      </c>
      <c r="C127" s="11" t="s">
        <v>120</v>
      </c>
      <c r="D127" s="243" t="s">
        <v>434</v>
      </c>
      <c r="E127" s="37">
        <v>15047.3818734294</v>
      </c>
      <c r="F127" s="243">
        <f t="shared" si="21"/>
        <v>35.229999999999997</v>
      </c>
      <c r="G127" s="243">
        <f>ROUND(F127*E127/1000,2)</f>
        <v>530.12</v>
      </c>
      <c r="H127" s="37">
        <v>15047.3818734294</v>
      </c>
      <c r="I127" s="243">
        <f t="shared" si="22"/>
        <v>21.6</v>
      </c>
      <c r="J127" s="243">
        <f t="shared" si="23"/>
        <v>325.02</v>
      </c>
      <c r="K127" s="243">
        <v>56.83</v>
      </c>
      <c r="L127" s="188">
        <f t="shared" si="24"/>
        <v>855.14</v>
      </c>
    </row>
    <row r="128" spans="1:14" s="4" customFormat="1" ht="24" customHeight="1">
      <c r="A128" s="334"/>
      <c r="B128" s="75" t="s">
        <v>412</v>
      </c>
      <c r="C128" s="11" t="s">
        <v>500</v>
      </c>
      <c r="D128" s="243" t="s">
        <v>434</v>
      </c>
      <c r="E128" s="37">
        <v>21164.895724265902</v>
      </c>
      <c r="F128" s="32">
        <f t="shared" si="21"/>
        <v>8.41</v>
      </c>
      <c r="G128" s="32">
        <f>ROUND(E128*F128/1000,2)</f>
        <v>178</v>
      </c>
      <c r="H128" s="37">
        <v>21164.895724265902</v>
      </c>
      <c r="I128" s="32">
        <f t="shared" si="22"/>
        <v>5.16</v>
      </c>
      <c r="J128" s="32">
        <f t="shared" si="23"/>
        <v>109.21</v>
      </c>
      <c r="K128" s="32">
        <v>13.57</v>
      </c>
      <c r="L128" s="189">
        <f t="shared" si="24"/>
        <v>287.20999999999998</v>
      </c>
    </row>
    <row r="129" spans="1:14" s="71" customFormat="1" ht="37.5" customHeight="1">
      <c r="A129" s="352" t="s">
        <v>413</v>
      </c>
      <c r="B129" s="87" t="s">
        <v>414</v>
      </c>
      <c r="C129" s="86" t="s">
        <v>347</v>
      </c>
      <c r="D129" s="86" t="s">
        <v>15</v>
      </c>
      <c r="E129" s="88">
        <v>11299.536</v>
      </c>
      <c r="F129" s="63">
        <f t="shared" si="21"/>
        <v>81.27</v>
      </c>
      <c r="G129" s="63">
        <f>ROUND(F129*E129/1000,2)</f>
        <v>918.31</v>
      </c>
      <c r="H129" s="88">
        <v>11299.536</v>
      </c>
      <c r="I129" s="86">
        <f t="shared" si="22"/>
        <v>49.810000000000016</v>
      </c>
      <c r="J129" s="86">
        <f t="shared" si="23"/>
        <v>562.83000000000004</v>
      </c>
      <c r="K129" s="86">
        <v>131.08000000000001</v>
      </c>
      <c r="L129" s="353">
        <f t="shared" si="24"/>
        <v>1481.1399999999999</v>
      </c>
      <c r="N129" s="4"/>
    </row>
    <row r="130" spans="1:14" s="71" customFormat="1" ht="24" customHeight="1">
      <c r="A130" s="337" t="s">
        <v>415</v>
      </c>
      <c r="B130" s="65" t="s">
        <v>416</v>
      </c>
      <c r="C130" s="47"/>
      <c r="D130" s="47"/>
      <c r="E130" s="46"/>
      <c r="F130" s="10">
        <f>F131</f>
        <v>3.21</v>
      </c>
      <c r="G130" s="10">
        <f>G131</f>
        <v>67.94</v>
      </c>
      <c r="H130" s="46"/>
      <c r="I130" s="10">
        <f>I131</f>
        <v>1.9699999999999998</v>
      </c>
      <c r="J130" s="10">
        <f>J131</f>
        <v>41.69</v>
      </c>
      <c r="K130" s="10">
        <f>K131</f>
        <v>5.18</v>
      </c>
      <c r="L130" s="183">
        <f>L131</f>
        <v>109.63</v>
      </c>
      <c r="N130" s="4"/>
    </row>
    <row r="131" spans="1:14" s="71" customFormat="1" ht="39.75" customHeight="1">
      <c r="A131" s="254" t="s">
        <v>417</v>
      </c>
      <c r="B131" s="66" t="s">
        <v>418</v>
      </c>
      <c r="C131" s="11" t="s">
        <v>500</v>
      </c>
      <c r="D131" s="247" t="s">
        <v>515</v>
      </c>
      <c r="E131" s="37">
        <v>21164.895724265902</v>
      </c>
      <c r="F131" s="243">
        <f>ROUND(K131*0.62,2)</f>
        <v>3.21</v>
      </c>
      <c r="G131" s="243">
        <f>ROUND(F131*E131/1000,2)</f>
        <v>67.94</v>
      </c>
      <c r="H131" s="37">
        <v>21164.895724265902</v>
      </c>
      <c r="I131" s="243">
        <f>K131-F131</f>
        <v>1.9699999999999998</v>
      </c>
      <c r="J131" s="243">
        <f>ROUND(I131*H131/1000,2)</f>
        <v>41.69</v>
      </c>
      <c r="K131" s="32">
        <v>5.18</v>
      </c>
      <c r="L131" s="188">
        <f>G131+J131</f>
        <v>109.63</v>
      </c>
      <c r="N131" s="4"/>
    </row>
    <row r="132" spans="1:14" s="71" customFormat="1" ht="33.75" customHeight="1">
      <c r="A132" s="337" t="s">
        <v>419</v>
      </c>
      <c r="B132" s="65" t="s">
        <v>420</v>
      </c>
      <c r="C132" s="73" t="s">
        <v>448</v>
      </c>
      <c r="D132" s="64" t="s">
        <v>449</v>
      </c>
      <c r="E132" s="46">
        <v>12706.3724146073</v>
      </c>
      <c r="F132" s="64">
        <f>ROUND(K132*0.62,2)</f>
        <v>364.38</v>
      </c>
      <c r="G132" s="64">
        <f>ROUND(F132*E132/1000,2)</f>
        <v>4629.95</v>
      </c>
      <c r="H132" s="46">
        <v>12706.3724146073</v>
      </c>
      <c r="I132" s="64">
        <f>K132-F132</f>
        <v>223.33000000000004</v>
      </c>
      <c r="J132" s="64">
        <f>ROUND(I132*H132/1000,2)</f>
        <v>2837.71</v>
      </c>
      <c r="K132" s="64">
        <v>587.71</v>
      </c>
      <c r="L132" s="363">
        <f>G132+J132</f>
        <v>7467.66</v>
      </c>
      <c r="N132" s="4"/>
    </row>
    <row r="133" spans="1:14" ht="24" customHeight="1">
      <c r="A133" s="385"/>
      <c r="B133" s="68" t="s">
        <v>697</v>
      </c>
      <c r="C133" s="67"/>
      <c r="D133" s="67"/>
      <c r="E133" s="67"/>
      <c r="F133" s="67">
        <f>F9+F38+F41+F52+F79+F81+F88+F92+F114+F118+F129+F130+F132</f>
        <v>3988.9300000000012</v>
      </c>
      <c r="G133" s="67">
        <f>G9+G38+G41+G52+G79+G81+G88+G92+G114+G118+G129+G130+G132</f>
        <v>54656.369999999995</v>
      </c>
      <c r="H133" s="67"/>
      <c r="I133" s="67">
        <f>I9+I38+I41+I52+I79+I81+I88+I92+I114+I118+I129+I130+I132</f>
        <v>2444.8649999999998</v>
      </c>
      <c r="J133" s="67">
        <f>J9+J38+J41+J52+J79+J81+J88+J92+J114+J118+J129+J130+J132</f>
        <v>33499.189999999995</v>
      </c>
      <c r="K133" s="67">
        <f>K9+K38+K41+K52+K79+K81+K88+K92+K114+K118+K129+K130+K132</f>
        <v>6433.7950000000001</v>
      </c>
      <c r="L133" s="386">
        <f>L9+L38+L41+L52+L79+L81+L88+L92+L114+L118+L129+L130+L132</f>
        <v>88155.56</v>
      </c>
    </row>
    <row r="134" spans="1:14" ht="24" customHeight="1" thickBot="1">
      <c r="A134" s="172"/>
      <c r="B134" s="173" t="s">
        <v>696</v>
      </c>
      <c r="C134" s="174"/>
      <c r="D134" s="174"/>
      <c r="E134" s="174"/>
      <c r="F134" s="174">
        <f>F82</f>
        <v>2976</v>
      </c>
      <c r="G134" s="174">
        <f>G82</f>
        <v>31.74</v>
      </c>
      <c r="H134" s="174"/>
      <c r="I134" s="174">
        <f>I82</f>
        <v>1824</v>
      </c>
      <c r="J134" s="174">
        <f>J82</f>
        <v>19.45</v>
      </c>
      <c r="K134" s="174">
        <f>K82</f>
        <v>4800</v>
      </c>
      <c r="L134" s="175">
        <f>L82</f>
        <v>51.19</v>
      </c>
    </row>
    <row r="135" spans="1:14" ht="24" customHeight="1" thickBot="1">
      <c r="A135" s="166"/>
      <c r="B135" s="167" t="s">
        <v>695</v>
      </c>
      <c r="C135" s="168"/>
      <c r="D135" s="168"/>
      <c r="E135" s="168"/>
      <c r="F135" s="168"/>
      <c r="G135" s="168">
        <f>G133+G134</f>
        <v>54688.109999999993</v>
      </c>
      <c r="H135" s="168"/>
      <c r="I135" s="168"/>
      <c r="J135" s="168">
        <f>J133+J134</f>
        <v>33518.639999999992</v>
      </c>
      <c r="K135" s="168"/>
      <c r="L135" s="170">
        <f>L133+L134</f>
        <v>88206.75</v>
      </c>
    </row>
    <row r="136" spans="1:14" ht="24" customHeight="1">
      <c r="B136" s="89"/>
      <c r="C136" s="90"/>
      <c r="H136" s="91"/>
    </row>
  </sheetData>
  <mergeCells count="38">
    <mergeCell ref="A120:A128"/>
    <mergeCell ref="J73:J74"/>
    <mergeCell ref="A103:A104"/>
    <mergeCell ref="B103:B104"/>
    <mergeCell ref="A111:A112"/>
    <mergeCell ref="B111:B112"/>
    <mergeCell ref="J6:J7"/>
    <mergeCell ref="I2:K2"/>
    <mergeCell ref="L6:L7"/>
    <mergeCell ref="A99:A100"/>
    <mergeCell ref="B99:B100"/>
    <mergeCell ref="C99:C100"/>
    <mergeCell ref="A42:A51"/>
    <mergeCell ref="D73:D74"/>
    <mergeCell ref="K73:K74"/>
    <mergeCell ref="L73:L74"/>
    <mergeCell ref="A83:A87"/>
    <mergeCell ref="B83:B87"/>
    <mergeCell ref="A93:A96"/>
    <mergeCell ref="F73:F74"/>
    <mergeCell ref="G73:G74"/>
    <mergeCell ref="I73:I74"/>
    <mergeCell ref="I1:L1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  <mergeCell ref="K6:K7"/>
  </mergeCells>
  <pageMargins left="0.39370078740157483" right="0.39370078740157483" top="0.78740157480314965" bottom="0" header="0.39370078740157483" footer="0"/>
  <pageSetup paperSize="9" scale="69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W1048576"/>
  <sheetViews>
    <sheetView topLeftCell="A9" zoomScaleNormal="100" workbookViewId="0">
      <selection activeCell="A10" sqref="A10:S20"/>
    </sheetView>
  </sheetViews>
  <sheetFormatPr defaultColWidth="9.42578125" defaultRowHeight="12.75" customHeight="1"/>
  <cols>
    <col min="1" max="1" width="5.28515625" style="92" customWidth="1"/>
    <col min="2" max="2" width="40.140625" style="92" customWidth="1"/>
    <col min="3" max="3" width="16.140625" style="161" customWidth="1"/>
    <col min="4" max="4" width="20.85546875" style="92" customWidth="1"/>
    <col min="5" max="5" width="12.5703125" style="92" customWidth="1"/>
    <col min="6" max="6" width="11.140625" style="92" customWidth="1"/>
    <col min="7" max="7" width="10.85546875" style="92" customWidth="1"/>
    <col min="8" max="8" width="10" style="92" customWidth="1"/>
    <col min="9" max="9" width="11.7109375" style="92" customWidth="1"/>
    <col min="10" max="10" width="9" style="92" customWidth="1"/>
    <col min="11" max="11" width="12.85546875" style="92" customWidth="1"/>
    <col min="12" max="12" width="10.5703125" style="92" customWidth="1"/>
    <col min="13" max="13" width="11.85546875" style="92" customWidth="1"/>
    <col min="14" max="14" width="9" style="92" customWidth="1"/>
    <col min="15" max="15" width="9.28515625" style="92" customWidth="1"/>
    <col min="16" max="17" width="9.5703125" style="92" customWidth="1"/>
    <col min="18" max="18" width="9.42578125" style="92" customWidth="1"/>
    <col min="19" max="19" width="9.5703125" style="92" customWidth="1"/>
    <col min="20" max="257" width="9.42578125" style="92" customWidth="1"/>
    <col min="258" max="258" width="9.42578125" style="6" customWidth="1"/>
    <col min="259" max="16384" width="9.42578125" style="6"/>
  </cols>
  <sheetData>
    <row r="2" spans="1:257" s="230" customFormat="1" ht="19.5" customHeight="1">
      <c r="A2" s="227"/>
      <c r="B2" s="227"/>
      <c r="C2" s="228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73" t="s">
        <v>516</v>
      </c>
      <c r="Q2" s="273"/>
      <c r="R2" s="273"/>
      <c r="S2" s="273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  <c r="DD2" s="227"/>
      <c r="DE2" s="227"/>
      <c r="DF2" s="227"/>
      <c r="DG2" s="227"/>
      <c r="DH2" s="227"/>
      <c r="DI2" s="227"/>
      <c r="DJ2" s="227"/>
      <c r="DK2" s="227"/>
      <c r="DL2" s="227"/>
      <c r="DM2" s="227"/>
      <c r="DN2" s="227"/>
      <c r="DO2" s="227"/>
      <c r="DP2" s="227"/>
      <c r="DQ2" s="227"/>
      <c r="DR2" s="227"/>
      <c r="DS2" s="227"/>
      <c r="DT2" s="227"/>
      <c r="DU2" s="227"/>
      <c r="DV2" s="227"/>
      <c r="DW2" s="227"/>
      <c r="DX2" s="227"/>
      <c r="DY2" s="227"/>
      <c r="DZ2" s="227"/>
      <c r="EA2" s="227"/>
      <c r="EB2" s="227"/>
      <c r="EC2" s="227"/>
      <c r="ED2" s="227"/>
      <c r="EE2" s="227"/>
      <c r="EF2" s="227"/>
      <c r="EG2" s="227"/>
      <c r="EH2" s="227"/>
      <c r="EI2" s="227"/>
      <c r="EJ2" s="227"/>
      <c r="EK2" s="227"/>
      <c r="EL2" s="227"/>
      <c r="EM2" s="227"/>
      <c r="EN2" s="227"/>
      <c r="EO2" s="227"/>
      <c r="EP2" s="227"/>
      <c r="EQ2" s="227"/>
      <c r="ER2" s="227"/>
      <c r="ES2" s="227"/>
      <c r="ET2" s="227"/>
      <c r="EU2" s="227"/>
      <c r="EV2" s="227"/>
      <c r="EW2" s="227"/>
      <c r="EX2" s="227"/>
      <c r="EY2" s="227"/>
      <c r="EZ2" s="227"/>
      <c r="FA2" s="227"/>
      <c r="FB2" s="227"/>
      <c r="FC2" s="227"/>
      <c r="FD2" s="227"/>
      <c r="FE2" s="227"/>
      <c r="FF2" s="227"/>
      <c r="FG2" s="227"/>
      <c r="FH2" s="227"/>
      <c r="FI2" s="227"/>
      <c r="FJ2" s="227"/>
      <c r="FK2" s="227"/>
      <c r="FL2" s="227"/>
      <c r="FM2" s="227"/>
      <c r="FN2" s="227"/>
      <c r="FO2" s="227"/>
      <c r="FP2" s="227"/>
      <c r="FQ2" s="227"/>
      <c r="FR2" s="227"/>
      <c r="FS2" s="227"/>
      <c r="FT2" s="227"/>
      <c r="FU2" s="227"/>
      <c r="FV2" s="227"/>
      <c r="FW2" s="227"/>
      <c r="FX2" s="227"/>
      <c r="FY2" s="227"/>
      <c r="FZ2" s="227"/>
      <c r="GA2" s="227"/>
      <c r="GB2" s="227"/>
      <c r="GC2" s="227"/>
      <c r="GD2" s="227"/>
      <c r="GE2" s="227"/>
      <c r="GF2" s="227"/>
      <c r="GG2" s="227"/>
      <c r="GH2" s="227"/>
      <c r="GI2" s="227"/>
      <c r="GJ2" s="227"/>
      <c r="GK2" s="227"/>
      <c r="GL2" s="227"/>
      <c r="GM2" s="227"/>
      <c r="GN2" s="227"/>
      <c r="GO2" s="227"/>
      <c r="GP2" s="227"/>
      <c r="GQ2" s="227"/>
      <c r="GR2" s="227"/>
      <c r="GS2" s="227"/>
      <c r="GT2" s="227"/>
      <c r="GU2" s="227"/>
      <c r="GV2" s="227"/>
      <c r="GW2" s="227"/>
      <c r="GX2" s="227"/>
      <c r="GY2" s="227"/>
      <c r="GZ2" s="227"/>
      <c r="HA2" s="227"/>
      <c r="HB2" s="227"/>
      <c r="HC2" s="227"/>
      <c r="HD2" s="227"/>
      <c r="HE2" s="227"/>
      <c r="HF2" s="227"/>
      <c r="HG2" s="227"/>
      <c r="HH2" s="227"/>
      <c r="HI2" s="227"/>
      <c r="HJ2" s="227"/>
      <c r="HK2" s="227"/>
      <c r="HL2" s="227"/>
      <c r="HM2" s="227"/>
      <c r="HN2" s="227"/>
      <c r="HO2" s="227"/>
      <c r="HP2" s="227"/>
      <c r="HQ2" s="227"/>
      <c r="HR2" s="227"/>
      <c r="HS2" s="227"/>
      <c r="HT2" s="227"/>
      <c r="HU2" s="227"/>
      <c r="HV2" s="227"/>
      <c r="HW2" s="227"/>
      <c r="HX2" s="227"/>
      <c r="HY2" s="227"/>
      <c r="HZ2" s="227"/>
      <c r="IA2" s="227"/>
      <c r="IB2" s="227"/>
      <c r="IC2" s="227"/>
      <c r="ID2" s="227"/>
      <c r="IE2" s="227"/>
      <c r="IF2" s="227"/>
      <c r="IG2" s="227"/>
      <c r="IH2" s="227"/>
      <c r="II2" s="227"/>
      <c r="IJ2" s="227"/>
      <c r="IK2" s="227"/>
      <c r="IL2" s="227"/>
      <c r="IM2" s="227"/>
      <c r="IN2" s="227"/>
      <c r="IO2" s="227"/>
      <c r="IP2" s="227"/>
      <c r="IQ2" s="227"/>
      <c r="IR2" s="227"/>
      <c r="IS2" s="227"/>
      <c r="IT2" s="227"/>
      <c r="IU2" s="227"/>
      <c r="IV2" s="227"/>
      <c r="IW2" s="227"/>
    </row>
    <row r="3" spans="1:257" s="230" customFormat="1" ht="39.75" customHeight="1">
      <c r="A3" s="227"/>
      <c r="B3" s="227"/>
      <c r="C3" s="228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74" t="s">
        <v>1</v>
      </c>
      <c r="Q3" s="274"/>
      <c r="R3" s="274"/>
      <c r="S3" s="274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  <c r="DO3" s="227"/>
      <c r="DP3" s="227"/>
      <c r="DQ3" s="227"/>
      <c r="DR3" s="227"/>
      <c r="DS3" s="227"/>
      <c r="DT3" s="227"/>
      <c r="DU3" s="227"/>
      <c r="DV3" s="227"/>
      <c r="DW3" s="227"/>
      <c r="DX3" s="227"/>
      <c r="DY3" s="227"/>
      <c r="DZ3" s="227"/>
      <c r="EA3" s="227"/>
      <c r="EB3" s="227"/>
      <c r="EC3" s="227"/>
      <c r="ED3" s="227"/>
      <c r="EE3" s="227"/>
      <c r="EF3" s="227"/>
      <c r="EG3" s="227"/>
      <c r="EH3" s="227"/>
      <c r="EI3" s="227"/>
      <c r="EJ3" s="227"/>
      <c r="EK3" s="227"/>
      <c r="EL3" s="227"/>
      <c r="EM3" s="227"/>
      <c r="EN3" s="227"/>
      <c r="EO3" s="227"/>
      <c r="EP3" s="227"/>
      <c r="EQ3" s="227"/>
      <c r="ER3" s="227"/>
      <c r="ES3" s="227"/>
      <c r="ET3" s="227"/>
      <c r="EU3" s="227"/>
      <c r="EV3" s="227"/>
      <c r="EW3" s="227"/>
      <c r="EX3" s="227"/>
      <c r="EY3" s="227"/>
      <c r="EZ3" s="227"/>
      <c r="FA3" s="227"/>
      <c r="FB3" s="227"/>
      <c r="FC3" s="227"/>
      <c r="FD3" s="227"/>
      <c r="FE3" s="227"/>
      <c r="FF3" s="227"/>
      <c r="FG3" s="227"/>
      <c r="FH3" s="227"/>
      <c r="FI3" s="227"/>
      <c r="FJ3" s="227"/>
      <c r="FK3" s="227"/>
      <c r="FL3" s="227"/>
      <c r="FM3" s="227"/>
      <c r="FN3" s="227"/>
      <c r="FO3" s="227"/>
      <c r="FP3" s="227"/>
      <c r="FQ3" s="227"/>
      <c r="FR3" s="227"/>
      <c r="FS3" s="227"/>
      <c r="FT3" s="227"/>
      <c r="FU3" s="227"/>
      <c r="FV3" s="227"/>
      <c r="FW3" s="227"/>
      <c r="FX3" s="227"/>
      <c r="FY3" s="227"/>
      <c r="FZ3" s="227"/>
      <c r="GA3" s="227"/>
      <c r="GB3" s="227"/>
      <c r="GC3" s="227"/>
      <c r="GD3" s="227"/>
      <c r="GE3" s="227"/>
      <c r="GF3" s="227"/>
      <c r="GG3" s="227"/>
      <c r="GH3" s="227"/>
      <c r="GI3" s="227"/>
      <c r="GJ3" s="227"/>
      <c r="GK3" s="227"/>
      <c r="GL3" s="227"/>
      <c r="GM3" s="227"/>
      <c r="GN3" s="227"/>
      <c r="GO3" s="227"/>
      <c r="GP3" s="227"/>
      <c r="GQ3" s="227"/>
      <c r="GR3" s="227"/>
      <c r="GS3" s="227"/>
      <c r="GT3" s="227"/>
      <c r="GU3" s="227"/>
      <c r="GV3" s="227"/>
      <c r="GW3" s="227"/>
      <c r="GX3" s="227"/>
      <c r="GY3" s="227"/>
      <c r="GZ3" s="227"/>
      <c r="HA3" s="227"/>
      <c r="HB3" s="227"/>
      <c r="HC3" s="227"/>
      <c r="HD3" s="227"/>
      <c r="HE3" s="227"/>
      <c r="HF3" s="227"/>
      <c r="HG3" s="227"/>
      <c r="HH3" s="227"/>
      <c r="HI3" s="227"/>
      <c r="HJ3" s="227"/>
      <c r="HK3" s="227"/>
      <c r="HL3" s="227"/>
      <c r="HM3" s="227"/>
      <c r="HN3" s="227"/>
      <c r="HO3" s="227"/>
      <c r="HP3" s="227"/>
      <c r="HQ3" s="227"/>
      <c r="HR3" s="227"/>
      <c r="HS3" s="227"/>
      <c r="HT3" s="227"/>
      <c r="HU3" s="227"/>
      <c r="HV3" s="227"/>
      <c r="HW3" s="227"/>
      <c r="HX3" s="227"/>
      <c r="HY3" s="227"/>
      <c r="HZ3" s="227"/>
      <c r="IA3" s="227"/>
      <c r="IB3" s="227"/>
      <c r="IC3" s="227"/>
      <c r="ID3" s="227"/>
      <c r="IE3" s="227"/>
      <c r="IF3" s="227"/>
      <c r="IG3" s="227"/>
      <c r="IH3" s="227"/>
      <c r="II3" s="227"/>
      <c r="IJ3" s="227"/>
      <c r="IK3" s="227"/>
      <c r="IL3" s="227"/>
      <c r="IM3" s="227"/>
      <c r="IN3" s="227"/>
      <c r="IO3" s="227"/>
      <c r="IP3" s="227"/>
      <c r="IQ3" s="227"/>
      <c r="IR3" s="227"/>
      <c r="IS3" s="227"/>
      <c r="IT3" s="227"/>
      <c r="IU3" s="227"/>
      <c r="IV3" s="227"/>
      <c r="IW3" s="227"/>
    </row>
    <row r="4" spans="1:257" s="230" customFormat="1" ht="24" customHeight="1">
      <c r="A4" s="227"/>
      <c r="B4" s="227"/>
      <c r="C4" s="228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74" t="s">
        <v>694</v>
      </c>
      <c r="Q4" s="274"/>
      <c r="R4" s="274"/>
      <c r="S4" s="274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  <c r="IS4" s="227"/>
      <c r="IT4" s="227"/>
      <c r="IU4" s="227"/>
      <c r="IV4" s="227"/>
      <c r="IW4" s="227"/>
    </row>
    <row r="5" spans="1:257" s="230" customFormat="1" ht="31.5" customHeight="1" thickBot="1">
      <c r="A5" s="281" t="s">
        <v>517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  <c r="IS5" s="227"/>
      <c r="IT5" s="227"/>
      <c r="IU5" s="227"/>
      <c r="IV5" s="227"/>
      <c r="IW5" s="227"/>
    </row>
    <row r="6" spans="1:257" ht="15.75" customHeight="1">
      <c r="A6" s="282" t="s">
        <v>518</v>
      </c>
      <c r="B6" s="285" t="s">
        <v>4</v>
      </c>
      <c r="C6" s="287" t="s">
        <v>5</v>
      </c>
      <c r="D6" s="285" t="s">
        <v>6</v>
      </c>
      <c r="E6" s="285" t="s">
        <v>7</v>
      </c>
      <c r="F6" s="285"/>
      <c r="G6" s="285"/>
      <c r="H6" s="285"/>
      <c r="I6" s="285"/>
      <c r="J6" s="285"/>
      <c r="K6" s="285" t="s">
        <v>8</v>
      </c>
      <c r="L6" s="285"/>
      <c r="M6" s="285"/>
      <c r="N6" s="285"/>
      <c r="O6" s="285"/>
      <c r="P6" s="285"/>
      <c r="Q6" s="285" t="s">
        <v>9</v>
      </c>
      <c r="R6" s="285"/>
      <c r="S6" s="290"/>
    </row>
    <row r="7" spans="1:257" ht="28.5" customHeight="1">
      <c r="A7" s="283"/>
      <c r="B7" s="258"/>
      <c r="C7" s="260"/>
      <c r="D7" s="258"/>
      <c r="E7" s="258" t="s">
        <v>519</v>
      </c>
      <c r="F7" s="258"/>
      <c r="G7" s="246" t="s">
        <v>520</v>
      </c>
      <c r="H7" s="258" t="s">
        <v>521</v>
      </c>
      <c r="I7" s="258" t="s">
        <v>522</v>
      </c>
      <c r="J7" s="258" t="s">
        <v>677</v>
      </c>
      <c r="K7" s="258" t="s">
        <v>519</v>
      </c>
      <c r="L7" s="258"/>
      <c r="M7" s="246" t="s">
        <v>520</v>
      </c>
      <c r="N7" s="258" t="s">
        <v>521</v>
      </c>
      <c r="O7" s="258" t="s">
        <v>523</v>
      </c>
      <c r="P7" s="258" t="s">
        <v>677</v>
      </c>
      <c r="Q7" s="258" t="s">
        <v>521</v>
      </c>
      <c r="R7" s="258" t="s">
        <v>523</v>
      </c>
      <c r="S7" s="291" t="s">
        <v>677</v>
      </c>
    </row>
    <row r="8" spans="1:257" ht="42" customHeight="1" thickBot="1">
      <c r="A8" s="284"/>
      <c r="B8" s="286"/>
      <c r="C8" s="288"/>
      <c r="D8" s="286"/>
      <c r="E8" s="255" t="s">
        <v>683</v>
      </c>
      <c r="F8" s="255" t="s">
        <v>684</v>
      </c>
      <c r="G8" s="255" t="s">
        <v>684</v>
      </c>
      <c r="H8" s="286"/>
      <c r="I8" s="286"/>
      <c r="J8" s="286"/>
      <c r="K8" s="255" t="s">
        <v>683</v>
      </c>
      <c r="L8" s="255" t="s">
        <v>684</v>
      </c>
      <c r="M8" s="255" t="s">
        <v>684</v>
      </c>
      <c r="N8" s="286"/>
      <c r="O8" s="286"/>
      <c r="P8" s="286"/>
      <c r="Q8" s="286"/>
      <c r="R8" s="286"/>
      <c r="S8" s="292"/>
    </row>
    <row r="9" spans="1:257" ht="13.5" customHeight="1" thickBot="1">
      <c r="A9" s="203" t="s">
        <v>524</v>
      </c>
      <c r="B9" s="204" t="s">
        <v>425</v>
      </c>
      <c r="C9" s="204" t="s">
        <v>426</v>
      </c>
      <c r="D9" s="204" t="s">
        <v>427</v>
      </c>
      <c r="E9" s="204" t="s">
        <v>428</v>
      </c>
      <c r="F9" s="204" t="s">
        <v>429</v>
      </c>
      <c r="G9" s="204" t="s">
        <v>430</v>
      </c>
      <c r="H9" s="204" t="s">
        <v>431</v>
      </c>
      <c r="I9" s="204" t="s">
        <v>432</v>
      </c>
      <c r="J9" s="204" t="s">
        <v>433</v>
      </c>
      <c r="K9" s="204" t="s">
        <v>525</v>
      </c>
      <c r="L9" s="204" t="s">
        <v>526</v>
      </c>
      <c r="M9" s="204" t="s">
        <v>419</v>
      </c>
      <c r="N9" s="204" t="s">
        <v>527</v>
      </c>
      <c r="O9" s="204" t="s">
        <v>528</v>
      </c>
      <c r="P9" s="204" t="s">
        <v>529</v>
      </c>
      <c r="Q9" s="204" t="s">
        <v>530</v>
      </c>
      <c r="R9" s="204" t="s">
        <v>531</v>
      </c>
      <c r="S9" s="205" t="s">
        <v>666</v>
      </c>
    </row>
    <row r="10" spans="1:257" s="93" customFormat="1" ht="27.75" customHeight="1">
      <c r="A10" s="210" t="s">
        <v>98</v>
      </c>
      <c r="B10" s="211" t="s">
        <v>532</v>
      </c>
      <c r="C10" s="212"/>
      <c r="D10" s="212"/>
      <c r="E10" s="212"/>
      <c r="F10" s="212"/>
      <c r="G10" s="212"/>
      <c r="H10" s="212">
        <f>H11</f>
        <v>80.2</v>
      </c>
      <c r="I10" s="212">
        <f>I11</f>
        <v>1400</v>
      </c>
      <c r="J10" s="212">
        <f>J11</f>
        <v>1046.43</v>
      </c>
      <c r="K10" s="212"/>
      <c r="L10" s="212"/>
      <c r="M10" s="212"/>
      <c r="N10" s="212">
        <f t="shared" ref="N10:S10" si="0">N11</f>
        <v>80.2</v>
      </c>
      <c r="O10" s="212">
        <f t="shared" si="0"/>
        <v>1400</v>
      </c>
      <c r="P10" s="212">
        <f t="shared" si="0"/>
        <v>1046.43</v>
      </c>
      <c r="Q10" s="212">
        <f t="shared" si="0"/>
        <v>160.4</v>
      </c>
      <c r="R10" s="212">
        <f t="shared" si="0"/>
        <v>2800</v>
      </c>
      <c r="S10" s="213">
        <f t="shared" si="0"/>
        <v>2092.86</v>
      </c>
    </row>
    <row r="11" spans="1:257" s="93" customFormat="1" ht="57" customHeight="1">
      <c r="A11" s="192" t="s">
        <v>100</v>
      </c>
      <c r="B11" s="48" t="s">
        <v>533</v>
      </c>
      <c r="C11" s="49" t="s">
        <v>103</v>
      </c>
      <c r="D11" s="49" t="s">
        <v>15</v>
      </c>
      <c r="E11" s="72">
        <v>11299.536</v>
      </c>
      <c r="F11" s="244">
        <v>100.15</v>
      </c>
      <c r="G11" s="59"/>
      <c r="H11" s="59">
        <f>ROUND(Q11/12*6,2)</f>
        <v>80.2</v>
      </c>
      <c r="I11" s="59">
        <f>ROUND(R11/12*6,2)</f>
        <v>1400</v>
      </c>
      <c r="J11" s="59">
        <f>ROUND(H11*E11/1000,2)+ROUND(I11*F11/1000,2)</f>
        <v>1046.43</v>
      </c>
      <c r="K11" s="72">
        <v>11299.536</v>
      </c>
      <c r="L11" s="244">
        <v>100.15</v>
      </c>
      <c r="M11" s="59"/>
      <c r="N11" s="59">
        <f>Q11-H11</f>
        <v>80.2</v>
      </c>
      <c r="O11" s="59">
        <f>R11-I11</f>
        <v>1400</v>
      </c>
      <c r="P11" s="59">
        <f>ROUND(N11*K11/1000,2)+ROUND(O11*L11/1000,2)</f>
        <v>1046.43</v>
      </c>
      <c r="Q11" s="59">
        <v>160.4</v>
      </c>
      <c r="R11" s="59">
        <v>2800</v>
      </c>
      <c r="S11" s="187">
        <f>J11+P11</f>
        <v>2092.86</v>
      </c>
    </row>
    <row r="12" spans="1:257" s="95" customFormat="1" ht="30.75" customHeight="1">
      <c r="A12" s="337" t="s">
        <v>321</v>
      </c>
      <c r="B12" s="65" t="s">
        <v>322</v>
      </c>
      <c r="C12" s="45" t="s">
        <v>103</v>
      </c>
      <c r="D12" s="64" t="s">
        <v>15</v>
      </c>
      <c r="E12" s="64"/>
      <c r="F12" s="64">
        <v>73.25</v>
      </c>
      <c r="G12" s="64"/>
      <c r="H12" s="64">
        <f>ROUND(Q12/12*6,2)</f>
        <v>0</v>
      </c>
      <c r="I12" s="64">
        <f>ROUND(R12/12*6,2)</f>
        <v>25</v>
      </c>
      <c r="J12" s="64">
        <f>ROUND(H12*E12/1000,2)+ROUND(I12*F12/1000,2)</f>
        <v>1.83</v>
      </c>
      <c r="K12" s="64"/>
      <c r="L12" s="64">
        <v>73.25</v>
      </c>
      <c r="M12" s="64"/>
      <c r="N12" s="64">
        <f>Q12-H12</f>
        <v>0</v>
      </c>
      <c r="O12" s="64">
        <f>R12-I12</f>
        <v>25</v>
      </c>
      <c r="P12" s="64">
        <f>ROUND(N12*K12/1000,2)+ROUND(O12*L12/1000,2)</f>
        <v>1.83</v>
      </c>
      <c r="Q12" s="64">
        <v>0</v>
      </c>
      <c r="R12" s="64">
        <v>50</v>
      </c>
      <c r="S12" s="363">
        <f>J12+P12</f>
        <v>3.66</v>
      </c>
      <c r="U12" s="93"/>
      <c r="V12" s="93"/>
    </row>
    <row r="13" spans="1:257" s="93" customFormat="1" ht="35.25" customHeight="1">
      <c r="A13" s="337" t="s">
        <v>343</v>
      </c>
      <c r="B13" s="65" t="s">
        <v>344</v>
      </c>
      <c r="C13" s="64"/>
      <c r="D13" s="64"/>
      <c r="E13" s="64"/>
      <c r="F13" s="64"/>
      <c r="G13" s="64"/>
      <c r="H13" s="10">
        <f>SUM(H14:H16)</f>
        <v>7.5</v>
      </c>
      <c r="I13" s="10">
        <f>SUM(I14:I16)</f>
        <v>99.25</v>
      </c>
      <c r="J13" s="10">
        <f>SUM(J14:J16)</f>
        <v>57.989999999999995</v>
      </c>
      <c r="K13" s="64"/>
      <c r="L13" s="64"/>
      <c r="M13" s="10"/>
      <c r="N13" s="10">
        <f t="shared" ref="N13:S13" si="1">SUM(N14:N16)</f>
        <v>7.5</v>
      </c>
      <c r="O13" s="10">
        <f t="shared" si="1"/>
        <v>99.25</v>
      </c>
      <c r="P13" s="10">
        <f t="shared" si="1"/>
        <v>57.989999999999995</v>
      </c>
      <c r="Q13" s="10">
        <f t="shared" si="1"/>
        <v>15</v>
      </c>
      <c r="R13" s="10">
        <f t="shared" si="1"/>
        <v>198.5</v>
      </c>
      <c r="S13" s="183">
        <f t="shared" si="1"/>
        <v>115.97999999999999</v>
      </c>
    </row>
    <row r="14" spans="1:257" s="93" customFormat="1" ht="52.5" customHeight="1">
      <c r="A14" s="196" t="s">
        <v>345</v>
      </c>
      <c r="B14" s="94" t="s">
        <v>534</v>
      </c>
      <c r="C14" s="49" t="s">
        <v>347</v>
      </c>
      <c r="D14" s="31" t="s">
        <v>15</v>
      </c>
      <c r="E14" s="72">
        <v>11299.536</v>
      </c>
      <c r="F14" s="244">
        <v>100.15</v>
      </c>
      <c r="G14" s="59"/>
      <c r="H14" s="59">
        <f t="shared" ref="H14:I16" si="2">ROUND(Q14/12*6,2)</f>
        <v>3</v>
      </c>
      <c r="I14" s="59">
        <f t="shared" si="2"/>
        <v>34.25</v>
      </c>
      <c r="J14" s="59">
        <f>ROUND(H14*E14/1000,2)+ROUND(I14*F14/1000,2)</f>
        <v>37.33</v>
      </c>
      <c r="K14" s="72">
        <v>11299.536</v>
      </c>
      <c r="L14" s="244">
        <v>100.15</v>
      </c>
      <c r="M14" s="59"/>
      <c r="N14" s="59">
        <f t="shared" ref="N14:O16" si="3">Q14-H14</f>
        <v>3</v>
      </c>
      <c r="O14" s="59">
        <f t="shared" si="3"/>
        <v>34.25</v>
      </c>
      <c r="P14" s="59">
        <f>ROUND(N14*K14/1000,2)+ROUND(O14*L14/1000,2)</f>
        <v>37.33</v>
      </c>
      <c r="Q14" s="59">
        <v>6</v>
      </c>
      <c r="R14" s="59">
        <v>68.5</v>
      </c>
      <c r="S14" s="187">
        <f>J14+P14</f>
        <v>74.66</v>
      </c>
    </row>
    <row r="15" spans="1:257" s="93" customFormat="1" ht="111.75" customHeight="1">
      <c r="A15" s="196" t="s">
        <v>351</v>
      </c>
      <c r="B15" s="248" t="s">
        <v>494</v>
      </c>
      <c r="C15" s="29" t="s">
        <v>347</v>
      </c>
      <c r="D15" s="247" t="s">
        <v>15</v>
      </c>
      <c r="E15" s="37">
        <v>3800</v>
      </c>
      <c r="F15" s="37">
        <v>54.81</v>
      </c>
      <c r="G15" s="243"/>
      <c r="H15" s="243">
        <f t="shared" si="2"/>
        <v>2.25</v>
      </c>
      <c r="I15" s="243">
        <f t="shared" si="2"/>
        <v>32.5</v>
      </c>
      <c r="J15" s="243">
        <f>ROUND(H15*E15/1000,2)+ROUND(I15*F15/1000,2)</f>
        <v>10.33</v>
      </c>
      <c r="K15" s="37">
        <v>3800</v>
      </c>
      <c r="L15" s="37">
        <v>54.81</v>
      </c>
      <c r="M15" s="243"/>
      <c r="N15" s="243">
        <f t="shared" si="3"/>
        <v>2.25</v>
      </c>
      <c r="O15" s="243">
        <f t="shared" si="3"/>
        <v>32.5</v>
      </c>
      <c r="P15" s="243">
        <f>ROUND(N15*K15/1000,2)+ROUND(O15*L15/1000,2)</f>
        <v>10.33</v>
      </c>
      <c r="Q15" s="243">
        <v>4.5</v>
      </c>
      <c r="R15" s="243">
        <v>65</v>
      </c>
      <c r="S15" s="188">
        <f>J15+P15</f>
        <v>20.66</v>
      </c>
    </row>
    <row r="16" spans="1:257" s="93" customFormat="1" ht="65.25" customHeight="1">
      <c r="A16" s="196" t="s">
        <v>353</v>
      </c>
      <c r="B16" s="248" t="s">
        <v>535</v>
      </c>
      <c r="C16" s="105" t="s">
        <v>347</v>
      </c>
      <c r="D16" s="247" t="s">
        <v>15</v>
      </c>
      <c r="E16" s="77">
        <v>3800</v>
      </c>
      <c r="F16" s="37">
        <v>54.81</v>
      </c>
      <c r="G16" s="32"/>
      <c r="H16" s="32">
        <f t="shared" si="2"/>
        <v>2.25</v>
      </c>
      <c r="I16" s="32">
        <f t="shared" si="2"/>
        <v>32.5</v>
      </c>
      <c r="J16" s="32">
        <f>ROUND(H16*E16/1000,2)+ROUND(I16*F16/1000,2)</f>
        <v>10.33</v>
      </c>
      <c r="K16" s="77">
        <v>3800</v>
      </c>
      <c r="L16" s="37">
        <v>54.81</v>
      </c>
      <c r="M16" s="32"/>
      <c r="N16" s="32">
        <f t="shared" si="3"/>
        <v>2.25</v>
      </c>
      <c r="O16" s="32">
        <f t="shared" si="3"/>
        <v>32.5</v>
      </c>
      <c r="P16" s="32">
        <f>ROUND(N16*K16/1000,2)+ROUND(O16*L16/1000,2)</f>
        <v>10.33</v>
      </c>
      <c r="Q16" s="243">
        <v>4.5</v>
      </c>
      <c r="R16" s="243">
        <v>65</v>
      </c>
      <c r="S16" s="189">
        <f>J16+P16</f>
        <v>20.66</v>
      </c>
    </row>
    <row r="17" spans="1:22" s="95" customFormat="1" ht="37.5" customHeight="1">
      <c r="A17" s="337" t="s">
        <v>395</v>
      </c>
      <c r="B17" s="96" t="s">
        <v>396</v>
      </c>
      <c r="C17" s="64"/>
      <c r="D17" s="64"/>
      <c r="E17" s="64"/>
      <c r="F17" s="64"/>
      <c r="G17" s="64"/>
      <c r="H17" s="10">
        <f>H19</f>
        <v>0.3</v>
      </c>
      <c r="I17" s="10">
        <f>I19</f>
        <v>4.2</v>
      </c>
      <c r="J17" s="10">
        <f>J19</f>
        <v>5.55</v>
      </c>
      <c r="K17" s="64"/>
      <c r="L17" s="64"/>
      <c r="M17" s="10"/>
      <c r="N17" s="10">
        <f t="shared" ref="N17:S17" si="4">N19</f>
        <v>0.28999999999999998</v>
      </c>
      <c r="O17" s="10">
        <f t="shared" si="4"/>
        <v>4.1900000000000004</v>
      </c>
      <c r="P17" s="10">
        <f t="shared" si="4"/>
        <v>5.38</v>
      </c>
      <c r="Q17" s="10">
        <f t="shared" si="4"/>
        <v>0.59</v>
      </c>
      <c r="R17" s="10">
        <f t="shared" si="4"/>
        <v>8.39</v>
      </c>
      <c r="S17" s="183">
        <f t="shared" si="4"/>
        <v>10.93</v>
      </c>
      <c r="U17" s="93"/>
      <c r="V17" s="93"/>
    </row>
    <row r="18" spans="1:22" s="93" customFormat="1" ht="48" customHeight="1">
      <c r="A18" s="196" t="s">
        <v>397</v>
      </c>
      <c r="B18" s="97" t="s">
        <v>398</v>
      </c>
      <c r="C18" s="218"/>
      <c r="D18" s="98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94"/>
    </row>
    <row r="19" spans="1:22" s="93" customFormat="1" ht="27.75" customHeight="1">
      <c r="A19" s="372"/>
      <c r="B19" s="99" t="s">
        <v>536</v>
      </c>
      <c r="C19" s="100" t="s">
        <v>117</v>
      </c>
      <c r="D19" s="100" t="s">
        <v>434</v>
      </c>
      <c r="E19" s="37">
        <v>17122.68</v>
      </c>
      <c r="F19" s="101">
        <v>98.052000000000007</v>
      </c>
      <c r="G19" s="32"/>
      <c r="H19" s="32">
        <f>ROUND(Q19/12*6,2)</f>
        <v>0.3</v>
      </c>
      <c r="I19" s="32">
        <f>ROUND(R19/12*6,2)</f>
        <v>4.2</v>
      </c>
      <c r="J19" s="32">
        <f>ROUND(H19*E19/1000,2)+ROUND(I19*F19/1000,2)</f>
        <v>5.55</v>
      </c>
      <c r="K19" s="37">
        <v>17122.68</v>
      </c>
      <c r="L19" s="101">
        <v>98.052000000000007</v>
      </c>
      <c r="M19" s="32"/>
      <c r="N19" s="32">
        <f>Q19-H19</f>
        <v>0.28999999999999998</v>
      </c>
      <c r="O19" s="32">
        <f>R19-I19</f>
        <v>4.1900000000000004</v>
      </c>
      <c r="P19" s="32">
        <f>ROUND(N19*K19/1000,2)+ROUND(O19*L19/1000,2)</f>
        <v>5.38</v>
      </c>
      <c r="Q19" s="32">
        <v>0.59</v>
      </c>
      <c r="R19" s="32">
        <v>8.39</v>
      </c>
      <c r="S19" s="189">
        <f>J19+P19</f>
        <v>10.93</v>
      </c>
    </row>
    <row r="20" spans="1:22" s="95" customFormat="1" ht="28.5" customHeight="1" thickBot="1">
      <c r="A20" s="373" t="s">
        <v>413</v>
      </c>
      <c r="B20" s="374" t="s">
        <v>414</v>
      </c>
      <c r="C20" s="375" t="s">
        <v>347</v>
      </c>
      <c r="D20" s="375" t="s">
        <v>15</v>
      </c>
      <c r="E20" s="376">
        <v>11299.536</v>
      </c>
      <c r="F20" s="377">
        <v>100.15</v>
      </c>
      <c r="G20" s="375"/>
      <c r="H20" s="375">
        <f>ROUND(Q20/12*6,2)</f>
        <v>0</v>
      </c>
      <c r="I20" s="375">
        <f>ROUND(R20/12*6,2)</f>
        <v>30</v>
      </c>
      <c r="J20" s="375">
        <f>ROUND(H20*E20/1000,2)+ROUND(I20*F20/1000,2)</f>
        <v>3</v>
      </c>
      <c r="K20" s="376">
        <v>11299.536</v>
      </c>
      <c r="L20" s="377">
        <v>100.15</v>
      </c>
      <c r="M20" s="375">
        <v>65.069999999999993</v>
      </c>
      <c r="N20" s="375">
        <f>Q20-H20</f>
        <v>0</v>
      </c>
      <c r="O20" s="375">
        <f>R20-I20</f>
        <v>30</v>
      </c>
      <c r="P20" s="375">
        <f>ROUND(N20*K20/1000,2)+ROUND(O20*L20/1000,2)</f>
        <v>3</v>
      </c>
      <c r="Q20" s="375"/>
      <c r="R20" s="375">
        <v>60</v>
      </c>
      <c r="S20" s="378">
        <f>J20+P20</f>
        <v>6</v>
      </c>
      <c r="U20" s="93"/>
      <c r="V20" s="93"/>
    </row>
    <row r="21" spans="1:22" s="93" customFormat="1" ht="18" customHeight="1" thickBot="1">
      <c r="A21" s="166"/>
      <c r="B21" s="167" t="s">
        <v>695</v>
      </c>
      <c r="C21" s="168"/>
      <c r="D21" s="168"/>
      <c r="E21" s="168"/>
      <c r="F21" s="168"/>
      <c r="G21" s="168"/>
      <c r="H21" s="168">
        <f>H12+H13+H17+H20+H10</f>
        <v>88</v>
      </c>
      <c r="I21" s="168">
        <f>I12+I13+I17+I20+I10</f>
        <v>1558.45</v>
      </c>
      <c r="J21" s="168">
        <f>J12+J13+J17+J20+J10</f>
        <v>1114.8</v>
      </c>
      <c r="K21" s="168"/>
      <c r="L21" s="168"/>
      <c r="M21" s="168"/>
      <c r="N21" s="168">
        <f t="shared" ref="N21:S21" si="5">N12+N13+N17+N20+N10</f>
        <v>87.990000000000009</v>
      </c>
      <c r="O21" s="168">
        <f t="shared" si="5"/>
        <v>1558.44</v>
      </c>
      <c r="P21" s="168">
        <f t="shared" si="5"/>
        <v>1114.6300000000001</v>
      </c>
      <c r="Q21" s="168">
        <f t="shared" si="5"/>
        <v>175.99</v>
      </c>
      <c r="R21" s="168">
        <f t="shared" si="5"/>
        <v>3116.89</v>
      </c>
      <c r="S21" s="170">
        <f t="shared" si="5"/>
        <v>2229.4300000000003</v>
      </c>
    </row>
    <row r="22" spans="1:22" ht="12.75" customHeight="1">
      <c r="U22" s="93"/>
      <c r="V22" s="93"/>
    </row>
    <row r="23" spans="1:22" ht="12.75" customHeight="1">
      <c r="U23" s="93"/>
      <c r="V23" s="93"/>
    </row>
    <row r="24" spans="1:22" ht="12.75" customHeight="1">
      <c r="U24" s="93"/>
      <c r="V24" s="93"/>
    </row>
    <row r="25" spans="1:22" ht="12.75" customHeight="1">
      <c r="U25" s="93"/>
      <c r="V25" s="93"/>
    </row>
    <row r="26" spans="1:22" ht="12.75" customHeight="1">
      <c r="U26" s="93"/>
      <c r="V26" s="93"/>
    </row>
    <row r="27" spans="1:22" ht="12.75" customHeight="1">
      <c r="U27" s="93"/>
      <c r="V27" s="93"/>
    </row>
    <row r="28" spans="1:22" ht="12.75" customHeight="1">
      <c r="U28" s="93"/>
      <c r="V28" s="93"/>
    </row>
    <row r="29" spans="1:22" ht="12.75" customHeight="1">
      <c r="U29" s="93"/>
      <c r="V29" s="93"/>
    </row>
    <row r="30" spans="1:22" ht="12.75" customHeight="1">
      <c r="U30" s="93"/>
      <c r="V30" s="93"/>
    </row>
    <row r="31" spans="1:22" ht="12.75" customHeight="1">
      <c r="U31" s="93"/>
      <c r="V31" s="93"/>
    </row>
    <row r="32" spans="1:22" ht="12.75" customHeight="1">
      <c r="U32" s="93"/>
      <c r="V32" s="93"/>
    </row>
    <row r="33" spans="21:22" ht="12.75" customHeight="1">
      <c r="U33" s="93"/>
      <c r="V33" s="93"/>
    </row>
    <row r="34" spans="21:22" ht="12.75" customHeight="1">
      <c r="U34" s="93"/>
      <c r="V34" s="93"/>
    </row>
    <row r="35" spans="21:22" ht="12.75" customHeight="1">
      <c r="U35" s="93"/>
      <c r="V35" s="93"/>
    </row>
    <row r="36" spans="21:22" ht="12.75" customHeight="1">
      <c r="U36" s="93"/>
      <c r="V36" s="93"/>
    </row>
    <row r="37" spans="21:22" ht="12.75" customHeight="1">
      <c r="U37" s="93"/>
      <c r="V37" s="93"/>
    </row>
    <row r="38" spans="21:22" ht="12.75" customHeight="1">
      <c r="U38" s="93"/>
      <c r="V38" s="93"/>
    </row>
    <row r="39" spans="21:22" ht="12.75" customHeight="1">
      <c r="U39" s="93"/>
      <c r="V39" s="93"/>
    </row>
    <row r="40" spans="21:22" ht="12.75" customHeight="1">
      <c r="U40" s="93"/>
      <c r="V40" s="93"/>
    </row>
    <row r="41" spans="21:22" ht="12.75" customHeight="1">
      <c r="U41" s="93"/>
      <c r="V41" s="93"/>
    </row>
    <row r="42" spans="21:22" ht="12.75" customHeight="1">
      <c r="U42" s="93"/>
      <c r="V42" s="93"/>
    </row>
    <row r="43" spans="21:22" ht="12.75" customHeight="1">
      <c r="U43" s="93"/>
      <c r="V43" s="93"/>
    </row>
    <row r="44" spans="21:22" ht="12.75" customHeight="1">
      <c r="U44" s="93"/>
      <c r="V44" s="93"/>
    </row>
    <row r="45" spans="21:22" ht="12.75" customHeight="1">
      <c r="U45" s="93"/>
      <c r="V45" s="93"/>
    </row>
    <row r="46" spans="21:22" ht="12.75" customHeight="1">
      <c r="U46" s="93"/>
      <c r="V46" s="93"/>
    </row>
    <row r="47" spans="21:22" ht="12.75" customHeight="1">
      <c r="U47" s="93"/>
      <c r="V47" s="93"/>
    </row>
    <row r="48" spans="21:22" ht="12.75" customHeight="1">
      <c r="U48" s="93"/>
      <c r="V48" s="93"/>
    </row>
    <row r="49" spans="21:22" ht="12.75" customHeight="1">
      <c r="U49" s="93"/>
      <c r="V49" s="93"/>
    </row>
    <row r="50" spans="21:22" ht="12.75" customHeight="1">
      <c r="U50" s="93"/>
      <c r="V50" s="93"/>
    </row>
    <row r="51" spans="21:22" ht="12.75" customHeight="1">
      <c r="U51" s="93"/>
      <c r="V51" s="93"/>
    </row>
    <row r="52" spans="21:22" ht="12.75" customHeight="1">
      <c r="U52" s="93"/>
      <c r="V52" s="93"/>
    </row>
    <row r="53" spans="21:22" ht="12.75" customHeight="1">
      <c r="U53" s="93"/>
      <c r="V53" s="93"/>
    </row>
    <row r="54" spans="21:22" ht="12.75" customHeight="1">
      <c r="U54" s="93"/>
      <c r="V54" s="93"/>
    </row>
    <row r="55" spans="21:22" ht="12.75" customHeight="1">
      <c r="U55" s="93"/>
      <c r="V55" s="93"/>
    </row>
    <row r="56" spans="21:22" ht="12.75" customHeight="1">
      <c r="U56" s="93"/>
      <c r="V56" s="93"/>
    </row>
    <row r="57" spans="21:22" ht="12.75" customHeight="1">
      <c r="U57" s="93"/>
      <c r="V57" s="93"/>
    </row>
    <row r="58" spans="21:22" ht="12.75" customHeight="1">
      <c r="U58" s="93"/>
      <c r="V58" s="93"/>
    </row>
    <row r="59" spans="21:22" ht="12.75" customHeight="1">
      <c r="U59" s="93"/>
      <c r="V59" s="93"/>
    </row>
    <row r="60" spans="21:22" ht="12.75" customHeight="1">
      <c r="U60" s="93"/>
      <c r="V60" s="93"/>
    </row>
    <row r="61" spans="21:22" ht="12.75" customHeight="1">
      <c r="U61" s="93"/>
      <c r="V61" s="93"/>
    </row>
    <row r="62" spans="21:22" ht="12.75" customHeight="1">
      <c r="U62" s="93"/>
      <c r="V62" s="93"/>
    </row>
    <row r="63" spans="21:22" ht="12.75" customHeight="1">
      <c r="U63" s="93"/>
      <c r="V63" s="93"/>
    </row>
    <row r="64" spans="21:22" ht="12.75" customHeight="1">
      <c r="U64" s="93"/>
      <c r="V64" s="93"/>
    </row>
    <row r="65" spans="21:22" ht="12.75" customHeight="1">
      <c r="U65" s="93"/>
      <c r="V65" s="93"/>
    </row>
    <row r="66" spans="21:22" ht="12.75" customHeight="1">
      <c r="U66" s="93"/>
      <c r="V66" s="93"/>
    </row>
    <row r="67" spans="21:22" ht="12.75" customHeight="1">
      <c r="U67" s="93"/>
      <c r="V67" s="93"/>
    </row>
    <row r="68" spans="21:22" ht="12.75" customHeight="1">
      <c r="U68" s="93"/>
      <c r="V68" s="93"/>
    </row>
    <row r="69" spans="21:22" ht="12.75" customHeight="1">
      <c r="U69" s="93"/>
      <c r="V69" s="93"/>
    </row>
    <row r="70" spans="21:22" ht="12.75" customHeight="1">
      <c r="U70" s="93"/>
      <c r="V70" s="93"/>
    </row>
    <row r="71" spans="21:22" ht="12.75" customHeight="1">
      <c r="U71" s="93"/>
      <c r="V71" s="93"/>
    </row>
    <row r="72" spans="21:22" ht="12.75" customHeight="1">
      <c r="U72" s="93"/>
      <c r="V72" s="93"/>
    </row>
    <row r="73" spans="21:22" ht="12.75" customHeight="1">
      <c r="U73" s="93"/>
      <c r="V73" s="93"/>
    </row>
    <row r="74" spans="21:22" ht="12.75" customHeight="1">
      <c r="U74" s="93"/>
      <c r="V74" s="93"/>
    </row>
    <row r="75" spans="21:22" ht="12.75" customHeight="1">
      <c r="U75" s="93"/>
      <c r="V75" s="93"/>
    </row>
    <row r="76" spans="21:22" ht="12.75" customHeight="1">
      <c r="U76" s="93"/>
      <c r="V76" s="93"/>
    </row>
    <row r="77" spans="21:22" ht="12.75" customHeight="1">
      <c r="U77" s="93"/>
      <c r="V77" s="93"/>
    </row>
    <row r="78" spans="21:22" ht="12.75" customHeight="1">
      <c r="U78" s="93"/>
      <c r="V78" s="93"/>
    </row>
    <row r="79" spans="21:22" ht="12.75" customHeight="1">
      <c r="U79" s="93"/>
      <c r="V79" s="93"/>
    </row>
    <row r="80" spans="21:22" ht="12.75" customHeight="1">
      <c r="U80" s="93"/>
      <c r="V80" s="93"/>
    </row>
    <row r="81" spans="21:22" ht="12.75" customHeight="1">
      <c r="U81" s="93"/>
      <c r="V81" s="93"/>
    </row>
    <row r="82" spans="21:22" ht="12.75" customHeight="1">
      <c r="U82" s="93"/>
      <c r="V82" s="93"/>
    </row>
    <row r="83" spans="21:22" ht="12.75" customHeight="1">
      <c r="U83" s="93"/>
      <c r="V83" s="93"/>
    </row>
    <row r="84" spans="21:22" ht="12.75" customHeight="1">
      <c r="U84" s="93"/>
      <c r="V84" s="93"/>
    </row>
    <row r="85" spans="21:22" ht="12.75" customHeight="1">
      <c r="U85" s="93"/>
      <c r="V85" s="93"/>
    </row>
    <row r="86" spans="21:22" ht="12.75" customHeight="1">
      <c r="U86" s="93"/>
      <c r="V86" s="93"/>
    </row>
    <row r="87" spans="21:22" ht="12.75" customHeight="1">
      <c r="U87" s="93"/>
      <c r="V87" s="93"/>
    </row>
    <row r="88" spans="21:22" ht="12.75" customHeight="1">
      <c r="U88" s="93"/>
      <c r="V88" s="93"/>
    </row>
    <row r="89" spans="21:22" ht="12.75" customHeight="1">
      <c r="U89" s="93"/>
      <c r="V89" s="93"/>
    </row>
    <row r="90" spans="21:22" ht="12.75" customHeight="1">
      <c r="U90" s="93"/>
      <c r="V90" s="93"/>
    </row>
    <row r="91" spans="21:22" ht="12.75" customHeight="1">
      <c r="U91" s="93"/>
      <c r="V91" s="93"/>
    </row>
    <row r="92" spans="21:22" ht="12.75" customHeight="1">
      <c r="U92" s="93"/>
      <c r="V92" s="93"/>
    </row>
    <row r="93" spans="21:22" ht="12.75" customHeight="1">
      <c r="U93" s="93"/>
      <c r="V93" s="93"/>
    </row>
    <row r="94" spans="21:22" ht="12.75" customHeight="1">
      <c r="U94" s="93"/>
      <c r="V94" s="93"/>
    </row>
    <row r="95" spans="21:22" ht="12.75" customHeight="1">
      <c r="U95" s="93"/>
      <c r="V95" s="93"/>
    </row>
    <row r="96" spans="21:22" ht="12.75" customHeight="1">
      <c r="U96" s="93"/>
      <c r="V96" s="93"/>
    </row>
    <row r="97" spans="21:22" ht="12.75" customHeight="1">
      <c r="U97" s="93"/>
      <c r="V97" s="93"/>
    </row>
    <row r="98" spans="21:22" ht="12.75" customHeight="1">
      <c r="U98" s="93"/>
      <c r="V98" s="93"/>
    </row>
    <row r="99" spans="21:22" ht="12.75" customHeight="1">
      <c r="U99" s="93"/>
      <c r="V99" s="93"/>
    </row>
    <row r="100" spans="21:22" ht="12.75" customHeight="1">
      <c r="U100" s="93"/>
      <c r="V100" s="93"/>
    </row>
    <row r="101" spans="21:22" ht="12.75" customHeight="1">
      <c r="U101" s="93"/>
      <c r="V101" s="93"/>
    </row>
    <row r="102" spans="21:22" ht="12.75" customHeight="1">
      <c r="U102" s="93"/>
      <c r="V102" s="93"/>
    </row>
    <row r="103" spans="21:22" ht="12.75" customHeight="1">
      <c r="U103" s="93"/>
      <c r="V103" s="93"/>
    </row>
    <row r="104" spans="21:22" ht="12.75" customHeight="1">
      <c r="U104" s="93"/>
      <c r="V104" s="93"/>
    </row>
    <row r="105" spans="21:22" ht="12.75" customHeight="1">
      <c r="U105" s="93"/>
      <c r="V105" s="93"/>
    </row>
    <row r="106" spans="21:22" ht="12.75" customHeight="1">
      <c r="U106" s="93"/>
      <c r="V106" s="93"/>
    </row>
    <row r="107" spans="21:22" ht="12.75" customHeight="1">
      <c r="U107" s="93"/>
      <c r="V107" s="93"/>
    </row>
    <row r="108" spans="21:22" ht="12.75" customHeight="1">
      <c r="U108" s="93"/>
      <c r="V108" s="93"/>
    </row>
    <row r="109" spans="21:22" ht="12.75" customHeight="1">
      <c r="U109" s="93"/>
      <c r="V109" s="93"/>
    </row>
    <row r="110" spans="21:22" ht="12.75" customHeight="1">
      <c r="U110" s="93"/>
      <c r="V110" s="93"/>
    </row>
    <row r="111" spans="21:22" ht="12.75" customHeight="1">
      <c r="U111" s="93"/>
      <c r="V111" s="93"/>
    </row>
    <row r="112" spans="21:22" ht="12.75" customHeight="1">
      <c r="U112" s="93"/>
      <c r="V112" s="93"/>
    </row>
    <row r="113" spans="21:22" ht="12.75" customHeight="1">
      <c r="U113" s="93"/>
      <c r="V113" s="93"/>
    </row>
    <row r="114" spans="21:22" ht="12.75" customHeight="1">
      <c r="U114" s="93"/>
      <c r="V114" s="93"/>
    </row>
    <row r="115" spans="21:22" ht="12.75" customHeight="1">
      <c r="U115" s="93"/>
      <c r="V115" s="93"/>
    </row>
    <row r="116" spans="21:22" ht="12.75" customHeight="1">
      <c r="U116" s="93"/>
      <c r="V116" s="93"/>
    </row>
    <row r="117" spans="21:22" ht="12.75" customHeight="1">
      <c r="U117" s="93"/>
      <c r="V117" s="93"/>
    </row>
    <row r="118" spans="21:22" ht="12.75" customHeight="1">
      <c r="U118" s="93"/>
      <c r="V118" s="93"/>
    </row>
    <row r="119" spans="21:22" ht="12.75" customHeight="1">
      <c r="U119" s="93"/>
      <c r="V119" s="93"/>
    </row>
    <row r="120" spans="21:22" ht="12.75" customHeight="1">
      <c r="U120" s="93"/>
      <c r="V120" s="93"/>
    </row>
    <row r="121" spans="21:22" ht="12.75" customHeight="1">
      <c r="U121" s="93"/>
      <c r="V121" s="93"/>
    </row>
    <row r="122" spans="21:22" ht="12.75" customHeight="1">
      <c r="U122" s="93"/>
      <c r="V122" s="93"/>
    </row>
    <row r="123" spans="21:22" ht="12.75" customHeight="1">
      <c r="U123" s="93"/>
      <c r="V123" s="93"/>
    </row>
    <row r="124" spans="21:22" ht="12.75" customHeight="1">
      <c r="U124" s="93"/>
      <c r="V124" s="93"/>
    </row>
    <row r="125" spans="21:22" ht="12.75" customHeight="1">
      <c r="U125" s="93"/>
      <c r="V125" s="93"/>
    </row>
    <row r="126" spans="21:22" ht="12.75" customHeight="1">
      <c r="U126" s="93"/>
      <c r="V126" s="93"/>
    </row>
    <row r="127" spans="21:22" ht="12.75" customHeight="1">
      <c r="U127" s="93"/>
      <c r="V127" s="93"/>
    </row>
    <row r="128" spans="21:22" ht="12.75" customHeight="1">
      <c r="U128" s="93"/>
      <c r="V128" s="93"/>
    </row>
    <row r="129" spans="21:22" ht="12.75" customHeight="1">
      <c r="U129" s="93"/>
      <c r="V129" s="93"/>
    </row>
    <row r="130" spans="21:22" ht="12.75" customHeight="1">
      <c r="U130" s="93"/>
      <c r="V130" s="93"/>
    </row>
    <row r="131" spans="21:22" ht="12.75" customHeight="1">
      <c r="U131" s="93"/>
      <c r="V131" s="93"/>
    </row>
    <row r="132" spans="21:22" ht="12.75" customHeight="1">
      <c r="U132" s="93"/>
      <c r="V132" s="93"/>
    </row>
    <row r="133" spans="21:22" ht="12.75" customHeight="1">
      <c r="U133" s="93"/>
      <c r="V133" s="93"/>
    </row>
    <row r="134" spans="21:22" ht="12.75" customHeight="1">
      <c r="U134" s="93"/>
      <c r="V134" s="93"/>
    </row>
    <row r="135" spans="21:22" ht="12.75" customHeight="1">
      <c r="U135" s="93"/>
      <c r="V135" s="93"/>
    </row>
    <row r="136" spans="21:22" ht="12.75" customHeight="1">
      <c r="U136" s="93"/>
      <c r="V136" s="93"/>
    </row>
    <row r="137" spans="21:22" ht="12.75" customHeight="1">
      <c r="U137" s="93"/>
      <c r="V137" s="93"/>
    </row>
    <row r="138" spans="21:22" ht="12.75" customHeight="1">
      <c r="U138" s="93"/>
      <c r="V138" s="93"/>
    </row>
    <row r="139" spans="21:22" ht="12.75" customHeight="1">
      <c r="U139" s="93"/>
      <c r="V139" s="93"/>
    </row>
    <row r="140" spans="21:22" ht="12.75" customHeight="1">
      <c r="U140" s="93"/>
      <c r="V140" s="93"/>
    </row>
    <row r="141" spans="21:22" ht="12.75" customHeight="1">
      <c r="U141" s="93"/>
      <c r="V141" s="93"/>
    </row>
    <row r="142" spans="21:22" ht="12.75" customHeight="1">
      <c r="U142" s="93"/>
      <c r="V142" s="93"/>
    </row>
    <row r="143" spans="21:22" ht="12.75" customHeight="1">
      <c r="U143" s="93"/>
      <c r="V143" s="93"/>
    </row>
    <row r="144" spans="21:22" ht="12.75" customHeight="1">
      <c r="U144" s="93"/>
      <c r="V144" s="93"/>
    </row>
    <row r="145" spans="21:22" ht="12.75" customHeight="1">
      <c r="U145" s="93"/>
      <c r="V145" s="93"/>
    </row>
    <row r="146" spans="21:22" ht="12.75" customHeight="1">
      <c r="U146" s="93"/>
      <c r="V146" s="93"/>
    </row>
    <row r="147" spans="21:22" ht="12.75" customHeight="1">
      <c r="U147" s="93"/>
      <c r="V147" s="93"/>
    </row>
    <row r="148" spans="21:22" ht="12.75" customHeight="1">
      <c r="U148" s="93"/>
      <c r="V148" s="93"/>
    </row>
    <row r="149" spans="21:22" ht="12.75" customHeight="1">
      <c r="U149" s="93"/>
      <c r="V149" s="93"/>
    </row>
    <row r="150" spans="21:22" ht="12.75" customHeight="1">
      <c r="U150" s="93"/>
      <c r="V150" s="93"/>
    </row>
    <row r="151" spans="21:22" ht="12.75" customHeight="1">
      <c r="U151" s="93"/>
      <c r="V151" s="93"/>
    </row>
    <row r="152" spans="21:22" ht="12.75" customHeight="1">
      <c r="U152" s="93"/>
      <c r="V152" s="93"/>
    </row>
    <row r="153" spans="21:22" ht="12.75" customHeight="1">
      <c r="U153" s="93"/>
      <c r="V153" s="93"/>
    </row>
    <row r="154" spans="21:22" ht="12.75" customHeight="1">
      <c r="U154" s="93"/>
      <c r="V154" s="93"/>
    </row>
    <row r="155" spans="21:22" ht="12.75" customHeight="1">
      <c r="U155" s="93"/>
      <c r="V155" s="93"/>
    </row>
    <row r="156" spans="21:22" ht="12.75" customHeight="1">
      <c r="U156" s="93"/>
      <c r="V156" s="93"/>
    </row>
    <row r="157" spans="21:22" ht="12.75" customHeight="1">
      <c r="U157" s="93"/>
      <c r="V157" s="93"/>
    </row>
    <row r="158" spans="21:22" ht="12.75" customHeight="1">
      <c r="U158" s="93"/>
      <c r="V158" s="93"/>
    </row>
    <row r="159" spans="21:22" ht="12.75" customHeight="1">
      <c r="U159" s="93"/>
      <c r="V159" s="93"/>
    </row>
    <row r="160" spans="21:22" ht="12.75" customHeight="1">
      <c r="U160" s="93"/>
      <c r="V160" s="93"/>
    </row>
    <row r="161" spans="21:22" ht="12.75" customHeight="1">
      <c r="U161" s="93"/>
      <c r="V161" s="93"/>
    </row>
    <row r="162" spans="21:22" ht="12.75" customHeight="1">
      <c r="U162" s="93"/>
      <c r="V162" s="93"/>
    </row>
    <row r="163" spans="21:22" ht="12.75" customHeight="1">
      <c r="U163" s="93"/>
      <c r="V163" s="93"/>
    </row>
    <row r="164" spans="21:22" ht="12.75" customHeight="1">
      <c r="U164" s="93"/>
      <c r="V164" s="93"/>
    </row>
    <row r="165" spans="21:22" ht="12.75" customHeight="1">
      <c r="U165" s="93"/>
      <c r="V165" s="93"/>
    </row>
    <row r="166" spans="21:22" ht="12.75" customHeight="1">
      <c r="U166" s="93"/>
      <c r="V166" s="93"/>
    </row>
    <row r="167" spans="21:22" ht="12.75" customHeight="1">
      <c r="U167" s="93"/>
      <c r="V167" s="93"/>
    </row>
    <row r="168" spans="21:22" ht="12.75" customHeight="1">
      <c r="U168" s="93"/>
      <c r="V168" s="93"/>
    </row>
    <row r="169" spans="21:22" ht="12.75" customHeight="1">
      <c r="U169" s="93"/>
      <c r="V169" s="93"/>
    </row>
    <row r="170" spans="21:22" ht="12.75" customHeight="1">
      <c r="U170" s="93"/>
      <c r="V170" s="93"/>
    </row>
    <row r="171" spans="21:22" ht="12.75" customHeight="1">
      <c r="U171" s="93"/>
      <c r="V171" s="93"/>
    </row>
    <row r="172" spans="21:22" ht="12.75" customHeight="1">
      <c r="U172" s="93"/>
      <c r="V172" s="93"/>
    </row>
    <row r="173" spans="21:22" ht="12.75" customHeight="1">
      <c r="U173" s="93"/>
      <c r="V173" s="93"/>
    </row>
    <row r="174" spans="21:22" ht="12.75" customHeight="1">
      <c r="U174" s="93"/>
      <c r="V174" s="93"/>
    </row>
    <row r="175" spans="21:22" ht="12.75" customHeight="1">
      <c r="U175" s="93"/>
      <c r="V175" s="93"/>
    </row>
    <row r="176" spans="21:22" ht="12.75" customHeight="1">
      <c r="U176" s="93"/>
      <c r="V176" s="93"/>
    </row>
    <row r="177" spans="21:22" ht="12.75" customHeight="1">
      <c r="U177" s="93"/>
      <c r="V177" s="93"/>
    </row>
    <row r="178" spans="21:22" ht="12.75" customHeight="1">
      <c r="U178" s="93"/>
      <c r="V178" s="93"/>
    </row>
    <row r="179" spans="21:22" ht="12.75" customHeight="1">
      <c r="U179" s="93"/>
      <c r="V179" s="93"/>
    </row>
    <row r="180" spans="21:22" ht="12.75" customHeight="1">
      <c r="U180" s="93"/>
      <c r="V180" s="93"/>
    </row>
    <row r="181" spans="21:22" ht="12.75" customHeight="1">
      <c r="U181" s="93"/>
      <c r="V181" s="93"/>
    </row>
    <row r="182" spans="21:22" ht="12.75" customHeight="1">
      <c r="U182" s="93"/>
      <c r="V182" s="93"/>
    </row>
    <row r="183" spans="21:22" ht="12.75" customHeight="1">
      <c r="U183" s="93"/>
      <c r="V183" s="93"/>
    </row>
    <row r="184" spans="21:22" ht="12.75" customHeight="1">
      <c r="U184" s="93"/>
      <c r="V184" s="93"/>
    </row>
    <row r="185" spans="21:22" ht="12.75" customHeight="1">
      <c r="U185" s="93"/>
      <c r="V185" s="93"/>
    </row>
    <row r="186" spans="21:22" ht="12.75" customHeight="1">
      <c r="U186" s="93"/>
      <c r="V186" s="93"/>
    </row>
    <row r="187" spans="21:22" ht="12.75" customHeight="1">
      <c r="U187" s="93"/>
      <c r="V187" s="93"/>
    </row>
    <row r="188" spans="21:22" ht="12.75" customHeight="1">
      <c r="U188" s="93"/>
      <c r="V188" s="93"/>
    </row>
    <row r="189" spans="21:22" ht="12.75" customHeight="1">
      <c r="U189" s="93"/>
      <c r="V189" s="93"/>
    </row>
    <row r="190" spans="21:22" ht="12.75" customHeight="1">
      <c r="U190" s="93"/>
      <c r="V190" s="93"/>
    </row>
    <row r="191" spans="21:22" ht="12.75" customHeight="1">
      <c r="U191" s="93"/>
      <c r="V191" s="93"/>
    </row>
    <row r="192" spans="21:22" ht="12.75" customHeight="1">
      <c r="U192" s="93"/>
      <c r="V192" s="93"/>
    </row>
    <row r="193" spans="21:22" ht="12.75" customHeight="1">
      <c r="U193" s="93"/>
      <c r="V193" s="93"/>
    </row>
    <row r="194" spans="21:22" ht="12.75" customHeight="1">
      <c r="U194" s="93"/>
      <c r="V194" s="93"/>
    </row>
    <row r="195" spans="21:22" ht="12.75" customHeight="1">
      <c r="U195" s="93"/>
      <c r="V195" s="93"/>
    </row>
    <row r="196" spans="21:22" ht="12.75" customHeight="1">
      <c r="U196" s="93"/>
      <c r="V196" s="93"/>
    </row>
    <row r="197" spans="21:22" ht="12.75" customHeight="1">
      <c r="U197" s="93"/>
      <c r="V197" s="93"/>
    </row>
    <row r="198" spans="21:22" ht="12.75" customHeight="1">
      <c r="U198" s="93"/>
      <c r="V198" s="93"/>
    </row>
    <row r="199" spans="21:22" ht="12.75" customHeight="1">
      <c r="U199" s="93"/>
      <c r="V199" s="93"/>
    </row>
    <row r="200" spans="21:22" ht="12.75" customHeight="1">
      <c r="U200" s="93"/>
      <c r="V200" s="93"/>
    </row>
    <row r="201" spans="21:22" ht="12.75" customHeight="1">
      <c r="U201" s="93"/>
      <c r="V201" s="93"/>
    </row>
    <row r="202" spans="21:22" ht="12.75" customHeight="1">
      <c r="U202" s="93"/>
      <c r="V202" s="93"/>
    </row>
    <row r="203" spans="21:22" ht="12.75" customHeight="1">
      <c r="U203" s="93"/>
      <c r="V203" s="93"/>
    </row>
    <row r="204" spans="21:22" ht="12.75" customHeight="1">
      <c r="U204" s="93"/>
      <c r="V204" s="93"/>
    </row>
    <row r="205" spans="21:22" ht="12.75" customHeight="1">
      <c r="U205" s="93"/>
      <c r="V205" s="93"/>
    </row>
    <row r="206" spans="21:22" ht="12.75" customHeight="1">
      <c r="U206" s="93"/>
      <c r="V206" s="93"/>
    </row>
    <row r="207" spans="21:22" ht="12.75" customHeight="1">
      <c r="U207" s="93"/>
      <c r="V207" s="93"/>
    </row>
    <row r="208" spans="21:22" ht="12.75" customHeight="1">
      <c r="U208" s="93"/>
      <c r="V208" s="93"/>
    </row>
    <row r="209" spans="21:22" ht="12.75" customHeight="1">
      <c r="U209" s="93"/>
      <c r="V209" s="93"/>
    </row>
    <row r="210" spans="21:22" ht="12.75" customHeight="1">
      <c r="U210" s="93"/>
      <c r="V210" s="93"/>
    </row>
    <row r="211" spans="21:22" ht="12.75" customHeight="1">
      <c r="U211" s="93"/>
      <c r="V211" s="93"/>
    </row>
    <row r="212" spans="21:22" ht="12.75" customHeight="1">
      <c r="U212" s="93"/>
      <c r="V212" s="93"/>
    </row>
    <row r="213" spans="21:22" ht="12.75" customHeight="1">
      <c r="U213" s="93"/>
      <c r="V213" s="93"/>
    </row>
    <row r="214" spans="21:22" ht="12.75" customHeight="1">
      <c r="U214" s="93"/>
      <c r="V214" s="93"/>
    </row>
    <row r="215" spans="21:22" ht="12.75" customHeight="1">
      <c r="U215" s="93"/>
      <c r="V215" s="93"/>
    </row>
    <row r="216" spans="21:22" ht="12.75" customHeight="1">
      <c r="U216" s="93"/>
      <c r="V216" s="93"/>
    </row>
    <row r="217" spans="21:22" ht="12.75" customHeight="1">
      <c r="U217" s="93"/>
      <c r="V217" s="93"/>
    </row>
    <row r="218" spans="21:22" ht="12.75" customHeight="1">
      <c r="U218" s="93"/>
      <c r="V218" s="93"/>
    </row>
    <row r="219" spans="21:22" ht="12.75" customHeight="1">
      <c r="U219" s="93"/>
      <c r="V219" s="93"/>
    </row>
    <row r="220" spans="21:22" ht="12.75" customHeight="1">
      <c r="U220" s="93"/>
      <c r="V220" s="93"/>
    </row>
    <row r="221" spans="21:22" ht="12.75" customHeight="1">
      <c r="U221" s="93"/>
      <c r="V221" s="93"/>
    </row>
    <row r="222" spans="21:22" ht="12.75" customHeight="1">
      <c r="U222" s="93"/>
      <c r="V222" s="93"/>
    </row>
    <row r="223" spans="21:22" ht="12.75" customHeight="1">
      <c r="U223" s="93"/>
      <c r="V223" s="93"/>
    </row>
    <row r="224" spans="21:22" ht="12.75" customHeight="1">
      <c r="U224" s="93"/>
      <c r="V224" s="93"/>
    </row>
    <row r="225" spans="21:22" ht="12.75" customHeight="1">
      <c r="U225" s="93"/>
      <c r="V225" s="93"/>
    </row>
    <row r="226" spans="21:22" ht="12.75" customHeight="1">
      <c r="U226" s="93"/>
      <c r="V226" s="93"/>
    </row>
    <row r="227" spans="21:22" ht="12.75" customHeight="1">
      <c r="U227" s="93"/>
      <c r="V227" s="93"/>
    </row>
    <row r="228" spans="21:22" ht="12.75" customHeight="1">
      <c r="U228" s="93"/>
      <c r="V228" s="93"/>
    </row>
    <row r="229" spans="21:22" ht="12.75" customHeight="1">
      <c r="U229" s="93"/>
      <c r="V229" s="93"/>
    </row>
    <row r="230" spans="21:22" ht="12.75" customHeight="1">
      <c r="U230" s="93"/>
      <c r="V230" s="93"/>
    </row>
    <row r="231" spans="21:22" ht="12.75" customHeight="1">
      <c r="U231" s="93"/>
      <c r="V231" s="93"/>
    </row>
    <row r="232" spans="21:22" ht="12.75" customHeight="1">
      <c r="U232" s="93"/>
      <c r="V232" s="93"/>
    </row>
    <row r="233" spans="21:22" ht="12.75" customHeight="1">
      <c r="U233" s="93"/>
      <c r="V233" s="93"/>
    </row>
    <row r="234" spans="21:22" ht="12.75" customHeight="1">
      <c r="U234" s="93"/>
      <c r="V234" s="93"/>
    </row>
    <row r="235" spans="21:22" ht="12.75" customHeight="1">
      <c r="U235" s="93"/>
      <c r="V235" s="93"/>
    </row>
    <row r="236" spans="21:22" ht="12.75" customHeight="1">
      <c r="U236" s="93"/>
      <c r="V236" s="93"/>
    </row>
    <row r="237" spans="21:22" ht="12.75" customHeight="1">
      <c r="U237" s="93"/>
      <c r="V237" s="93"/>
    </row>
    <row r="238" spans="21:22" ht="12.75" customHeight="1">
      <c r="U238" s="93"/>
      <c r="V238" s="93"/>
    </row>
    <row r="239" spans="21:22" ht="12.75" customHeight="1">
      <c r="U239" s="93"/>
      <c r="V239" s="93"/>
    </row>
    <row r="240" spans="21:22" ht="12.75" customHeight="1">
      <c r="U240" s="93"/>
      <c r="V240" s="93"/>
    </row>
    <row r="241" spans="21:22" ht="12.75" customHeight="1">
      <c r="U241" s="93"/>
      <c r="V241" s="93"/>
    </row>
    <row r="242" spans="21:22" ht="12.75" customHeight="1">
      <c r="U242" s="93"/>
      <c r="V242" s="93"/>
    </row>
    <row r="243" spans="21:22" ht="12.75" customHeight="1">
      <c r="U243" s="93"/>
      <c r="V243" s="93"/>
    </row>
    <row r="244" spans="21:22" ht="12.75" customHeight="1">
      <c r="U244" s="93"/>
      <c r="V244" s="93"/>
    </row>
    <row r="245" spans="21:22" ht="12.75" customHeight="1">
      <c r="U245" s="93"/>
      <c r="V245" s="93"/>
    </row>
    <row r="246" spans="21:22" ht="12.75" customHeight="1">
      <c r="U246" s="93"/>
      <c r="V246" s="93"/>
    </row>
    <row r="247" spans="21:22" ht="12.75" customHeight="1">
      <c r="U247" s="93"/>
      <c r="V247" s="93"/>
    </row>
    <row r="248" spans="21:22" ht="12.75" customHeight="1">
      <c r="U248" s="93"/>
      <c r="V248" s="93"/>
    </row>
    <row r="249" spans="21:22" ht="12.75" customHeight="1">
      <c r="U249" s="93"/>
      <c r="V249" s="93"/>
    </row>
    <row r="250" spans="21:22" ht="12.75" customHeight="1">
      <c r="U250" s="93"/>
      <c r="V250" s="93"/>
    </row>
    <row r="251" spans="21:22" ht="12.75" customHeight="1">
      <c r="U251" s="93"/>
      <c r="V251" s="93"/>
    </row>
    <row r="252" spans="21:22" ht="12.75" customHeight="1">
      <c r="U252" s="93"/>
      <c r="V252" s="93"/>
    </row>
    <row r="253" spans="21:22" ht="12.75" customHeight="1">
      <c r="U253" s="93"/>
      <c r="V253" s="93"/>
    </row>
    <row r="254" spans="21:22" ht="12.75" customHeight="1">
      <c r="U254" s="93"/>
      <c r="V254" s="93"/>
    </row>
    <row r="255" spans="21:22" ht="12.75" customHeight="1">
      <c r="U255" s="93"/>
      <c r="V255" s="93"/>
    </row>
    <row r="256" spans="21:22" ht="12.75" customHeight="1">
      <c r="U256" s="93"/>
      <c r="V256" s="93"/>
    </row>
    <row r="257" spans="21:22" ht="12.75" customHeight="1">
      <c r="U257" s="93"/>
      <c r="V257" s="93"/>
    </row>
    <row r="258" spans="21:22" ht="12.75" customHeight="1">
      <c r="U258" s="93"/>
      <c r="V258" s="93"/>
    </row>
    <row r="259" spans="21:22" ht="12.75" customHeight="1">
      <c r="U259" s="93"/>
      <c r="V259" s="93"/>
    </row>
    <row r="260" spans="21:22" ht="12.75" customHeight="1">
      <c r="U260" s="93"/>
      <c r="V260" s="93"/>
    </row>
    <row r="261" spans="21:22" ht="12.75" customHeight="1">
      <c r="U261" s="93"/>
      <c r="V261" s="93"/>
    </row>
    <row r="262" spans="21:22" ht="12.75" customHeight="1">
      <c r="U262" s="93"/>
      <c r="V262" s="93"/>
    </row>
    <row r="263" spans="21:22" ht="12.75" customHeight="1">
      <c r="U263" s="93"/>
      <c r="V263" s="93"/>
    </row>
    <row r="264" spans="21:22" ht="12.75" customHeight="1">
      <c r="U264" s="93"/>
      <c r="V264" s="93"/>
    </row>
    <row r="265" spans="21:22" ht="12.75" customHeight="1">
      <c r="U265" s="93"/>
      <c r="V265" s="93"/>
    </row>
    <row r="266" spans="21:22" ht="12.75" customHeight="1">
      <c r="U266" s="93"/>
      <c r="V266" s="93"/>
    </row>
    <row r="267" spans="21:22" ht="12.75" customHeight="1">
      <c r="U267" s="93"/>
      <c r="V267" s="93"/>
    </row>
    <row r="268" spans="21:22" ht="12.75" customHeight="1">
      <c r="U268" s="93"/>
      <c r="V268" s="93"/>
    </row>
    <row r="269" spans="21:22" ht="12.75" customHeight="1">
      <c r="U269" s="93"/>
      <c r="V269" s="93"/>
    </row>
    <row r="270" spans="21:22" ht="12.75" customHeight="1">
      <c r="U270" s="93"/>
      <c r="V270" s="93"/>
    </row>
    <row r="271" spans="21:22" ht="12.75" customHeight="1">
      <c r="U271" s="93"/>
      <c r="V271" s="93"/>
    </row>
    <row r="272" spans="21:22" ht="12.75" customHeight="1">
      <c r="U272" s="93"/>
      <c r="V272" s="93"/>
    </row>
    <row r="273" spans="21:22" ht="12.75" customHeight="1">
      <c r="U273" s="93"/>
      <c r="V273" s="93"/>
    </row>
    <row r="274" spans="21:22" ht="12.75" customHeight="1">
      <c r="U274" s="93"/>
      <c r="V274" s="93"/>
    </row>
    <row r="275" spans="21:22" ht="12.75" customHeight="1">
      <c r="U275" s="93"/>
      <c r="V275" s="93"/>
    </row>
    <row r="276" spans="21:22" ht="12.75" customHeight="1">
      <c r="U276" s="93"/>
      <c r="V276" s="93"/>
    </row>
    <row r="277" spans="21:22" ht="12.75" customHeight="1">
      <c r="U277" s="93"/>
      <c r="V277" s="93"/>
    </row>
    <row r="278" spans="21:22" ht="12.75" customHeight="1">
      <c r="U278" s="93"/>
      <c r="V278" s="93"/>
    </row>
    <row r="279" spans="21:22" ht="12.75" customHeight="1">
      <c r="U279" s="93"/>
      <c r="V279" s="93"/>
    </row>
    <row r="280" spans="21:22" ht="12.75" customHeight="1">
      <c r="U280" s="93"/>
      <c r="V280" s="93"/>
    </row>
    <row r="281" spans="21:22" ht="12.75" customHeight="1">
      <c r="U281" s="93"/>
      <c r="V281" s="93"/>
    </row>
    <row r="282" spans="21:22" ht="12.75" customHeight="1">
      <c r="U282" s="93"/>
      <c r="V282" s="93"/>
    </row>
    <row r="283" spans="21:22" ht="12.75" customHeight="1">
      <c r="U283" s="93"/>
      <c r="V283" s="93"/>
    </row>
    <row r="284" spans="21:22" ht="12.75" customHeight="1">
      <c r="U284" s="93"/>
      <c r="V284" s="93"/>
    </row>
    <row r="285" spans="21:22" ht="12.75" customHeight="1">
      <c r="U285" s="93"/>
      <c r="V285" s="93"/>
    </row>
    <row r="286" spans="21:22" ht="12.75" customHeight="1">
      <c r="U286" s="93"/>
      <c r="V286" s="93"/>
    </row>
    <row r="287" spans="21:22" ht="12.75" customHeight="1">
      <c r="U287" s="93"/>
      <c r="V287" s="93"/>
    </row>
    <row r="288" spans="21:22" ht="12.75" customHeight="1">
      <c r="U288" s="93"/>
      <c r="V288" s="93"/>
    </row>
    <row r="289" spans="21:22" ht="12.75" customHeight="1">
      <c r="U289" s="93"/>
      <c r="V289" s="93"/>
    </row>
    <row r="290" spans="21:22" ht="12.75" customHeight="1">
      <c r="U290" s="93"/>
      <c r="V290" s="93"/>
    </row>
    <row r="291" spans="21:22" ht="12.75" customHeight="1">
      <c r="U291" s="93"/>
      <c r="V291" s="93"/>
    </row>
    <row r="292" spans="21:22" ht="12.75" customHeight="1">
      <c r="U292" s="93"/>
      <c r="V292" s="93"/>
    </row>
    <row r="293" spans="21:22" ht="12.75" customHeight="1">
      <c r="U293" s="93"/>
      <c r="V293" s="93"/>
    </row>
    <row r="294" spans="21:22" ht="12.75" customHeight="1">
      <c r="U294" s="93"/>
      <c r="V294" s="93"/>
    </row>
    <row r="295" spans="21:22" ht="12.75" customHeight="1">
      <c r="U295" s="93"/>
      <c r="V295" s="93"/>
    </row>
    <row r="296" spans="21:22" ht="12.75" customHeight="1">
      <c r="U296" s="93"/>
      <c r="V296" s="93"/>
    </row>
    <row r="297" spans="21:22" ht="12.75" customHeight="1">
      <c r="U297" s="93"/>
      <c r="V297" s="93"/>
    </row>
    <row r="298" spans="21:22" ht="12.75" customHeight="1">
      <c r="U298" s="93"/>
      <c r="V298" s="93"/>
    </row>
    <row r="299" spans="21:22" ht="12.75" customHeight="1">
      <c r="U299" s="93"/>
      <c r="V299" s="93"/>
    </row>
    <row r="300" spans="21:22" ht="12.75" customHeight="1">
      <c r="U300" s="93"/>
      <c r="V300" s="93"/>
    </row>
    <row r="301" spans="21:22" ht="12.75" customHeight="1">
      <c r="U301" s="93"/>
      <c r="V301" s="93"/>
    </row>
    <row r="302" spans="21:22" ht="12.75" customHeight="1">
      <c r="U302" s="93"/>
      <c r="V302" s="93"/>
    </row>
    <row r="303" spans="21:22" ht="12.75" customHeight="1">
      <c r="U303" s="93"/>
      <c r="V303" s="93"/>
    </row>
    <row r="304" spans="21:22" ht="12.75" customHeight="1">
      <c r="U304" s="93"/>
      <c r="V304" s="93"/>
    </row>
    <row r="305" spans="21:22" ht="12.75" customHeight="1">
      <c r="U305" s="93"/>
      <c r="V305" s="93"/>
    </row>
    <row r="306" spans="21:22" ht="12.75" customHeight="1">
      <c r="U306" s="93"/>
      <c r="V306" s="93"/>
    </row>
    <row r="307" spans="21:22" ht="12.75" customHeight="1">
      <c r="U307" s="93"/>
      <c r="V307" s="93"/>
    </row>
    <row r="308" spans="21:22" ht="12.75" customHeight="1">
      <c r="U308" s="93"/>
      <c r="V308" s="93"/>
    </row>
    <row r="309" spans="21:22" ht="12.75" customHeight="1">
      <c r="U309" s="93"/>
      <c r="V309" s="93"/>
    </row>
    <row r="310" spans="21:22" ht="12.75" customHeight="1">
      <c r="U310" s="93"/>
      <c r="V310" s="93"/>
    </row>
    <row r="311" spans="21:22" ht="12.75" customHeight="1">
      <c r="U311" s="93"/>
      <c r="V311" s="93"/>
    </row>
    <row r="312" spans="21:22" ht="12.75" customHeight="1">
      <c r="U312" s="93"/>
      <c r="V312" s="93"/>
    </row>
    <row r="313" spans="21:22" ht="12.75" customHeight="1">
      <c r="U313" s="93"/>
      <c r="V313" s="93"/>
    </row>
    <row r="314" spans="21:22" ht="12.75" customHeight="1">
      <c r="U314" s="93"/>
      <c r="V314" s="93"/>
    </row>
    <row r="315" spans="21:22" ht="12.75" customHeight="1">
      <c r="U315" s="93"/>
      <c r="V315" s="93"/>
    </row>
    <row r="316" spans="21:22" ht="12.75" customHeight="1">
      <c r="U316" s="93"/>
      <c r="V316" s="93"/>
    </row>
    <row r="317" spans="21:22" ht="12.75" customHeight="1">
      <c r="U317" s="93"/>
      <c r="V317" s="93"/>
    </row>
    <row r="318" spans="21:22" ht="12.75" customHeight="1">
      <c r="U318" s="93"/>
      <c r="V318" s="93"/>
    </row>
    <row r="319" spans="21:22" ht="12.75" customHeight="1">
      <c r="U319" s="93"/>
      <c r="V319" s="93"/>
    </row>
    <row r="320" spans="21:22" ht="12.75" customHeight="1">
      <c r="U320" s="93"/>
      <c r="V320" s="93"/>
    </row>
    <row r="321" spans="21:22" ht="12.75" customHeight="1">
      <c r="U321" s="93"/>
      <c r="V321" s="93"/>
    </row>
    <row r="322" spans="21:22" ht="12.75" customHeight="1">
      <c r="U322" s="93"/>
      <c r="V322" s="93"/>
    </row>
    <row r="323" spans="21:22" ht="12.75" customHeight="1">
      <c r="U323" s="93"/>
      <c r="V323" s="93"/>
    </row>
    <row r="324" spans="21:22" ht="12.75" customHeight="1">
      <c r="U324" s="93"/>
      <c r="V324" s="93"/>
    </row>
    <row r="325" spans="21:22" ht="12.75" customHeight="1">
      <c r="U325" s="93"/>
      <c r="V325" s="93"/>
    </row>
    <row r="326" spans="21:22" ht="12.75" customHeight="1">
      <c r="U326" s="93"/>
      <c r="V326" s="93"/>
    </row>
    <row r="327" spans="21:22" ht="12.75" customHeight="1">
      <c r="U327" s="93"/>
      <c r="V327" s="93"/>
    </row>
    <row r="328" spans="21:22" ht="12.75" customHeight="1">
      <c r="U328" s="93"/>
      <c r="V328" s="93"/>
    </row>
    <row r="329" spans="21:22" ht="12.75" customHeight="1">
      <c r="U329" s="93"/>
      <c r="V329" s="93"/>
    </row>
    <row r="330" spans="21:22" ht="12.75" customHeight="1">
      <c r="U330" s="93"/>
      <c r="V330" s="93"/>
    </row>
    <row r="331" spans="21:22" ht="12.75" customHeight="1">
      <c r="U331" s="93"/>
      <c r="V331" s="93"/>
    </row>
    <row r="332" spans="21:22" ht="12.75" customHeight="1">
      <c r="U332" s="93"/>
      <c r="V332" s="93"/>
    </row>
    <row r="333" spans="21:22" ht="12.75" customHeight="1">
      <c r="U333" s="93"/>
      <c r="V333" s="93"/>
    </row>
    <row r="334" spans="21:22" ht="12.75" customHeight="1">
      <c r="U334" s="93"/>
      <c r="V334" s="93"/>
    </row>
    <row r="335" spans="21:22" ht="12.75" customHeight="1">
      <c r="U335" s="93"/>
      <c r="V335" s="93"/>
    </row>
    <row r="336" spans="21:22" ht="12.75" customHeight="1">
      <c r="U336" s="93"/>
      <c r="V336" s="93"/>
    </row>
    <row r="337" spans="21:22" ht="12.75" customHeight="1">
      <c r="U337" s="93"/>
      <c r="V337" s="93"/>
    </row>
    <row r="338" spans="21:22" ht="12.75" customHeight="1">
      <c r="U338" s="93"/>
      <c r="V338" s="93"/>
    </row>
    <row r="339" spans="21:22" ht="12.75" customHeight="1">
      <c r="U339" s="93"/>
      <c r="V339" s="93"/>
    </row>
    <row r="340" spans="21:22" ht="12.75" customHeight="1">
      <c r="U340" s="93"/>
      <c r="V340" s="93"/>
    </row>
    <row r="341" spans="21:22" ht="12.75" customHeight="1">
      <c r="U341" s="93"/>
      <c r="V341" s="93"/>
    </row>
    <row r="342" spans="21:22" ht="12.75" customHeight="1">
      <c r="U342" s="93"/>
      <c r="V342" s="93"/>
    </row>
    <row r="343" spans="21:22" ht="12.75" customHeight="1">
      <c r="U343" s="93"/>
      <c r="V343" s="93"/>
    </row>
    <row r="344" spans="21:22" ht="12.75" customHeight="1">
      <c r="U344" s="93"/>
      <c r="V344" s="93"/>
    </row>
    <row r="345" spans="21:22" ht="12.75" customHeight="1">
      <c r="U345" s="93"/>
      <c r="V345" s="93"/>
    </row>
    <row r="346" spans="21:22" ht="12.75" customHeight="1">
      <c r="U346" s="93"/>
      <c r="V346" s="93"/>
    </row>
    <row r="347" spans="21:22" ht="12.75" customHeight="1">
      <c r="U347" s="93"/>
      <c r="V347" s="93"/>
    </row>
    <row r="348" spans="21:22" ht="12.75" customHeight="1">
      <c r="U348" s="93"/>
      <c r="V348" s="93"/>
    </row>
    <row r="349" spans="21:22" ht="12.75" customHeight="1">
      <c r="U349" s="93"/>
      <c r="V349" s="93"/>
    </row>
    <row r="350" spans="21:22" ht="12.75" customHeight="1">
      <c r="U350" s="93"/>
      <c r="V350" s="93"/>
    </row>
    <row r="351" spans="21:22" ht="12.75" customHeight="1">
      <c r="U351" s="93"/>
      <c r="V351" s="93"/>
    </row>
    <row r="352" spans="21:22" ht="12.75" customHeight="1">
      <c r="U352" s="93"/>
      <c r="V352" s="93"/>
    </row>
    <row r="353" spans="21:22" ht="12.75" customHeight="1">
      <c r="U353" s="93"/>
      <c r="V353" s="93"/>
    </row>
    <row r="354" spans="21:22" ht="12.75" customHeight="1">
      <c r="U354" s="93"/>
      <c r="V354" s="93"/>
    </row>
    <row r="355" spans="21:22" ht="12.75" customHeight="1">
      <c r="U355" s="93"/>
      <c r="V355" s="93"/>
    </row>
    <row r="356" spans="21:22" ht="12.75" customHeight="1">
      <c r="U356" s="93"/>
      <c r="V356" s="93"/>
    </row>
    <row r="357" spans="21:22" ht="12.75" customHeight="1">
      <c r="U357" s="93"/>
      <c r="V357" s="93"/>
    </row>
    <row r="358" spans="21:22" ht="12.75" customHeight="1">
      <c r="U358" s="93"/>
      <c r="V358" s="93"/>
    </row>
    <row r="359" spans="21:22" ht="12.75" customHeight="1">
      <c r="U359" s="93"/>
      <c r="V359" s="93"/>
    </row>
    <row r="360" spans="21:22" ht="12.75" customHeight="1">
      <c r="U360" s="93"/>
      <c r="V360" s="93"/>
    </row>
    <row r="361" spans="21:22" ht="12.75" customHeight="1">
      <c r="U361" s="93"/>
      <c r="V361" s="93"/>
    </row>
    <row r="362" spans="21:22" ht="12.75" customHeight="1">
      <c r="U362" s="93"/>
      <c r="V362" s="93"/>
    </row>
    <row r="363" spans="21:22" ht="12.75" customHeight="1">
      <c r="U363" s="93"/>
      <c r="V363" s="93"/>
    </row>
    <row r="364" spans="21:22" ht="12.75" customHeight="1">
      <c r="U364" s="93"/>
      <c r="V364" s="93"/>
    </row>
    <row r="365" spans="21:22" ht="12.75" customHeight="1">
      <c r="U365" s="93"/>
      <c r="V365" s="93"/>
    </row>
    <row r="366" spans="21:22" ht="12.75" customHeight="1">
      <c r="U366" s="93"/>
      <c r="V366" s="93"/>
    </row>
    <row r="367" spans="21:22" ht="12.75" customHeight="1">
      <c r="U367" s="93"/>
      <c r="V367" s="93"/>
    </row>
    <row r="368" spans="21:22" ht="12.75" customHeight="1">
      <c r="U368" s="93"/>
      <c r="V368" s="93"/>
    </row>
    <row r="369" spans="21:22" ht="12.75" customHeight="1">
      <c r="U369" s="93"/>
      <c r="V369" s="93"/>
    </row>
    <row r="370" spans="21:22" ht="12.75" customHeight="1">
      <c r="U370" s="93"/>
      <c r="V370" s="93"/>
    </row>
    <row r="371" spans="21:22" ht="12.75" customHeight="1">
      <c r="U371" s="93"/>
      <c r="V371" s="93"/>
    </row>
    <row r="372" spans="21:22" ht="12.75" customHeight="1">
      <c r="U372" s="93"/>
      <c r="V372" s="93"/>
    </row>
    <row r="373" spans="21:22" ht="12.75" customHeight="1">
      <c r="U373" s="93"/>
      <c r="V373" s="93"/>
    </row>
    <row r="374" spans="21:22" ht="12.75" customHeight="1">
      <c r="U374" s="93"/>
      <c r="V374" s="93"/>
    </row>
    <row r="375" spans="21:22" ht="12.75" customHeight="1">
      <c r="U375" s="93"/>
      <c r="V375" s="93"/>
    </row>
    <row r="376" spans="21:22" ht="12.75" customHeight="1">
      <c r="U376" s="93"/>
      <c r="V376" s="93"/>
    </row>
    <row r="377" spans="21:22" ht="12.75" customHeight="1">
      <c r="U377" s="93"/>
      <c r="V377" s="93"/>
    </row>
    <row r="378" spans="21:22" ht="12.75" customHeight="1">
      <c r="U378" s="93"/>
      <c r="V378" s="93"/>
    </row>
    <row r="379" spans="21:22" ht="12.75" customHeight="1">
      <c r="U379" s="93"/>
      <c r="V379" s="93"/>
    </row>
    <row r="380" spans="21:22" ht="12.75" customHeight="1">
      <c r="U380" s="93"/>
      <c r="V380" s="93"/>
    </row>
    <row r="381" spans="21:22" ht="12.75" customHeight="1">
      <c r="U381" s="93"/>
      <c r="V381" s="93"/>
    </row>
    <row r="382" spans="21:22" ht="12.75" customHeight="1">
      <c r="U382" s="93"/>
      <c r="V382" s="93"/>
    </row>
    <row r="383" spans="21:22" ht="12.75" customHeight="1">
      <c r="U383" s="93"/>
      <c r="V383" s="93"/>
    </row>
    <row r="384" spans="21:22" ht="12.75" customHeight="1">
      <c r="U384" s="93"/>
      <c r="V384" s="93"/>
    </row>
    <row r="385" spans="21:22" ht="12.75" customHeight="1">
      <c r="U385" s="93"/>
      <c r="V385" s="93"/>
    </row>
    <row r="386" spans="21:22" ht="12.75" customHeight="1">
      <c r="U386" s="93"/>
      <c r="V386" s="93"/>
    </row>
    <row r="387" spans="21:22" ht="12.75" customHeight="1">
      <c r="U387" s="93"/>
      <c r="V387" s="93"/>
    </row>
    <row r="388" spans="21:22" ht="12.75" customHeight="1">
      <c r="U388" s="93"/>
      <c r="V388" s="93"/>
    </row>
    <row r="389" spans="21:22" ht="12.75" customHeight="1">
      <c r="U389" s="93"/>
      <c r="V389" s="93"/>
    </row>
    <row r="390" spans="21:22" ht="12.75" customHeight="1">
      <c r="U390" s="93"/>
      <c r="V390" s="93"/>
    </row>
    <row r="391" spans="21:22" ht="12.75" customHeight="1">
      <c r="U391" s="93"/>
      <c r="V391" s="93"/>
    </row>
    <row r="392" spans="21:22" ht="12.75" customHeight="1">
      <c r="U392" s="93"/>
      <c r="V392" s="93"/>
    </row>
    <row r="393" spans="21:22" ht="12.75" customHeight="1">
      <c r="U393" s="93"/>
      <c r="V393" s="93"/>
    </row>
    <row r="394" spans="21:22" ht="12.75" customHeight="1">
      <c r="U394" s="93"/>
      <c r="V394" s="93"/>
    </row>
    <row r="395" spans="21:22" ht="12.75" customHeight="1">
      <c r="U395" s="93"/>
      <c r="V395" s="93"/>
    </row>
    <row r="396" spans="21:22" ht="12.75" customHeight="1">
      <c r="U396" s="93"/>
      <c r="V396" s="93"/>
    </row>
    <row r="397" spans="21:22" ht="12.75" customHeight="1">
      <c r="U397" s="93"/>
      <c r="V397" s="93"/>
    </row>
    <row r="398" spans="21:22" ht="12.75" customHeight="1">
      <c r="U398" s="93"/>
      <c r="V398" s="93"/>
    </row>
    <row r="399" spans="21:22" ht="12.75" customHeight="1">
      <c r="U399" s="93"/>
      <c r="V399" s="93"/>
    </row>
    <row r="400" spans="21:22" ht="12.75" customHeight="1">
      <c r="U400" s="93"/>
      <c r="V400" s="93"/>
    </row>
    <row r="401" spans="21:22" ht="12.75" customHeight="1">
      <c r="U401" s="93"/>
      <c r="V401" s="93"/>
    </row>
    <row r="402" spans="21:22" ht="12.75" customHeight="1">
      <c r="U402" s="93"/>
      <c r="V402" s="93"/>
    </row>
    <row r="403" spans="21:22" ht="12.75" customHeight="1">
      <c r="U403" s="93"/>
      <c r="V403" s="93"/>
    </row>
    <row r="404" spans="21:22" ht="12.75" customHeight="1">
      <c r="U404" s="93"/>
      <c r="V404" s="93"/>
    </row>
    <row r="405" spans="21:22" ht="12.75" customHeight="1">
      <c r="U405" s="93"/>
      <c r="V405" s="93"/>
    </row>
    <row r="406" spans="21:22" ht="12.75" customHeight="1">
      <c r="U406" s="93"/>
      <c r="V406" s="93"/>
    </row>
    <row r="407" spans="21:22" ht="12.75" customHeight="1">
      <c r="U407" s="93"/>
      <c r="V407" s="93"/>
    </row>
    <row r="408" spans="21:22" ht="12.75" customHeight="1">
      <c r="U408" s="93"/>
      <c r="V408" s="93"/>
    </row>
    <row r="409" spans="21:22" ht="12.75" customHeight="1">
      <c r="U409" s="93"/>
      <c r="V409" s="93"/>
    </row>
    <row r="410" spans="21:22" ht="12.75" customHeight="1">
      <c r="U410" s="93"/>
      <c r="V410" s="93"/>
    </row>
    <row r="411" spans="21:22" ht="12.75" customHeight="1">
      <c r="U411" s="93"/>
      <c r="V411" s="93"/>
    </row>
    <row r="412" spans="21:22" ht="12.75" customHeight="1">
      <c r="U412" s="93"/>
      <c r="V412" s="93"/>
    </row>
    <row r="413" spans="21:22" ht="12.75" customHeight="1">
      <c r="U413" s="93"/>
      <c r="V413" s="93"/>
    </row>
    <row r="414" spans="21:22" ht="12.75" customHeight="1">
      <c r="U414" s="93"/>
      <c r="V414" s="93"/>
    </row>
    <row r="415" spans="21:22" ht="12.75" customHeight="1">
      <c r="U415" s="93"/>
      <c r="V415" s="93"/>
    </row>
    <row r="416" spans="21:22" ht="12.75" customHeight="1">
      <c r="U416" s="93"/>
      <c r="V416" s="93"/>
    </row>
    <row r="417" spans="21:22" ht="12.75" customHeight="1">
      <c r="U417" s="93"/>
      <c r="V417" s="93"/>
    </row>
    <row r="418" spans="21:22" ht="12.75" customHeight="1">
      <c r="U418" s="93"/>
      <c r="V418" s="93"/>
    </row>
    <row r="419" spans="21:22" ht="12.75" customHeight="1">
      <c r="U419" s="93"/>
      <c r="V419" s="93"/>
    </row>
    <row r="420" spans="21:22" ht="12.75" customHeight="1">
      <c r="U420" s="93"/>
      <c r="V420" s="93"/>
    </row>
    <row r="421" spans="21:22" ht="12.75" customHeight="1">
      <c r="U421" s="93"/>
      <c r="V421" s="93"/>
    </row>
    <row r="422" spans="21:22" ht="12.75" customHeight="1">
      <c r="U422" s="93"/>
      <c r="V422" s="93"/>
    </row>
    <row r="423" spans="21:22" ht="12.75" customHeight="1">
      <c r="U423" s="93"/>
      <c r="V423" s="93"/>
    </row>
    <row r="424" spans="21:22" ht="12.75" customHeight="1">
      <c r="U424" s="93"/>
      <c r="V424" s="93"/>
    </row>
    <row r="425" spans="21:22" ht="12.75" customHeight="1">
      <c r="U425" s="93"/>
      <c r="V425" s="93"/>
    </row>
    <row r="426" spans="21:22" ht="12.75" customHeight="1">
      <c r="U426" s="93"/>
      <c r="V426" s="93"/>
    </row>
    <row r="427" spans="21:22" ht="12.75" customHeight="1">
      <c r="U427" s="93"/>
      <c r="V427" s="93"/>
    </row>
    <row r="428" spans="21:22" ht="12.75" customHeight="1">
      <c r="U428" s="93"/>
      <c r="V428" s="93"/>
    </row>
    <row r="429" spans="21:22" ht="12.75" customHeight="1">
      <c r="U429" s="93"/>
      <c r="V429" s="93"/>
    </row>
    <row r="430" spans="21:22" ht="12.75" customHeight="1">
      <c r="U430" s="93"/>
      <c r="V430" s="93"/>
    </row>
    <row r="431" spans="21:22" ht="12.75" customHeight="1">
      <c r="U431" s="93"/>
      <c r="V431" s="93"/>
    </row>
    <row r="432" spans="21:22" ht="12.75" customHeight="1">
      <c r="U432" s="93"/>
      <c r="V432" s="93"/>
    </row>
    <row r="433" spans="21:22" ht="12.75" customHeight="1">
      <c r="U433" s="93"/>
      <c r="V433" s="93"/>
    </row>
    <row r="434" spans="21:22" ht="12.75" customHeight="1">
      <c r="U434" s="93"/>
      <c r="V434" s="93"/>
    </row>
    <row r="435" spans="21:22" ht="12.75" customHeight="1">
      <c r="U435" s="93"/>
      <c r="V435" s="93"/>
    </row>
    <row r="436" spans="21:22" ht="12.75" customHeight="1">
      <c r="U436" s="93"/>
      <c r="V436" s="93"/>
    </row>
    <row r="437" spans="21:22" ht="12.75" customHeight="1">
      <c r="U437" s="93"/>
      <c r="V437" s="93"/>
    </row>
    <row r="438" spans="21:22" ht="12.75" customHeight="1">
      <c r="U438" s="93"/>
      <c r="V438" s="93"/>
    </row>
    <row r="439" spans="21:22" ht="12.75" customHeight="1">
      <c r="U439" s="93"/>
      <c r="V439" s="93"/>
    </row>
    <row r="440" spans="21:22" ht="12.75" customHeight="1">
      <c r="U440" s="93"/>
      <c r="V440" s="93"/>
    </row>
    <row r="441" spans="21:22" ht="12.75" customHeight="1">
      <c r="U441" s="93"/>
      <c r="V441" s="93"/>
    </row>
    <row r="442" spans="21:22" ht="12.75" customHeight="1">
      <c r="U442" s="93"/>
      <c r="V442" s="93"/>
    </row>
    <row r="443" spans="21:22" ht="12.75" customHeight="1">
      <c r="U443" s="93"/>
      <c r="V443" s="93"/>
    </row>
    <row r="444" spans="21:22" ht="12.75" customHeight="1">
      <c r="U444" s="93"/>
      <c r="V444" s="93"/>
    </row>
    <row r="445" spans="21:22" ht="12.75" customHeight="1">
      <c r="U445" s="93"/>
      <c r="V445" s="93"/>
    </row>
    <row r="446" spans="21:22" ht="12.75" customHeight="1">
      <c r="U446" s="93"/>
      <c r="V446" s="93"/>
    </row>
    <row r="447" spans="21:22" ht="12.75" customHeight="1">
      <c r="U447" s="93"/>
      <c r="V447" s="93"/>
    </row>
    <row r="448" spans="21:22" ht="12.75" customHeight="1">
      <c r="U448" s="93"/>
      <c r="V448" s="93"/>
    </row>
    <row r="1048564" ht="14.25" customHeight="1"/>
    <row r="1048565" ht="14.25" customHeight="1"/>
    <row r="1048566" ht="14.25" customHeight="1"/>
    <row r="1048567" ht="14.25" customHeight="1"/>
    <row r="1048568" ht="14.25" customHeight="1"/>
    <row r="1048569" ht="14.25" customHeight="1"/>
    <row r="1048570" ht="14.25" customHeight="1"/>
    <row r="1048571" ht="14.25" customHeight="1"/>
    <row r="1048572" ht="14.25" customHeight="1"/>
    <row r="1048573" ht="14.25" customHeight="1"/>
    <row r="1048574" ht="14.25" customHeight="1"/>
    <row r="1048575" ht="14.25" customHeight="1"/>
    <row r="1048576" ht="14.25" customHeight="1"/>
  </sheetData>
  <mergeCells count="22">
    <mergeCell ref="Q7:Q8"/>
    <mergeCell ref="J7:J8"/>
    <mergeCell ref="K7:L7"/>
    <mergeCell ref="N7:N8"/>
    <mergeCell ref="O7:O8"/>
    <mergeCell ref="P7:P8"/>
    <mergeCell ref="P2:S2"/>
    <mergeCell ref="P3:S3"/>
    <mergeCell ref="P4:S4"/>
    <mergeCell ref="A5:S5"/>
    <mergeCell ref="A6:A8"/>
    <mergeCell ref="B6:B8"/>
    <mergeCell ref="C6:C8"/>
    <mergeCell ref="D6:D8"/>
    <mergeCell ref="E6:J6"/>
    <mergeCell ref="K6:P6"/>
    <mergeCell ref="R7:R8"/>
    <mergeCell ref="S7:S8"/>
    <mergeCell ref="Q6:S6"/>
    <mergeCell ref="E7:F7"/>
    <mergeCell ref="H7:H8"/>
    <mergeCell ref="I7:I8"/>
  </mergeCells>
  <pageMargins left="0.39370078740157483" right="0.39370078740157483" top="0.78740157480314965" bottom="0" header="0.39370078740157483" footer="0"/>
  <pageSetup paperSize="9" scale="59" fitToHeight="0" pageOrder="overThenDown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55"/>
  <sheetViews>
    <sheetView zoomScale="70" zoomScaleNormal="70" workbookViewId="0">
      <selection activeCell="A6" sqref="A6:U52"/>
    </sheetView>
  </sheetViews>
  <sheetFormatPr defaultRowHeight="12.75" customHeight="1"/>
  <cols>
    <col min="1" max="1" width="5.85546875" style="102" customWidth="1"/>
    <col min="2" max="2" width="37" style="1" customWidth="1"/>
    <col min="3" max="3" width="25.42578125" style="103" customWidth="1"/>
    <col min="4" max="4" width="23.140625" style="104" customWidth="1"/>
    <col min="5" max="5" width="10.140625" style="1" customWidth="1"/>
    <col min="6" max="6" width="9.5703125" style="1" customWidth="1"/>
    <col min="7" max="7" width="10.28515625" style="1" customWidth="1"/>
    <col min="8" max="8" width="13.28515625" style="1" customWidth="1"/>
    <col min="9" max="9" width="10.7109375" style="1" customWidth="1"/>
    <col min="10" max="10" width="10" style="1" customWidth="1"/>
    <col min="11" max="11" width="9.42578125" style="1" customWidth="1"/>
    <col min="12" max="12" width="12.42578125" style="1" customWidth="1"/>
    <col min="13" max="13" width="10.28515625" style="1" customWidth="1"/>
    <col min="14" max="14" width="10.140625" style="1" customWidth="1"/>
    <col min="15" max="15" width="14.7109375" style="1" customWidth="1"/>
    <col min="16" max="16" width="10.28515625" style="1" customWidth="1"/>
    <col min="17" max="17" width="9.28515625" style="1" customWidth="1"/>
    <col min="18" max="18" width="9.140625" style="1" customWidth="1"/>
    <col min="19" max="19" width="10" style="1" customWidth="1"/>
    <col min="20" max="20" width="10.28515625" style="1" customWidth="1"/>
    <col min="21" max="21" width="11.7109375" style="1" customWidth="1"/>
    <col min="22" max="203" width="9.42578125" style="1" customWidth="1"/>
    <col min="204" max="16330" width="9.42578125" style="6" customWidth="1"/>
    <col min="16331" max="16384" width="12.140625" style="6" customWidth="1"/>
  </cols>
  <sheetData>
    <row r="1" spans="1:203" s="221" customFormat="1" ht="15.75" customHeight="1">
      <c r="A1" s="231"/>
      <c r="B1" s="223"/>
      <c r="C1" s="232"/>
      <c r="D1" s="23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56" t="s">
        <v>537</v>
      </c>
      <c r="S1" s="256"/>
      <c r="T1" s="256"/>
      <c r="U1" s="256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</row>
    <row r="2" spans="1:203" s="221" customFormat="1" ht="33.75" customHeight="1">
      <c r="A2" s="231"/>
      <c r="B2" s="223"/>
      <c r="C2" s="232"/>
      <c r="D2" s="23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57" t="s">
        <v>1</v>
      </c>
      <c r="S2" s="257"/>
      <c r="T2" s="257"/>
      <c r="U2" s="257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</row>
    <row r="3" spans="1:203" s="221" customFormat="1" ht="16.5" customHeight="1">
      <c r="A3" s="231"/>
      <c r="B3" s="223"/>
      <c r="C3" s="232"/>
      <c r="D3" s="23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57" t="s">
        <v>694</v>
      </c>
      <c r="S3" s="257"/>
      <c r="T3" s="257"/>
      <c r="U3" s="257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</row>
    <row r="4" spans="1:203" s="221" customFormat="1" ht="16.5" customHeight="1">
      <c r="A4" s="231"/>
      <c r="B4" s="223"/>
      <c r="C4" s="232"/>
      <c r="D4" s="23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34"/>
      <c r="S4" s="234"/>
      <c r="T4" s="234"/>
      <c r="U4" s="234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</row>
    <row r="5" spans="1:203" s="221" customFormat="1" ht="30.75" customHeight="1" thickBot="1">
      <c r="A5" s="231"/>
      <c r="B5" s="293" t="s">
        <v>667</v>
      </c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</row>
    <row r="6" spans="1:203" ht="16.5" customHeight="1">
      <c r="A6" s="309" t="s">
        <v>3</v>
      </c>
      <c r="B6" s="285" t="s">
        <v>4</v>
      </c>
      <c r="C6" s="287" t="s">
        <v>5</v>
      </c>
      <c r="D6" s="285" t="s">
        <v>6</v>
      </c>
      <c r="E6" s="285" t="s">
        <v>423</v>
      </c>
      <c r="F6" s="285"/>
      <c r="G6" s="285"/>
      <c r="H6" s="285"/>
      <c r="I6" s="285"/>
      <c r="J6" s="285"/>
      <c r="K6" s="285"/>
      <c r="L6" s="285" t="s">
        <v>424</v>
      </c>
      <c r="M6" s="285"/>
      <c r="N6" s="285"/>
      <c r="O6" s="285"/>
      <c r="P6" s="285"/>
      <c r="Q6" s="285"/>
      <c r="R6" s="285"/>
      <c r="S6" s="285" t="s">
        <v>9</v>
      </c>
      <c r="T6" s="285"/>
      <c r="U6" s="290"/>
    </row>
    <row r="7" spans="1:203" ht="34.5" customHeight="1">
      <c r="A7" s="310"/>
      <c r="B7" s="258"/>
      <c r="C7" s="260"/>
      <c r="D7" s="258"/>
      <c r="E7" s="258" t="s">
        <v>678</v>
      </c>
      <c r="F7" s="258" t="s">
        <v>521</v>
      </c>
      <c r="G7" s="258" t="s">
        <v>674</v>
      </c>
      <c r="H7" s="258" t="s">
        <v>679</v>
      </c>
      <c r="I7" s="258" t="s">
        <v>538</v>
      </c>
      <c r="J7" s="258" t="s">
        <v>680</v>
      </c>
      <c r="K7" s="258" t="s">
        <v>681</v>
      </c>
      <c r="L7" s="258" t="s">
        <v>678</v>
      </c>
      <c r="M7" s="258" t="s">
        <v>691</v>
      </c>
      <c r="N7" s="258" t="s">
        <v>674</v>
      </c>
      <c r="O7" s="258" t="s">
        <v>679</v>
      </c>
      <c r="P7" s="258" t="s">
        <v>538</v>
      </c>
      <c r="Q7" s="258" t="s">
        <v>680</v>
      </c>
      <c r="R7" s="258" t="s">
        <v>681</v>
      </c>
      <c r="S7" s="258" t="s">
        <v>692</v>
      </c>
      <c r="T7" s="258" t="s">
        <v>539</v>
      </c>
      <c r="U7" s="291" t="s">
        <v>682</v>
      </c>
    </row>
    <row r="8" spans="1:203" ht="6" customHeight="1" thickBot="1">
      <c r="A8" s="311"/>
      <c r="B8" s="312"/>
      <c r="C8" s="313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4"/>
    </row>
    <row r="9" spans="1:203" ht="13.5" customHeight="1" thickBot="1">
      <c r="A9" s="299">
        <v>1</v>
      </c>
      <c r="B9" s="300">
        <v>2</v>
      </c>
      <c r="C9" s="300">
        <v>3</v>
      </c>
      <c r="D9" s="300">
        <v>4</v>
      </c>
      <c r="E9" s="300">
        <v>5</v>
      </c>
      <c r="F9" s="300">
        <v>6</v>
      </c>
      <c r="G9" s="300">
        <v>7</v>
      </c>
      <c r="H9" s="300">
        <v>8</v>
      </c>
      <c r="I9" s="300">
        <v>9</v>
      </c>
      <c r="J9" s="300">
        <v>10</v>
      </c>
      <c r="K9" s="300">
        <v>11</v>
      </c>
      <c r="L9" s="300">
        <v>12</v>
      </c>
      <c r="M9" s="300">
        <v>13</v>
      </c>
      <c r="N9" s="300">
        <v>14</v>
      </c>
      <c r="O9" s="300">
        <v>15</v>
      </c>
      <c r="P9" s="300">
        <v>16</v>
      </c>
      <c r="Q9" s="300">
        <v>17</v>
      </c>
      <c r="R9" s="300">
        <v>18</v>
      </c>
      <c r="S9" s="300">
        <v>19</v>
      </c>
      <c r="T9" s="300">
        <v>20</v>
      </c>
      <c r="U9" s="301">
        <v>21</v>
      </c>
    </row>
    <row r="10" spans="1:203" ht="34.5" customHeight="1">
      <c r="A10" s="359" t="s">
        <v>11</v>
      </c>
      <c r="B10" s="298" t="s">
        <v>670</v>
      </c>
      <c r="C10" s="50"/>
      <c r="D10" s="298"/>
      <c r="E10" s="298"/>
      <c r="F10" s="50">
        <f>SUM(F11:F16)</f>
        <v>1.62</v>
      </c>
      <c r="G10" s="50">
        <f>SUM(G11:G16)</f>
        <v>24.090000000000003</v>
      </c>
      <c r="H10" s="50"/>
      <c r="I10" s="50">
        <f>SUM(I11:I16)</f>
        <v>29.69</v>
      </c>
      <c r="J10" s="50">
        <f>SUM(J11:J16)</f>
        <v>3.3699999999999997</v>
      </c>
      <c r="K10" s="50">
        <f>SUM(K11:K16)</f>
        <v>27.460000000000004</v>
      </c>
      <c r="L10" s="50"/>
      <c r="M10" s="50">
        <f>SUM(M11:M16)</f>
        <v>0.98000000000000043</v>
      </c>
      <c r="N10" s="50">
        <f>SUM(N11:N16)</f>
        <v>14.56</v>
      </c>
      <c r="O10" s="50"/>
      <c r="P10" s="50">
        <f t="shared" ref="P10:U10" si="0">SUM(P11:P16)</f>
        <v>17.809999999999999</v>
      </c>
      <c r="Q10" s="50">
        <f t="shared" si="0"/>
        <v>2.02</v>
      </c>
      <c r="R10" s="50">
        <f t="shared" si="0"/>
        <v>16.579999999999998</v>
      </c>
      <c r="S10" s="50">
        <f t="shared" si="0"/>
        <v>2.6000000000000005</v>
      </c>
      <c r="T10" s="50">
        <f t="shared" si="0"/>
        <v>47.5</v>
      </c>
      <c r="U10" s="360">
        <f t="shared" si="0"/>
        <v>44.040000000000006</v>
      </c>
    </row>
    <row r="11" spans="1:203" ht="50.25" customHeight="1">
      <c r="A11" s="196" t="s">
        <v>540</v>
      </c>
      <c r="B11" s="12" t="s">
        <v>541</v>
      </c>
      <c r="C11" s="11" t="s">
        <v>438</v>
      </c>
      <c r="D11" s="105" t="s">
        <v>439</v>
      </c>
      <c r="E11" s="37">
        <v>9146.0909052565094</v>
      </c>
      <c r="F11" s="15">
        <f t="shared" ref="F11:F16" si="1">ROUND(S11/8*5,2)</f>
        <v>0.06</v>
      </c>
      <c r="G11" s="15">
        <f t="shared" ref="G11:G16" si="2">ROUND(E11*F11/1000,2)</f>
        <v>0.55000000000000004</v>
      </c>
      <c r="H11" s="77">
        <v>81.180000000000007</v>
      </c>
      <c r="I11" s="15">
        <f t="shared" ref="I11:I16" si="3">ROUND(T11/8*5,2)</f>
        <v>0.5</v>
      </c>
      <c r="J11" s="15">
        <f t="shared" ref="J11:J16" si="4">ROUND(H11*I11/1000,2)</f>
        <v>0.04</v>
      </c>
      <c r="K11" s="15">
        <f t="shared" ref="K11:K16" si="5">G11+J11</f>
        <v>0.59000000000000008</v>
      </c>
      <c r="L11" s="37">
        <v>9146.0909052565094</v>
      </c>
      <c r="M11" s="15">
        <f t="shared" ref="M11:M16" si="6">S11-F11</f>
        <v>4.0000000000000008E-2</v>
      </c>
      <c r="N11" s="15">
        <f t="shared" ref="N11:N16" si="7">ROUND(L11*M11/1000,2)</f>
        <v>0.37</v>
      </c>
      <c r="O11" s="77">
        <v>81.180000000000007</v>
      </c>
      <c r="P11" s="15">
        <f t="shared" ref="P11:P16" si="8">T11-I11</f>
        <v>0.30000000000000004</v>
      </c>
      <c r="Q11" s="15">
        <f t="shared" ref="Q11:Q16" si="9">ROUND(O11*P11/1000,2)</f>
        <v>0.02</v>
      </c>
      <c r="R11" s="15">
        <f t="shared" ref="R11:R16" si="10">N11+Q11</f>
        <v>0.39</v>
      </c>
      <c r="S11" s="15">
        <v>0.1</v>
      </c>
      <c r="T11" s="15">
        <v>0.8</v>
      </c>
      <c r="U11" s="194">
        <f t="shared" ref="U11:U16" si="11">K11+R11</f>
        <v>0.98000000000000009</v>
      </c>
    </row>
    <row r="12" spans="1:203" ht="52.5" customHeight="1">
      <c r="A12" s="196" t="s">
        <v>542</v>
      </c>
      <c r="B12" s="248" t="s">
        <v>454</v>
      </c>
      <c r="C12" s="247" t="s">
        <v>543</v>
      </c>
      <c r="D12" s="29" t="s">
        <v>434</v>
      </c>
      <c r="E12" s="37">
        <v>15047.3818734294</v>
      </c>
      <c r="F12" s="243">
        <f t="shared" si="1"/>
        <v>0.69</v>
      </c>
      <c r="G12" s="243">
        <f t="shared" si="2"/>
        <v>10.38</v>
      </c>
      <c r="H12" s="37">
        <v>99.03</v>
      </c>
      <c r="I12" s="243">
        <f t="shared" si="3"/>
        <v>12.47</v>
      </c>
      <c r="J12" s="243">
        <f t="shared" si="4"/>
        <v>1.23</v>
      </c>
      <c r="K12" s="243">
        <f t="shared" si="5"/>
        <v>11.610000000000001</v>
      </c>
      <c r="L12" s="37">
        <v>15047.3818734294</v>
      </c>
      <c r="M12" s="243">
        <f t="shared" si="6"/>
        <v>0.41000000000000014</v>
      </c>
      <c r="N12" s="243">
        <f t="shared" si="7"/>
        <v>6.17</v>
      </c>
      <c r="O12" s="37">
        <v>99.03</v>
      </c>
      <c r="P12" s="243">
        <f t="shared" si="8"/>
        <v>7.4799999999999986</v>
      </c>
      <c r="Q12" s="243">
        <f t="shared" si="9"/>
        <v>0.74</v>
      </c>
      <c r="R12" s="243">
        <f t="shared" si="10"/>
        <v>6.91</v>
      </c>
      <c r="S12" s="243">
        <v>1.1000000000000001</v>
      </c>
      <c r="T12" s="243">
        <v>19.95</v>
      </c>
      <c r="U12" s="188">
        <f t="shared" si="11"/>
        <v>18.520000000000003</v>
      </c>
    </row>
    <row r="13" spans="1:203" ht="45.75" customHeight="1">
      <c r="A13" s="196" t="s">
        <v>544</v>
      </c>
      <c r="B13" s="248" t="s">
        <v>41</v>
      </c>
      <c r="C13" s="247" t="s">
        <v>42</v>
      </c>
      <c r="D13" s="29" t="s">
        <v>434</v>
      </c>
      <c r="E13" s="37">
        <v>15047.3818734294</v>
      </c>
      <c r="F13" s="243">
        <f t="shared" si="1"/>
        <v>0.03</v>
      </c>
      <c r="G13" s="243">
        <f t="shared" si="2"/>
        <v>0.45</v>
      </c>
      <c r="H13" s="37">
        <v>126.1</v>
      </c>
      <c r="I13" s="243">
        <f t="shared" si="3"/>
        <v>0.31</v>
      </c>
      <c r="J13" s="243">
        <f t="shared" si="4"/>
        <v>0.04</v>
      </c>
      <c r="K13" s="243">
        <f t="shared" si="5"/>
        <v>0.49</v>
      </c>
      <c r="L13" s="37">
        <v>15047.3818734294</v>
      </c>
      <c r="M13" s="243">
        <f t="shared" si="6"/>
        <v>2.0000000000000004E-2</v>
      </c>
      <c r="N13" s="243">
        <f t="shared" si="7"/>
        <v>0.3</v>
      </c>
      <c r="O13" s="37">
        <v>126.1</v>
      </c>
      <c r="P13" s="243">
        <f t="shared" si="8"/>
        <v>0.19</v>
      </c>
      <c r="Q13" s="243">
        <f t="shared" si="9"/>
        <v>0.02</v>
      </c>
      <c r="R13" s="243">
        <f t="shared" si="10"/>
        <v>0.32</v>
      </c>
      <c r="S13" s="243">
        <v>0.05</v>
      </c>
      <c r="T13" s="243">
        <v>0.5</v>
      </c>
      <c r="U13" s="188">
        <f t="shared" si="11"/>
        <v>0.81</v>
      </c>
    </row>
    <row r="14" spans="1:203" ht="47.25" customHeight="1">
      <c r="A14" s="196" t="s">
        <v>545</v>
      </c>
      <c r="B14" s="248" t="s">
        <v>453</v>
      </c>
      <c r="C14" s="247" t="s">
        <v>87</v>
      </c>
      <c r="D14" s="29" t="s">
        <v>434</v>
      </c>
      <c r="E14" s="37">
        <v>15047.3818734294</v>
      </c>
      <c r="F14" s="243">
        <f t="shared" si="1"/>
        <v>0.69</v>
      </c>
      <c r="G14" s="243">
        <f t="shared" si="2"/>
        <v>10.38</v>
      </c>
      <c r="H14" s="244">
        <v>118.45</v>
      </c>
      <c r="I14" s="243">
        <f t="shared" si="3"/>
        <v>13.75</v>
      </c>
      <c r="J14" s="243">
        <f t="shared" si="4"/>
        <v>1.63</v>
      </c>
      <c r="K14" s="243">
        <f t="shared" si="5"/>
        <v>12.010000000000002</v>
      </c>
      <c r="L14" s="37">
        <v>15047.3818734294</v>
      </c>
      <c r="M14" s="243">
        <f t="shared" si="6"/>
        <v>0.41000000000000014</v>
      </c>
      <c r="N14" s="243">
        <f t="shared" si="7"/>
        <v>6.17</v>
      </c>
      <c r="O14" s="244">
        <v>118.45</v>
      </c>
      <c r="P14" s="243">
        <f t="shared" si="8"/>
        <v>8.25</v>
      </c>
      <c r="Q14" s="243">
        <f t="shared" si="9"/>
        <v>0.98</v>
      </c>
      <c r="R14" s="243">
        <f t="shared" si="10"/>
        <v>7.15</v>
      </c>
      <c r="S14" s="243">
        <v>1.1000000000000001</v>
      </c>
      <c r="T14" s="243">
        <v>22</v>
      </c>
      <c r="U14" s="188">
        <f t="shared" si="11"/>
        <v>19.160000000000004</v>
      </c>
    </row>
    <row r="15" spans="1:203" ht="52.5" customHeight="1">
      <c r="A15" s="254" t="s">
        <v>546</v>
      </c>
      <c r="B15" s="248" t="s">
        <v>547</v>
      </c>
      <c r="C15" s="247" t="s">
        <v>33</v>
      </c>
      <c r="D15" s="29" t="s">
        <v>548</v>
      </c>
      <c r="E15" s="37">
        <v>8366.2800000000007</v>
      </c>
      <c r="F15" s="243">
        <f t="shared" si="1"/>
        <v>0.06</v>
      </c>
      <c r="G15" s="243">
        <f t="shared" si="2"/>
        <v>0.5</v>
      </c>
      <c r="H15" s="37">
        <v>18.940000000000001</v>
      </c>
      <c r="I15" s="243">
        <f t="shared" si="3"/>
        <v>0.78</v>
      </c>
      <c r="J15" s="243">
        <f t="shared" si="4"/>
        <v>0.01</v>
      </c>
      <c r="K15" s="243">
        <f t="shared" si="5"/>
        <v>0.51</v>
      </c>
      <c r="L15" s="37">
        <v>8366.2800000000007</v>
      </c>
      <c r="M15" s="243">
        <f t="shared" si="6"/>
        <v>4.0000000000000008E-2</v>
      </c>
      <c r="N15" s="243">
        <f t="shared" si="7"/>
        <v>0.33</v>
      </c>
      <c r="O15" s="37">
        <v>18.940000000000001</v>
      </c>
      <c r="P15" s="243">
        <f t="shared" si="8"/>
        <v>0.47</v>
      </c>
      <c r="Q15" s="243">
        <f t="shared" si="9"/>
        <v>0.01</v>
      </c>
      <c r="R15" s="243">
        <f t="shared" si="10"/>
        <v>0.34</v>
      </c>
      <c r="S15" s="243">
        <v>0.1</v>
      </c>
      <c r="T15" s="243">
        <v>1.25</v>
      </c>
      <c r="U15" s="188">
        <f t="shared" si="11"/>
        <v>0.85000000000000009</v>
      </c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106"/>
      <c r="DK15" s="106"/>
      <c r="DL15" s="106"/>
      <c r="DM15" s="106"/>
      <c r="DN15" s="106"/>
      <c r="DO15" s="106"/>
      <c r="DP15" s="106"/>
      <c r="DQ15" s="106"/>
      <c r="DR15" s="106"/>
      <c r="DS15" s="106"/>
      <c r="DT15" s="106"/>
      <c r="DU15" s="106"/>
      <c r="DV15" s="106"/>
      <c r="DW15" s="106"/>
      <c r="DX15" s="106"/>
      <c r="DY15" s="106"/>
      <c r="DZ15" s="106"/>
      <c r="EA15" s="106"/>
      <c r="EB15" s="106"/>
      <c r="EC15" s="106"/>
      <c r="ED15" s="106"/>
      <c r="EE15" s="106"/>
      <c r="EF15" s="106"/>
      <c r="EG15" s="106"/>
      <c r="EH15" s="106"/>
      <c r="EI15" s="106"/>
      <c r="EJ15" s="106"/>
      <c r="EK15" s="106"/>
      <c r="EL15" s="106"/>
      <c r="EM15" s="106"/>
      <c r="EN15" s="106"/>
      <c r="EO15" s="106"/>
      <c r="EP15" s="106"/>
      <c r="EQ15" s="106"/>
      <c r="ER15" s="106"/>
      <c r="ES15" s="106"/>
      <c r="ET15" s="106"/>
      <c r="EU15" s="106"/>
      <c r="EV15" s="106"/>
      <c r="EW15" s="106"/>
      <c r="EX15" s="106"/>
      <c r="EY15" s="106"/>
      <c r="EZ15" s="106"/>
      <c r="FA15" s="106"/>
      <c r="FB15" s="106"/>
      <c r="FC15" s="106"/>
      <c r="FD15" s="106"/>
      <c r="FE15" s="106"/>
      <c r="FF15" s="106"/>
      <c r="FG15" s="106"/>
      <c r="FH15" s="106"/>
      <c r="FI15" s="106"/>
      <c r="FJ15" s="106"/>
      <c r="FK15" s="106"/>
      <c r="FL15" s="106"/>
      <c r="FM15" s="106"/>
      <c r="FN15" s="106"/>
      <c r="FO15" s="106"/>
      <c r="FP15" s="106"/>
      <c r="FQ15" s="106"/>
      <c r="FR15" s="106"/>
      <c r="FS15" s="106"/>
      <c r="FT15" s="106"/>
      <c r="FU15" s="106"/>
      <c r="FV15" s="106"/>
      <c r="FW15" s="106"/>
      <c r="FX15" s="106"/>
      <c r="FY15" s="106"/>
      <c r="FZ15" s="106"/>
      <c r="GA15" s="106"/>
      <c r="GB15" s="106"/>
      <c r="GC15" s="106"/>
      <c r="GD15" s="106"/>
      <c r="GE15" s="106"/>
      <c r="GF15" s="106"/>
      <c r="GG15" s="106"/>
      <c r="GH15" s="106"/>
      <c r="GI15" s="106"/>
      <c r="GJ15" s="106"/>
      <c r="GK15" s="106"/>
      <c r="GL15" s="106"/>
      <c r="GM15" s="106"/>
      <c r="GN15" s="106"/>
      <c r="GO15" s="106"/>
      <c r="GP15" s="106"/>
      <c r="GQ15" s="106"/>
      <c r="GR15" s="106"/>
      <c r="GS15" s="106"/>
      <c r="GT15" s="106"/>
      <c r="GU15" s="106"/>
    </row>
    <row r="16" spans="1:203" ht="52.5" customHeight="1">
      <c r="A16" s="349" t="s">
        <v>549</v>
      </c>
      <c r="B16" s="19" t="s">
        <v>74</v>
      </c>
      <c r="C16" s="18" t="s">
        <v>75</v>
      </c>
      <c r="D16" s="18" t="s">
        <v>550</v>
      </c>
      <c r="E16" s="72">
        <v>20343.216</v>
      </c>
      <c r="F16" s="20">
        <f t="shared" si="1"/>
        <v>0.09</v>
      </c>
      <c r="G16" s="20">
        <f t="shared" si="2"/>
        <v>1.83</v>
      </c>
      <c r="H16" s="41">
        <v>225.72</v>
      </c>
      <c r="I16" s="20">
        <f t="shared" si="3"/>
        <v>1.88</v>
      </c>
      <c r="J16" s="20">
        <f t="shared" si="4"/>
        <v>0.42</v>
      </c>
      <c r="K16" s="20">
        <f t="shared" si="5"/>
        <v>2.25</v>
      </c>
      <c r="L16" s="72">
        <v>20343.216</v>
      </c>
      <c r="M16" s="20">
        <f t="shared" si="6"/>
        <v>0.06</v>
      </c>
      <c r="N16" s="20">
        <f t="shared" si="7"/>
        <v>1.22</v>
      </c>
      <c r="O16" s="41">
        <v>225.72</v>
      </c>
      <c r="P16" s="20">
        <f t="shared" si="8"/>
        <v>1.1200000000000001</v>
      </c>
      <c r="Q16" s="20">
        <f t="shared" si="9"/>
        <v>0.25</v>
      </c>
      <c r="R16" s="20">
        <f t="shared" si="10"/>
        <v>1.47</v>
      </c>
      <c r="S16" s="20">
        <v>0.15</v>
      </c>
      <c r="T16" s="20">
        <v>3</v>
      </c>
      <c r="U16" s="361">
        <f t="shared" si="11"/>
        <v>3.7199999999999998</v>
      </c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  <c r="GA16" s="107"/>
      <c r="GB16" s="107"/>
      <c r="GC16" s="107"/>
      <c r="GD16" s="107"/>
      <c r="GE16" s="107"/>
      <c r="GF16" s="107"/>
      <c r="GG16" s="107"/>
      <c r="GH16" s="107"/>
      <c r="GI16" s="107"/>
      <c r="GJ16" s="107"/>
      <c r="GK16" s="107"/>
      <c r="GL16" s="107"/>
      <c r="GM16" s="107"/>
      <c r="GN16" s="107"/>
      <c r="GO16" s="107"/>
      <c r="GP16" s="107"/>
      <c r="GQ16" s="107"/>
      <c r="GR16" s="107"/>
      <c r="GS16" s="107"/>
      <c r="GT16" s="107"/>
      <c r="GU16" s="107"/>
    </row>
    <row r="17" spans="1:235" ht="43.5" customHeight="1">
      <c r="A17" s="190" t="s">
        <v>108</v>
      </c>
      <c r="B17" s="9" t="s">
        <v>109</v>
      </c>
      <c r="C17" s="8"/>
      <c r="D17" s="8"/>
      <c r="E17" s="8"/>
      <c r="F17" s="8">
        <f>F18</f>
        <v>0.76</v>
      </c>
      <c r="G17" s="8">
        <f>G18</f>
        <v>12.829999999999998</v>
      </c>
      <c r="H17" s="8"/>
      <c r="I17" s="8">
        <f>I18</f>
        <v>8.81</v>
      </c>
      <c r="J17" s="8">
        <f>J18</f>
        <v>0.80999999999999994</v>
      </c>
      <c r="K17" s="8">
        <f>K18</f>
        <v>13.640000000000002</v>
      </c>
      <c r="L17" s="8"/>
      <c r="M17" s="8">
        <f>M18</f>
        <v>0.46000000000000008</v>
      </c>
      <c r="N17" s="8">
        <f>N18</f>
        <v>7.7700000000000005</v>
      </c>
      <c r="O17" s="8"/>
      <c r="P17" s="8">
        <f t="shared" ref="P17:U17" si="12">P18</f>
        <v>5.2900000000000009</v>
      </c>
      <c r="Q17" s="8">
        <f t="shared" si="12"/>
        <v>0.49</v>
      </c>
      <c r="R17" s="8">
        <f t="shared" si="12"/>
        <v>8.2600000000000016</v>
      </c>
      <c r="S17" s="8">
        <f t="shared" si="12"/>
        <v>1.2200000000000002</v>
      </c>
      <c r="T17" s="8">
        <f t="shared" si="12"/>
        <v>14.1</v>
      </c>
      <c r="U17" s="191">
        <f t="shared" si="12"/>
        <v>21.900000000000006</v>
      </c>
    </row>
    <row r="18" spans="1:235" ht="55.5" customHeight="1">
      <c r="A18" s="362" t="s">
        <v>110</v>
      </c>
      <c r="B18" s="108" t="s">
        <v>475</v>
      </c>
      <c r="C18" s="250"/>
      <c r="D18" s="250"/>
      <c r="E18" s="109"/>
      <c r="F18" s="78">
        <f>SUM(F19:F23)</f>
        <v>0.76</v>
      </c>
      <c r="G18" s="78">
        <f>SUM(G19:G23)</f>
        <v>12.829999999999998</v>
      </c>
      <c r="H18" s="20"/>
      <c r="I18" s="78">
        <f>SUM(I19:I23)</f>
        <v>8.81</v>
      </c>
      <c r="J18" s="78">
        <f>SUM(J19:J23)</f>
        <v>0.80999999999999994</v>
      </c>
      <c r="K18" s="78">
        <f>SUM(K19:K23)</f>
        <v>13.640000000000002</v>
      </c>
      <c r="L18" s="109"/>
      <c r="M18" s="78">
        <f>SUM(M19:M23)</f>
        <v>0.46000000000000008</v>
      </c>
      <c r="N18" s="78">
        <f>SUM(N19:N23)</f>
        <v>7.7700000000000005</v>
      </c>
      <c r="O18" s="20"/>
      <c r="P18" s="78">
        <f>SUM(P19:P23)</f>
        <v>5.2900000000000009</v>
      </c>
      <c r="Q18" s="78">
        <f>SUM(Q19:Q23)</f>
        <v>0.49</v>
      </c>
      <c r="R18" s="78">
        <f>SUM(R19:R23)</f>
        <v>8.2600000000000016</v>
      </c>
      <c r="S18" s="78">
        <f>SUM(S19:S23)</f>
        <v>1.2200000000000002</v>
      </c>
      <c r="T18" s="78">
        <f>SUM(T19:T23)</f>
        <v>14.1</v>
      </c>
      <c r="U18" s="194">
        <f t="shared" ref="U18:U23" si="13">K18+R18</f>
        <v>21.900000000000006</v>
      </c>
    </row>
    <row r="19" spans="1:235" ht="60.75" customHeight="1">
      <c r="A19" s="362"/>
      <c r="B19" s="66" t="s">
        <v>551</v>
      </c>
      <c r="C19" s="29" t="s">
        <v>18</v>
      </c>
      <c r="D19" s="29" t="s">
        <v>434</v>
      </c>
      <c r="E19" s="41">
        <v>16699.117682591001</v>
      </c>
      <c r="F19" s="243">
        <f>ROUND(S19/8*5,2)</f>
        <v>0.25</v>
      </c>
      <c r="G19" s="243">
        <f>ROUND(E19*F19/1000,2)</f>
        <v>4.17</v>
      </c>
      <c r="H19" s="41">
        <v>53.591999999999999</v>
      </c>
      <c r="I19" s="243">
        <f>ROUND(T19/8*5,2)</f>
        <v>3.13</v>
      </c>
      <c r="J19" s="243">
        <f>ROUND(H19*I19/1000,2)</f>
        <v>0.17</v>
      </c>
      <c r="K19" s="243">
        <f>G19+J19</f>
        <v>4.34</v>
      </c>
      <c r="L19" s="41">
        <v>16699.117682591001</v>
      </c>
      <c r="M19" s="243">
        <f>S19-F19</f>
        <v>0.15000000000000002</v>
      </c>
      <c r="N19" s="243">
        <f>ROUND(L19*M19/1000,2)</f>
        <v>2.5</v>
      </c>
      <c r="O19" s="41">
        <v>53.591999999999999</v>
      </c>
      <c r="P19" s="243">
        <f>T19-I19</f>
        <v>1.87</v>
      </c>
      <c r="Q19" s="243">
        <f>ROUND(O19*P19/1000,2)</f>
        <v>0.1</v>
      </c>
      <c r="R19" s="243">
        <f>N19+Q19</f>
        <v>2.6</v>
      </c>
      <c r="S19" s="243">
        <v>0.4</v>
      </c>
      <c r="T19" s="243">
        <v>5</v>
      </c>
      <c r="U19" s="188">
        <f t="shared" si="13"/>
        <v>6.9399999999999995</v>
      </c>
    </row>
    <row r="20" spans="1:235" ht="60" customHeight="1">
      <c r="A20" s="362"/>
      <c r="B20" s="248" t="s">
        <v>552</v>
      </c>
      <c r="C20" s="29" t="s">
        <v>553</v>
      </c>
      <c r="D20" s="29" t="s">
        <v>272</v>
      </c>
      <c r="E20" s="41">
        <v>13706.904</v>
      </c>
      <c r="F20" s="243">
        <f>ROUND(S20/8*5,2)</f>
        <v>0.06</v>
      </c>
      <c r="G20" s="243">
        <f>ROUND(E20*F20/1000,2)</f>
        <v>0.82</v>
      </c>
      <c r="H20" s="41">
        <v>175.84800000000001</v>
      </c>
      <c r="I20" s="243">
        <f>ROUND(T20/8*5,2)</f>
        <v>0.31</v>
      </c>
      <c r="J20" s="243">
        <f>ROUND(H20*I20/1000,2)</f>
        <v>0.05</v>
      </c>
      <c r="K20" s="243">
        <f>G20+J20</f>
        <v>0.87</v>
      </c>
      <c r="L20" s="41">
        <v>13706.904</v>
      </c>
      <c r="M20" s="243">
        <f>S20-F20</f>
        <v>4.0000000000000008E-2</v>
      </c>
      <c r="N20" s="243">
        <f>ROUND(L20*M20/1000,2)</f>
        <v>0.55000000000000004</v>
      </c>
      <c r="O20" s="41">
        <v>175.84800000000001</v>
      </c>
      <c r="P20" s="243">
        <f>T20-I20</f>
        <v>0.19</v>
      </c>
      <c r="Q20" s="243">
        <f>ROUND(O20*P20/1000,2)</f>
        <v>0.03</v>
      </c>
      <c r="R20" s="243">
        <f>N20+Q20</f>
        <v>0.58000000000000007</v>
      </c>
      <c r="S20" s="243">
        <v>0.1</v>
      </c>
      <c r="T20" s="243">
        <v>0.5</v>
      </c>
      <c r="U20" s="188">
        <f t="shared" si="13"/>
        <v>1.4500000000000002</v>
      </c>
    </row>
    <row r="21" spans="1:235" ht="54.75" customHeight="1">
      <c r="A21" s="362"/>
      <c r="B21" s="248" t="s">
        <v>554</v>
      </c>
      <c r="C21" s="247" t="s">
        <v>117</v>
      </c>
      <c r="D21" s="29" t="s">
        <v>434</v>
      </c>
      <c r="E21" s="41">
        <v>17122.68</v>
      </c>
      <c r="F21" s="243">
        <f>ROUND(S21/8*5,2)</f>
        <v>0.38</v>
      </c>
      <c r="G21" s="243">
        <f>ROUND(E21*F21/1000,2)</f>
        <v>6.51</v>
      </c>
      <c r="H21" s="41">
        <v>98.052000000000007</v>
      </c>
      <c r="I21" s="243">
        <f>ROUND(T21/8*5,2)</f>
        <v>5</v>
      </c>
      <c r="J21" s="243">
        <f>ROUND(H21*I21/1000,2)</f>
        <v>0.49</v>
      </c>
      <c r="K21" s="243">
        <f>G21+J21</f>
        <v>7</v>
      </c>
      <c r="L21" s="41">
        <v>17122.68</v>
      </c>
      <c r="M21" s="243">
        <f>S21-F21</f>
        <v>0.21999999999999997</v>
      </c>
      <c r="N21" s="243">
        <f>ROUND(L21*M21/1000,2)</f>
        <v>3.77</v>
      </c>
      <c r="O21" s="41">
        <v>98.052000000000007</v>
      </c>
      <c r="P21" s="243">
        <f>T21-I21</f>
        <v>3</v>
      </c>
      <c r="Q21" s="243">
        <f>ROUND(O21*P21/1000,2)</f>
        <v>0.28999999999999998</v>
      </c>
      <c r="R21" s="243">
        <f>N21+Q21</f>
        <v>4.0599999999999996</v>
      </c>
      <c r="S21" s="243">
        <v>0.6</v>
      </c>
      <c r="T21" s="243">
        <v>8</v>
      </c>
      <c r="U21" s="188">
        <f t="shared" si="13"/>
        <v>11.059999999999999</v>
      </c>
    </row>
    <row r="22" spans="1:235" ht="52.5" customHeight="1">
      <c r="A22" s="362"/>
      <c r="B22" s="248" t="s">
        <v>555</v>
      </c>
      <c r="C22" s="247" t="s">
        <v>125</v>
      </c>
      <c r="D22" s="29" t="s">
        <v>46</v>
      </c>
      <c r="E22" s="110">
        <v>18750.383999999998</v>
      </c>
      <c r="F22" s="32">
        <f>ROUND(S22/8*5,2)</f>
        <v>0.06</v>
      </c>
      <c r="G22" s="32">
        <f>ROUND(E22*F22/1000,2)</f>
        <v>1.1299999999999999</v>
      </c>
      <c r="H22" s="110">
        <v>297.20999999999998</v>
      </c>
      <c r="I22" s="32">
        <f>ROUND(T22/8*5,2)</f>
        <v>0.31</v>
      </c>
      <c r="J22" s="32">
        <f>ROUND(H22*I22/1000,2)</f>
        <v>0.09</v>
      </c>
      <c r="K22" s="32">
        <f>G22+J22</f>
        <v>1.22</v>
      </c>
      <c r="L22" s="110">
        <v>18750.383999999998</v>
      </c>
      <c r="M22" s="32">
        <f>S22-F22</f>
        <v>4.0000000000000008E-2</v>
      </c>
      <c r="N22" s="32">
        <f>ROUND(L22*M22/1000,2)</f>
        <v>0.75</v>
      </c>
      <c r="O22" s="110">
        <v>297.20999999999998</v>
      </c>
      <c r="P22" s="32">
        <f>T22-I22</f>
        <v>0.19</v>
      </c>
      <c r="Q22" s="32">
        <f>ROUND(O22*P22/1000,2)</f>
        <v>0.06</v>
      </c>
      <c r="R22" s="32">
        <f>N22+Q22</f>
        <v>0.81</v>
      </c>
      <c r="S22" s="243">
        <v>0.1</v>
      </c>
      <c r="T22" s="243">
        <v>0.5</v>
      </c>
      <c r="U22" s="189">
        <f t="shared" si="13"/>
        <v>2.0300000000000002</v>
      </c>
    </row>
    <row r="23" spans="1:235" ht="52.5" customHeight="1">
      <c r="A23" s="192"/>
      <c r="B23" s="248" t="s">
        <v>556</v>
      </c>
      <c r="C23" s="111" t="s">
        <v>318</v>
      </c>
      <c r="D23" s="29" t="s">
        <v>46</v>
      </c>
      <c r="E23" s="72">
        <v>20343.216</v>
      </c>
      <c r="F23" s="32">
        <f>ROUND(S23/8*5,2)</f>
        <v>0.01</v>
      </c>
      <c r="G23" s="32">
        <f>ROUND(E23*F23/1000,2)</f>
        <v>0.2</v>
      </c>
      <c r="H23" s="41">
        <v>225.72</v>
      </c>
      <c r="I23" s="32">
        <f>ROUND(T23/8*5,2)</f>
        <v>0.06</v>
      </c>
      <c r="J23" s="32">
        <f>ROUND(H23*I23/1000,2)</f>
        <v>0.01</v>
      </c>
      <c r="K23" s="32">
        <f>G23+J23</f>
        <v>0.21000000000000002</v>
      </c>
      <c r="L23" s="72">
        <v>20343.216</v>
      </c>
      <c r="M23" s="32">
        <f>S23-F23</f>
        <v>0.01</v>
      </c>
      <c r="N23" s="32">
        <f>ROUND(L23*M23/1000,2)</f>
        <v>0.2</v>
      </c>
      <c r="O23" s="41">
        <v>225.72</v>
      </c>
      <c r="P23" s="32">
        <f>T23-I23</f>
        <v>4.0000000000000008E-2</v>
      </c>
      <c r="Q23" s="32">
        <f>ROUND(O23*P23/1000,2)</f>
        <v>0.01</v>
      </c>
      <c r="R23" s="32">
        <f>N23+Q23</f>
        <v>0.21000000000000002</v>
      </c>
      <c r="S23" s="243">
        <v>0.02</v>
      </c>
      <c r="T23" s="243">
        <v>0.1</v>
      </c>
      <c r="U23" s="189">
        <f t="shared" si="13"/>
        <v>0.42000000000000004</v>
      </c>
    </row>
    <row r="24" spans="1:235" ht="25.7" customHeight="1">
      <c r="A24" s="182" t="s">
        <v>132</v>
      </c>
      <c r="B24" s="25" t="s">
        <v>482</v>
      </c>
      <c r="C24" s="10"/>
      <c r="D24" s="10"/>
      <c r="E24" s="10"/>
      <c r="F24" s="10">
        <f>SUM(F25:F34)</f>
        <v>16.7</v>
      </c>
      <c r="G24" s="10">
        <f>SUM(G25:G34)</f>
        <v>317.42999999999995</v>
      </c>
      <c r="H24" s="10"/>
      <c r="I24" s="10">
        <f>SUM(I25:I34)</f>
        <v>250.17000000000002</v>
      </c>
      <c r="J24" s="10">
        <f>SUM(J25:J34)</f>
        <v>55.85</v>
      </c>
      <c r="K24" s="10">
        <f>SUM(K25:K34)</f>
        <v>373.28</v>
      </c>
      <c r="L24" s="10"/>
      <c r="M24" s="10">
        <f>SUM(M25:M34)</f>
        <v>10.010000000000002</v>
      </c>
      <c r="N24" s="10">
        <f>SUM(N25:N34)</f>
        <v>190.35000000000002</v>
      </c>
      <c r="O24" s="10"/>
      <c r="P24" s="10">
        <f t="shared" ref="P24:U24" si="14">SUM(P25:P34)</f>
        <v>150.07999999999998</v>
      </c>
      <c r="Q24" s="10">
        <f t="shared" si="14"/>
        <v>33.5</v>
      </c>
      <c r="R24" s="10">
        <f t="shared" si="14"/>
        <v>223.85000000000002</v>
      </c>
      <c r="S24" s="10">
        <f t="shared" si="14"/>
        <v>26.71</v>
      </c>
      <c r="T24" s="10">
        <f t="shared" si="14"/>
        <v>400.25</v>
      </c>
      <c r="U24" s="183">
        <f t="shared" si="14"/>
        <v>597.13</v>
      </c>
    </row>
    <row r="25" spans="1:235" ht="90.75" customHeight="1">
      <c r="A25" s="196" t="s">
        <v>134</v>
      </c>
      <c r="B25" s="19" t="s">
        <v>137</v>
      </c>
      <c r="C25" s="18" t="s">
        <v>103</v>
      </c>
      <c r="D25" s="18" t="s">
        <v>15</v>
      </c>
      <c r="E25" s="112">
        <v>11299.536</v>
      </c>
      <c r="F25" s="109">
        <f t="shared" ref="F25:F34" si="15">ROUND(S25/8*5,2)</f>
        <v>0.9</v>
      </c>
      <c r="G25" s="109">
        <f t="shared" ref="G25:G34" si="16">ROUND(E25*F25/1000,2)</f>
        <v>10.17</v>
      </c>
      <c r="H25" s="37">
        <v>100.15</v>
      </c>
      <c r="I25" s="109">
        <f t="shared" ref="I25:I34" si="17">ROUND(T25/8*5,2)</f>
        <v>15.83</v>
      </c>
      <c r="J25" s="109">
        <f t="shared" ref="J25:J34" si="18">ROUND(H25*I25/1000,2)</f>
        <v>1.59</v>
      </c>
      <c r="K25" s="109">
        <f t="shared" ref="K25:K34" si="19">G25+J25</f>
        <v>11.76</v>
      </c>
      <c r="L25" s="112">
        <v>11299.536</v>
      </c>
      <c r="M25" s="109">
        <f t="shared" ref="M25:M34" si="20">S25-F25</f>
        <v>0.53999999999999992</v>
      </c>
      <c r="N25" s="109">
        <f t="shared" ref="N25:N34" si="21">ROUND(L25*M25/1000,2)</f>
        <v>6.1</v>
      </c>
      <c r="O25" s="37">
        <v>100.15</v>
      </c>
      <c r="P25" s="15">
        <f t="shared" ref="P25:P34" si="22">T25-I25</f>
        <v>9.49</v>
      </c>
      <c r="Q25" s="15">
        <f t="shared" ref="Q25:Q34" si="23">ROUND(O25*P25/1000,2)</f>
        <v>0.95</v>
      </c>
      <c r="R25" s="15">
        <f t="shared" ref="R25:R34" si="24">N25+Q25</f>
        <v>7.05</v>
      </c>
      <c r="S25" s="15">
        <v>1.44</v>
      </c>
      <c r="T25" s="15">
        <v>25.32</v>
      </c>
      <c r="U25" s="194">
        <f t="shared" ref="U25:U34" si="25">K25+R25</f>
        <v>18.809999999999999</v>
      </c>
    </row>
    <row r="26" spans="1:235" s="1" customFormat="1" ht="36.950000000000003" customHeight="1">
      <c r="A26" s="196" t="s">
        <v>136</v>
      </c>
      <c r="B26" s="19" t="s">
        <v>169</v>
      </c>
      <c r="C26" s="18" t="s">
        <v>150</v>
      </c>
      <c r="D26" s="18" t="s">
        <v>483</v>
      </c>
      <c r="E26" s="41">
        <v>12509.143383273</v>
      </c>
      <c r="F26" s="243">
        <f t="shared" si="15"/>
        <v>0.84</v>
      </c>
      <c r="G26" s="243">
        <f t="shared" si="16"/>
        <v>10.51</v>
      </c>
      <c r="H26" s="113">
        <v>18.936</v>
      </c>
      <c r="I26" s="243">
        <f t="shared" si="17"/>
        <v>10.35</v>
      </c>
      <c r="J26" s="243">
        <f t="shared" si="18"/>
        <v>0.2</v>
      </c>
      <c r="K26" s="243">
        <f t="shared" si="19"/>
        <v>10.709999999999999</v>
      </c>
      <c r="L26" s="41">
        <v>12509.143383273</v>
      </c>
      <c r="M26" s="243">
        <f t="shared" si="20"/>
        <v>0.50000000000000011</v>
      </c>
      <c r="N26" s="243">
        <f t="shared" si="21"/>
        <v>6.25</v>
      </c>
      <c r="O26" s="113">
        <v>18.936</v>
      </c>
      <c r="P26" s="243">
        <f t="shared" si="22"/>
        <v>6.2099999999999991</v>
      </c>
      <c r="Q26" s="243">
        <f t="shared" si="23"/>
        <v>0.12</v>
      </c>
      <c r="R26" s="243">
        <f t="shared" si="24"/>
        <v>6.37</v>
      </c>
      <c r="S26" s="15">
        <v>1.34</v>
      </c>
      <c r="T26" s="15">
        <v>16.559999999999999</v>
      </c>
      <c r="U26" s="188">
        <f t="shared" si="25"/>
        <v>17.079999999999998</v>
      </c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</row>
    <row r="27" spans="1:235" s="1" customFormat="1" ht="31.5" customHeight="1">
      <c r="A27" s="196" t="s">
        <v>138</v>
      </c>
      <c r="B27" s="19" t="s">
        <v>177</v>
      </c>
      <c r="C27" s="247" t="s">
        <v>543</v>
      </c>
      <c r="D27" s="252" t="s">
        <v>434</v>
      </c>
      <c r="E27" s="37">
        <v>15047.3818734294</v>
      </c>
      <c r="F27" s="243">
        <f t="shared" si="15"/>
        <v>4.5</v>
      </c>
      <c r="G27" s="243">
        <f t="shared" si="16"/>
        <v>67.709999999999994</v>
      </c>
      <c r="H27" s="37">
        <v>99.03</v>
      </c>
      <c r="I27" s="243">
        <f t="shared" si="17"/>
        <v>71.75</v>
      </c>
      <c r="J27" s="243">
        <f t="shared" si="18"/>
        <v>7.11</v>
      </c>
      <c r="K27" s="243">
        <f t="shared" si="19"/>
        <v>74.819999999999993</v>
      </c>
      <c r="L27" s="37">
        <v>15047.3818734294</v>
      </c>
      <c r="M27" s="243">
        <f t="shared" si="20"/>
        <v>2.7</v>
      </c>
      <c r="N27" s="243">
        <f t="shared" si="21"/>
        <v>40.630000000000003</v>
      </c>
      <c r="O27" s="37">
        <v>99.03</v>
      </c>
      <c r="P27" s="243">
        <f t="shared" si="22"/>
        <v>43.05</v>
      </c>
      <c r="Q27" s="243">
        <f t="shared" si="23"/>
        <v>4.26</v>
      </c>
      <c r="R27" s="243">
        <f t="shared" si="24"/>
        <v>44.89</v>
      </c>
      <c r="S27" s="15">
        <v>7.2</v>
      </c>
      <c r="T27" s="15">
        <v>114.8</v>
      </c>
      <c r="U27" s="188">
        <f t="shared" si="25"/>
        <v>119.71</v>
      </c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</row>
    <row r="28" spans="1:235" s="1" customFormat="1" ht="40.5" customHeight="1">
      <c r="A28" s="196" t="s">
        <v>140</v>
      </c>
      <c r="B28" s="19" t="s">
        <v>180</v>
      </c>
      <c r="C28" s="18" t="s">
        <v>181</v>
      </c>
      <c r="D28" s="252" t="s">
        <v>434</v>
      </c>
      <c r="E28" s="41">
        <v>15047.3818734294</v>
      </c>
      <c r="F28" s="243">
        <f t="shared" si="15"/>
        <v>0.1</v>
      </c>
      <c r="G28" s="243">
        <f t="shared" si="16"/>
        <v>1.5</v>
      </c>
      <c r="H28" s="244">
        <v>118.45</v>
      </c>
      <c r="I28" s="243">
        <f t="shared" si="17"/>
        <v>1.63</v>
      </c>
      <c r="J28" s="243">
        <f t="shared" si="18"/>
        <v>0.19</v>
      </c>
      <c r="K28" s="243">
        <f t="shared" si="19"/>
        <v>1.69</v>
      </c>
      <c r="L28" s="41">
        <v>15047.3818734294</v>
      </c>
      <c r="M28" s="243">
        <f t="shared" si="20"/>
        <v>0.06</v>
      </c>
      <c r="N28" s="243">
        <f t="shared" si="21"/>
        <v>0.9</v>
      </c>
      <c r="O28" s="244">
        <v>118.45</v>
      </c>
      <c r="P28" s="243">
        <f t="shared" si="22"/>
        <v>0.98</v>
      </c>
      <c r="Q28" s="243">
        <f t="shared" si="23"/>
        <v>0.12</v>
      </c>
      <c r="R28" s="243">
        <f t="shared" si="24"/>
        <v>1.02</v>
      </c>
      <c r="S28" s="15">
        <v>0.16</v>
      </c>
      <c r="T28" s="15">
        <v>2.61</v>
      </c>
      <c r="U28" s="188">
        <f t="shared" si="25"/>
        <v>2.71</v>
      </c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</row>
    <row r="29" spans="1:235" s="1" customFormat="1" ht="31.5" customHeight="1">
      <c r="A29" s="196" t="s">
        <v>142</v>
      </c>
      <c r="B29" s="19" t="s">
        <v>189</v>
      </c>
      <c r="C29" s="18" t="s">
        <v>190</v>
      </c>
      <c r="D29" s="252" t="s">
        <v>434</v>
      </c>
      <c r="E29" s="114">
        <v>15047.3818734294</v>
      </c>
      <c r="F29" s="243">
        <f t="shared" si="15"/>
        <v>2.92</v>
      </c>
      <c r="G29" s="243">
        <f t="shared" si="16"/>
        <v>43.94</v>
      </c>
      <c r="H29" s="37">
        <v>126.1</v>
      </c>
      <c r="I29" s="243">
        <f t="shared" si="17"/>
        <v>29</v>
      </c>
      <c r="J29" s="243">
        <f t="shared" si="18"/>
        <v>3.66</v>
      </c>
      <c r="K29" s="243">
        <f t="shared" si="19"/>
        <v>47.599999999999994</v>
      </c>
      <c r="L29" s="114">
        <v>15047.3818734294</v>
      </c>
      <c r="M29" s="243">
        <f t="shared" si="20"/>
        <v>1.75</v>
      </c>
      <c r="N29" s="243">
        <f t="shared" si="21"/>
        <v>26.33</v>
      </c>
      <c r="O29" s="37">
        <v>126.1</v>
      </c>
      <c r="P29" s="243">
        <f t="shared" si="22"/>
        <v>17.399999999999999</v>
      </c>
      <c r="Q29" s="243">
        <f t="shared" si="23"/>
        <v>2.19</v>
      </c>
      <c r="R29" s="243">
        <f t="shared" si="24"/>
        <v>28.52</v>
      </c>
      <c r="S29" s="15">
        <v>4.67</v>
      </c>
      <c r="T29" s="15">
        <v>46.4</v>
      </c>
      <c r="U29" s="188">
        <f t="shared" si="25"/>
        <v>76.11999999999999</v>
      </c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</row>
    <row r="30" spans="1:235" s="1" customFormat="1" ht="31.5" customHeight="1">
      <c r="A30" s="196" t="s">
        <v>144</v>
      </c>
      <c r="B30" s="19" t="s">
        <v>207</v>
      </c>
      <c r="C30" s="18" t="s">
        <v>208</v>
      </c>
      <c r="D30" s="18" t="s">
        <v>434</v>
      </c>
      <c r="E30" s="37">
        <v>17122.68</v>
      </c>
      <c r="F30" s="243">
        <f t="shared" si="15"/>
        <v>0.21</v>
      </c>
      <c r="G30" s="243">
        <f t="shared" si="16"/>
        <v>3.6</v>
      </c>
      <c r="H30" s="115">
        <v>98.052000000000007</v>
      </c>
      <c r="I30" s="243">
        <f t="shared" si="17"/>
        <v>3.24</v>
      </c>
      <c r="J30" s="243">
        <f t="shared" si="18"/>
        <v>0.32</v>
      </c>
      <c r="K30" s="243">
        <f t="shared" si="19"/>
        <v>3.92</v>
      </c>
      <c r="L30" s="37">
        <v>17122.68</v>
      </c>
      <c r="M30" s="243">
        <f t="shared" si="20"/>
        <v>0.12000000000000002</v>
      </c>
      <c r="N30" s="243">
        <f t="shared" si="21"/>
        <v>2.0499999999999998</v>
      </c>
      <c r="O30" s="115">
        <v>98.052000000000007</v>
      </c>
      <c r="P30" s="243">
        <f t="shared" si="22"/>
        <v>1.9399999999999995</v>
      </c>
      <c r="Q30" s="243">
        <f t="shared" si="23"/>
        <v>0.19</v>
      </c>
      <c r="R30" s="243">
        <f t="shared" si="24"/>
        <v>2.2399999999999998</v>
      </c>
      <c r="S30" s="15">
        <v>0.33</v>
      </c>
      <c r="T30" s="15">
        <v>5.18</v>
      </c>
      <c r="U30" s="188">
        <f t="shared" si="25"/>
        <v>6.16</v>
      </c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</row>
    <row r="31" spans="1:235" s="1" customFormat="1" ht="31.5" customHeight="1">
      <c r="A31" s="196" t="s">
        <v>146</v>
      </c>
      <c r="B31" s="19" t="s">
        <v>251</v>
      </c>
      <c r="C31" s="18" t="s">
        <v>252</v>
      </c>
      <c r="D31" s="18" t="s">
        <v>91</v>
      </c>
      <c r="E31" s="41">
        <v>26346.815999999999</v>
      </c>
      <c r="F31" s="243">
        <f t="shared" si="15"/>
        <v>1</v>
      </c>
      <c r="G31" s="243">
        <f t="shared" si="16"/>
        <v>26.35</v>
      </c>
      <c r="H31" s="41">
        <v>515.55600000000004</v>
      </c>
      <c r="I31" s="243">
        <f t="shared" si="17"/>
        <v>17.21</v>
      </c>
      <c r="J31" s="243">
        <f t="shared" si="18"/>
        <v>8.8699999999999992</v>
      </c>
      <c r="K31" s="243">
        <f t="shared" si="19"/>
        <v>35.22</v>
      </c>
      <c r="L31" s="41">
        <v>26346.815999999999</v>
      </c>
      <c r="M31" s="243">
        <f t="shared" si="20"/>
        <v>0.60000000000000009</v>
      </c>
      <c r="N31" s="243">
        <f t="shared" si="21"/>
        <v>15.81</v>
      </c>
      <c r="O31" s="41">
        <v>515.55600000000004</v>
      </c>
      <c r="P31" s="243">
        <f t="shared" si="22"/>
        <v>10.329999999999998</v>
      </c>
      <c r="Q31" s="243">
        <f t="shared" si="23"/>
        <v>5.33</v>
      </c>
      <c r="R31" s="243">
        <f t="shared" si="24"/>
        <v>21.14</v>
      </c>
      <c r="S31" s="15">
        <v>1.6</v>
      </c>
      <c r="T31" s="15">
        <v>27.54</v>
      </c>
      <c r="U31" s="188">
        <f t="shared" si="25"/>
        <v>56.36</v>
      </c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</row>
    <row r="32" spans="1:235" s="1" customFormat="1" ht="31.5" customHeight="1">
      <c r="A32" s="196" t="s">
        <v>148</v>
      </c>
      <c r="B32" s="19" t="s">
        <v>274</v>
      </c>
      <c r="C32" s="18" t="s">
        <v>271</v>
      </c>
      <c r="D32" s="18" t="s">
        <v>272</v>
      </c>
      <c r="E32" s="41">
        <v>12726.528</v>
      </c>
      <c r="F32" s="243">
        <f t="shared" si="15"/>
        <v>0.44</v>
      </c>
      <c r="G32" s="243">
        <f t="shared" si="16"/>
        <v>5.6</v>
      </c>
      <c r="H32" s="41">
        <v>185.376</v>
      </c>
      <c r="I32" s="243">
        <f t="shared" si="17"/>
        <v>6.25</v>
      </c>
      <c r="J32" s="243">
        <f t="shared" si="18"/>
        <v>1.1599999999999999</v>
      </c>
      <c r="K32" s="243">
        <f t="shared" si="19"/>
        <v>6.76</v>
      </c>
      <c r="L32" s="41">
        <v>12726.528</v>
      </c>
      <c r="M32" s="243">
        <f t="shared" si="20"/>
        <v>0.25999999999999995</v>
      </c>
      <c r="N32" s="243">
        <f t="shared" si="21"/>
        <v>3.31</v>
      </c>
      <c r="O32" s="41">
        <v>185.376</v>
      </c>
      <c r="P32" s="243">
        <f t="shared" si="22"/>
        <v>3.75</v>
      </c>
      <c r="Q32" s="243">
        <f t="shared" si="23"/>
        <v>0.7</v>
      </c>
      <c r="R32" s="243">
        <f t="shared" si="24"/>
        <v>4.01</v>
      </c>
      <c r="S32" s="15">
        <v>0.7</v>
      </c>
      <c r="T32" s="15">
        <v>10</v>
      </c>
      <c r="U32" s="188">
        <f t="shared" si="25"/>
        <v>10.77</v>
      </c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</row>
    <row r="33" spans="1:235" s="1" customFormat="1" ht="31.5" customHeight="1">
      <c r="A33" s="196" t="s">
        <v>151</v>
      </c>
      <c r="B33" s="19" t="s">
        <v>308</v>
      </c>
      <c r="C33" s="18" t="s">
        <v>309</v>
      </c>
      <c r="D33" s="18" t="s">
        <v>46</v>
      </c>
      <c r="E33" s="41">
        <v>26608.932000000001</v>
      </c>
      <c r="F33" s="243">
        <f t="shared" si="15"/>
        <v>4.83</v>
      </c>
      <c r="G33" s="243">
        <f t="shared" si="16"/>
        <v>128.52000000000001</v>
      </c>
      <c r="H33" s="41">
        <v>373.02</v>
      </c>
      <c r="I33" s="243">
        <f t="shared" si="17"/>
        <v>76.88</v>
      </c>
      <c r="J33" s="243">
        <f t="shared" si="18"/>
        <v>28.68</v>
      </c>
      <c r="K33" s="243">
        <f t="shared" si="19"/>
        <v>157.20000000000002</v>
      </c>
      <c r="L33" s="41">
        <v>26608.932000000001</v>
      </c>
      <c r="M33" s="243">
        <f t="shared" si="20"/>
        <v>2.9000000000000004</v>
      </c>
      <c r="N33" s="243">
        <f t="shared" si="21"/>
        <v>77.17</v>
      </c>
      <c r="O33" s="41">
        <v>373.02</v>
      </c>
      <c r="P33" s="243">
        <f t="shared" si="22"/>
        <v>46.120000000000005</v>
      </c>
      <c r="Q33" s="243">
        <f t="shared" si="23"/>
        <v>17.2</v>
      </c>
      <c r="R33" s="243">
        <f t="shared" si="24"/>
        <v>94.37</v>
      </c>
      <c r="S33" s="15">
        <v>7.73</v>
      </c>
      <c r="T33" s="15">
        <v>123</v>
      </c>
      <c r="U33" s="188">
        <f t="shared" si="25"/>
        <v>251.57000000000002</v>
      </c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</row>
    <row r="34" spans="1:235" s="1" customFormat="1" ht="31.5" customHeight="1">
      <c r="A34" s="196" t="s">
        <v>154</v>
      </c>
      <c r="B34" s="116" t="s">
        <v>487</v>
      </c>
      <c r="C34" s="111" t="s">
        <v>318</v>
      </c>
      <c r="D34" s="111" t="s">
        <v>46</v>
      </c>
      <c r="E34" s="72">
        <v>20343.216</v>
      </c>
      <c r="F34" s="32">
        <f t="shared" si="15"/>
        <v>0.96</v>
      </c>
      <c r="G34" s="32">
        <f t="shared" si="16"/>
        <v>19.53</v>
      </c>
      <c r="H34" s="41">
        <v>225.72</v>
      </c>
      <c r="I34" s="32">
        <f t="shared" si="17"/>
        <v>18.03</v>
      </c>
      <c r="J34" s="32">
        <f t="shared" si="18"/>
        <v>4.07</v>
      </c>
      <c r="K34" s="32">
        <f t="shared" si="19"/>
        <v>23.6</v>
      </c>
      <c r="L34" s="72">
        <v>20343.216</v>
      </c>
      <c r="M34" s="32">
        <f t="shared" si="20"/>
        <v>0.58000000000000007</v>
      </c>
      <c r="N34" s="32">
        <f t="shared" si="21"/>
        <v>11.8</v>
      </c>
      <c r="O34" s="41">
        <v>225.72</v>
      </c>
      <c r="P34" s="32">
        <f t="shared" si="22"/>
        <v>10.809999999999999</v>
      </c>
      <c r="Q34" s="32">
        <f t="shared" si="23"/>
        <v>2.44</v>
      </c>
      <c r="R34" s="32">
        <f t="shared" si="24"/>
        <v>14.24</v>
      </c>
      <c r="S34" s="15">
        <v>1.54</v>
      </c>
      <c r="T34" s="15">
        <v>28.84</v>
      </c>
      <c r="U34" s="189">
        <f t="shared" si="25"/>
        <v>37.840000000000003</v>
      </c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</row>
    <row r="35" spans="1:235" s="1" customFormat="1" ht="39" customHeight="1">
      <c r="A35" s="190" t="s">
        <v>335</v>
      </c>
      <c r="B35" s="9" t="s">
        <v>336</v>
      </c>
      <c r="C35" s="8"/>
      <c r="D35" s="8"/>
      <c r="E35" s="8"/>
      <c r="F35" s="8">
        <f>F37+F36</f>
        <v>4.57</v>
      </c>
      <c r="G35" s="8">
        <f>G37+G36</f>
        <v>52.14</v>
      </c>
      <c r="H35" s="8"/>
      <c r="I35" s="8">
        <f>I37+I36</f>
        <v>101.88</v>
      </c>
      <c r="J35" s="8">
        <f>J37+J36</f>
        <v>9.5400000000000009</v>
      </c>
      <c r="K35" s="8">
        <f>K37+K36</f>
        <v>61.680000000000007</v>
      </c>
      <c r="L35" s="8"/>
      <c r="M35" s="8">
        <f>M37+M36</f>
        <v>2.7399999999999993</v>
      </c>
      <c r="N35" s="8">
        <f>N37+N36</f>
        <v>31.26</v>
      </c>
      <c r="O35" s="8"/>
      <c r="P35" s="8">
        <f t="shared" ref="P35:U35" si="26">P37+P36</f>
        <v>61.12</v>
      </c>
      <c r="Q35" s="8">
        <f t="shared" si="26"/>
        <v>5.72</v>
      </c>
      <c r="R35" s="8">
        <f t="shared" si="26"/>
        <v>36.980000000000004</v>
      </c>
      <c r="S35" s="8">
        <f t="shared" si="26"/>
        <v>7.31</v>
      </c>
      <c r="T35" s="8">
        <f t="shared" si="26"/>
        <v>163</v>
      </c>
      <c r="U35" s="191">
        <f t="shared" si="26"/>
        <v>98.660000000000011</v>
      </c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</row>
    <row r="36" spans="1:235" s="1" customFormat="1" ht="21" customHeight="1">
      <c r="A36" s="196" t="s">
        <v>337</v>
      </c>
      <c r="B36" s="12" t="s">
        <v>338</v>
      </c>
      <c r="C36" s="11" t="s">
        <v>114</v>
      </c>
      <c r="D36" s="105" t="s">
        <v>15</v>
      </c>
      <c r="E36" s="41">
        <v>12302.58</v>
      </c>
      <c r="F36" s="20">
        <f>ROUND(S36/8*5,2)</f>
        <v>0.5</v>
      </c>
      <c r="G36" s="20">
        <f>ROUND(E36*F36/1000,2)</f>
        <v>6.15</v>
      </c>
      <c r="H36" s="41">
        <v>18.936</v>
      </c>
      <c r="I36" s="20">
        <f>ROUND(T36/8*5,2)</f>
        <v>8.1300000000000008</v>
      </c>
      <c r="J36" s="20">
        <f>ROUND(H36*I36/1000,2)</f>
        <v>0.15</v>
      </c>
      <c r="K36" s="20">
        <f>G36+J36</f>
        <v>6.3000000000000007</v>
      </c>
      <c r="L36" s="41">
        <v>12302.58</v>
      </c>
      <c r="M36" s="20">
        <f>S36-F36</f>
        <v>0.30000000000000004</v>
      </c>
      <c r="N36" s="20">
        <f>ROUND(L36*M36/1000,2)</f>
        <v>3.69</v>
      </c>
      <c r="O36" s="41">
        <v>18.936</v>
      </c>
      <c r="P36" s="15">
        <f>T36-I36</f>
        <v>4.8699999999999992</v>
      </c>
      <c r="Q36" s="15">
        <f>ROUND(O36*P36/1000,2)</f>
        <v>0.09</v>
      </c>
      <c r="R36" s="15">
        <f>N36+Q36</f>
        <v>3.78</v>
      </c>
      <c r="S36" s="15">
        <v>0.8</v>
      </c>
      <c r="T36" s="15">
        <v>13</v>
      </c>
      <c r="U36" s="194">
        <f>K36+R36</f>
        <v>10.08</v>
      </c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</row>
    <row r="37" spans="1:235" s="1" customFormat="1" ht="39.75" customHeight="1">
      <c r="A37" s="202" t="s">
        <v>339</v>
      </c>
      <c r="B37" s="30" t="s">
        <v>340</v>
      </c>
      <c r="C37" s="247" t="s">
        <v>21</v>
      </c>
      <c r="D37" s="100" t="s">
        <v>15</v>
      </c>
      <c r="E37" s="112">
        <v>11299.536</v>
      </c>
      <c r="F37" s="20">
        <f>ROUND(S37/8*5,2)</f>
        <v>4.07</v>
      </c>
      <c r="G37" s="20">
        <f>ROUND(E37*F37/1000,2)</f>
        <v>45.99</v>
      </c>
      <c r="H37" s="37">
        <v>100.15</v>
      </c>
      <c r="I37" s="20">
        <f>ROUND(T37/8*5,2)</f>
        <v>93.75</v>
      </c>
      <c r="J37" s="20">
        <f>ROUND(H37*I37/1000,2)</f>
        <v>9.39</v>
      </c>
      <c r="K37" s="20">
        <f>G37+J37</f>
        <v>55.38</v>
      </c>
      <c r="L37" s="112">
        <v>11299.536</v>
      </c>
      <c r="M37" s="20">
        <f>S37-F37</f>
        <v>2.4399999999999995</v>
      </c>
      <c r="N37" s="20">
        <f>ROUND(L37*M37/1000,2)</f>
        <v>27.57</v>
      </c>
      <c r="O37" s="37">
        <v>100.15</v>
      </c>
      <c r="P37" s="32">
        <f>T37-I37</f>
        <v>56.25</v>
      </c>
      <c r="Q37" s="32">
        <f>ROUND(O37*P37/1000,2)</f>
        <v>5.63</v>
      </c>
      <c r="R37" s="32">
        <f>N37+Q37</f>
        <v>33.200000000000003</v>
      </c>
      <c r="S37" s="32">
        <v>6.51</v>
      </c>
      <c r="T37" s="32">
        <v>150</v>
      </c>
      <c r="U37" s="189">
        <f>K37+R37</f>
        <v>88.580000000000013</v>
      </c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</row>
    <row r="38" spans="1:235" s="7" customFormat="1" ht="33" customHeight="1">
      <c r="A38" s="337" t="s">
        <v>343</v>
      </c>
      <c r="B38" s="65" t="s">
        <v>344</v>
      </c>
      <c r="C38" s="64"/>
      <c r="D38" s="64"/>
      <c r="E38" s="64"/>
      <c r="F38" s="10">
        <f>SUM(F39:F44)</f>
        <v>6.5799999999999992</v>
      </c>
      <c r="G38" s="64">
        <f>SUM(G39:G44)</f>
        <v>60.29</v>
      </c>
      <c r="H38" s="64"/>
      <c r="I38" s="64">
        <f>SUM(I39:I44)</f>
        <v>103.97</v>
      </c>
      <c r="J38" s="64">
        <f>SUM(J39:J44)</f>
        <v>7.03</v>
      </c>
      <c r="K38" s="64">
        <f>SUM(K39:K44)</f>
        <v>67.319999999999993</v>
      </c>
      <c r="L38" s="64"/>
      <c r="M38" s="64">
        <f>SUM(M39:M44)</f>
        <v>3.9489999999999998</v>
      </c>
      <c r="N38" s="64">
        <f>SUM(N39:N44)</f>
        <v>36.130000000000003</v>
      </c>
      <c r="O38" s="64"/>
      <c r="P38" s="64">
        <f t="shared" ref="P38:U38" si="27">SUM(P39:P44)</f>
        <v>62.36</v>
      </c>
      <c r="Q38" s="64">
        <f t="shared" si="27"/>
        <v>4.2300000000000004</v>
      </c>
      <c r="R38" s="64">
        <f t="shared" si="27"/>
        <v>40.360000000000007</v>
      </c>
      <c r="S38" s="64">
        <f t="shared" si="27"/>
        <v>10.529</v>
      </c>
      <c r="T38" s="64">
        <f t="shared" si="27"/>
        <v>166.33</v>
      </c>
      <c r="U38" s="363">
        <f t="shared" si="27"/>
        <v>107.67999999999999</v>
      </c>
      <c r="V38" s="1"/>
      <c r="W38" s="1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</row>
    <row r="39" spans="1:235" s="1" customFormat="1" ht="44.25" customHeight="1">
      <c r="A39" s="289" t="s">
        <v>345</v>
      </c>
      <c r="B39" s="12" t="s">
        <v>346</v>
      </c>
      <c r="C39" s="11" t="s">
        <v>103</v>
      </c>
      <c r="D39" s="247" t="s">
        <v>15</v>
      </c>
      <c r="E39" s="112">
        <v>11299.536</v>
      </c>
      <c r="F39" s="20">
        <f t="shared" ref="F39:F44" si="28">ROUND(S39/8*5,2)</f>
        <v>1.56</v>
      </c>
      <c r="G39" s="20">
        <f t="shared" ref="G39:G44" si="29">ROUND(E39*F39/1000,2)</f>
        <v>17.63</v>
      </c>
      <c r="H39" s="37">
        <v>100.15</v>
      </c>
      <c r="I39" s="20">
        <f t="shared" ref="I39:I44" si="30">ROUND(T39/8*5,2)</f>
        <v>29.08</v>
      </c>
      <c r="J39" s="20">
        <f t="shared" ref="J39:J44" si="31">ROUND(H39*I39/1000,2)</f>
        <v>2.91</v>
      </c>
      <c r="K39" s="20">
        <f t="shared" ref="K39:K44" si="32">G39+J39</f>
        <v>20.54</v>
      </c>
      <c r="L39" s="112">
        <v>11299.536</v>
      </c>
      <c r="M39" s="20">
        <f t="shared" ref="M39:M44" si="33">S39-F39</f>
        <v>0.94</v>
      </c>
      <c r="N39" s="20">
        <f t="shared" ref="N39:N44" si="34">ROUND(L39*M39/1000,2)</f>
        <v>10.62</v>
      </c>
      <c r="O39" s="37">
        <v>100.15</v>
      </c>
      <c r="P39" s="15">
        <f t="shared" ref="P39:P44" si="35">T39-I39</f>
        <v>17.440000000000005</v>
      </c>
      <c r="Q39" s="15">
        <f t="shared" ref="Q39:Q44" si="36">ROUND(O39*P39/1000,2)</f>
        <v>1.75</v>
      </c>
      <c r="R39" s="15">
        <f t="shared" ref="R39:R44" si="37">N39+Q39</f>
        <v>12.37</v>
      </c>
      <c r="S39" s="243">
        <v>2.5</v>
      </c>
      <c r="T39" s="243">
        <v>46.52</v>
      </c>
      <c r="U39" s="194">
        <f t="shared" ref="U39:U44" si="38">K39+R39</f>
        <v>32.909999999999997</v>
      </c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</row>
    <row r="40" spans="1:235" s="1" customFormat="1" ht="72.75" customHeight="1">
      <c r="A40" s="289"/>
      <c r="B40" s="248" t="s">
        <v>493</v>
      </c>
      <c r="C40" s="247" t="s">
        <v>103</v>
      </c>
      <c r="D40" s="247" t="s">
        <v>15</v>
      </c>
      <c r="E40" s="41">
        <v>3800</v>
      </c>
      <c r="F40" s="20">
        <f t="shared" si="28"/>
        <v>2.81</v>
      </c>
      <c r="G40" s="20">
        <f t="shared" si="29"/>
        <v>10.68</v>
      </c>
      <c r="H40" s="37">
        <v>54.81</v>
      </c>
      <c r="I40" s="20">
        <f t="shared" si="30"/>
        <v>37.81</v>
      </c>
      <c r="J40" s="20">
        <f t="shared" si="31"/>
        <v>2.0699999999999998</v>
      </c>
      <c r="K40" s="20">
        <f t="shared" si="32"/>
        <v>12.75</v>
      </c>
      <c r="L40" s="41">
        <v>3800</v>
      </c>
      <c r="M40" s="20">
        <f t="shared" si="33"/>
        <v>1.69</v>
      </c>
      <c r="N40" s="20">
        <f t="shared" si="34"/>
        <v>6.42</v>
      </c>
      <c r="O40" s="37">
        <v>54.81</v>
      </c>
      <c r="P40" s="243">
        <f t="shared" si="35"/>
        <v>22.689999999999998</v>
      </c>
      <c r="Q40" s="243">
        <f t="shared" si="36"/>
        <v>1.24</v>
      </c>
      <c r="R40" s="243">
        <f t="shared" si="37"/>
        <v>7.66</v>
      </c>
      <c r="S40" s="243">
        <v>4.5</v>
      </c>
      <c r="T40" s="243">
        <v>60.5</v>
      </c>
      <c r="U40" s="188">
        <f t="shared" si="38"/>
        <v>20.41</v>
      </c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</row>
    <row r="41" spans="1:235" s="1" customFormat="1" ht="54" customHeight="1">
      <c r="A41" s="196" t="s">
        <v>351</v>
      </c>
      <c r="B41" s="66" t="s">
        <v>359</v>
      </c>
      <c r="C41" s="29" t="s">
        <v>360</v>
      </c>
      <c r="D41" s="247" t="s">
        <v>15</v>
      </c>
      <c r="E41" s="41">
        <v>12302.58</v>
      </c>
      <c r="F41" s="20">
        <f t="shared" si="28"/>
        <v>1.25</v>
      </c>
      <c r="G41" s="20">
        <f t="shared" si="29"/>
        <v>15.38</v>
      </c>
      <c r="H41" s="41">
        <v>18.936</v>
      </c>
      <c r="I41" s="20">
        <f t="shared" si="30"/>
        <v>21.88</v>
      </c>
      <c r="J41" s="20">
        <f t="shared" si="31"/>
        <v>0.41</v>
      </c>
      <c r="K41" s="20">
        <f t="shared" si="32"/>
        <v>15.790000000000001</v>
      </c>
      <c r="L41" s="41">
        <v>12302.58</v>
      </c>
      <c r="M41" s="20">
        <f t="shared" si="33"/>
        <v>0.75</v>
      </c>
      <c r="N41" s="20">
        <f t="shared" si="34"/>
        <v>9.23</v>
      </c>
      <c r="O41" s="41">
        <v>18.936</v>
      </c>
      <c r="P41" s="243">
        <f t="shared" si="35"/>
        <v>13.120000000000001</v>
      </c>
      <c r="Q41" s="243">
        <f t="shared" si="36"/>
        <v>0.25</v>
      </c>
      <c r="R41" s="243">
        <f t="shared" si="37"/>
        <v>9.48</v>
      </c>
      <c r="S41" s="243">
        <v>2</v>
      </c>
      <c r="T41" s="243">
        <v>35</v>
      </c>
      <c r="U41" s="188">
        <f t="shared" si="38"/>
        <v>25.270000000000003</v>
      </c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</row>
    <row r="42" spans="1:235" s="1" customFormat="1" ht="43.5" customHeight="1">
      <c r="A42" s="254" t="s">
        <v>353</v>
      </c>
      <c r="B42" s="117" t="s">
        <v>557</v>
      </c>
      <c r="C42" s="243" t="s">
        <v>496</v>
      </c>
      <c r="D42" s="243" t="s">
        <v>434</v>
      </c>
      <c r="E42" s="41">
        <v>16699.117682591001</v>
      </c>
      <c r="F42" s="243">
        <f t="shared" si="28"/>
        <v>0.43</v>
      </c>
      <c r="G42" s="243">
        <f t="shared" si="29"/>
        <v>7.18</v>
      </c>
      <c r="H42" s="41">
        <v>53.591999999999999</v>
      </c>
      <c r="I42" s="243">
        <f t="shared" si="30"/>
        <v>6.25</v>
      </c>
      <c r="J42" s="243">
        <f t="shared" si="31"/>
        <v>0.33</v>
      </c>
      <c r="K42" s="243">
        <f t="shared" si="32"/>
        <v>7.51</v>
      </c>
      <c r="L42" s="41">
        <v>16699.117682591001</v>
      </c>
      <c r="M42" s="243">
        <f t="shared" si="33"/>
        <v>0.25000000000000006</v>
      </c>
      <c r="N42" s="243">
        <f t="shared" si="34"/>
        <v>4.17</v>
      </c>
      <c r="O42" s="41">
        <v>53.591999999999999</v>
      </c>
      <c r="P42" s="243">
        <f t="shared" si="35"/>
        <v>3.75</v>
      </c>
      <c r="Q42" s="243">
        <f t="shared" si="36"/>
        <v>0.2</v>
      </c>
      <c r="R42" s="243">
        <f t="shared" si="37"/>
        <v>4.37</v>
      </c>
      <c r="S42" s="243">
        <v>0.68</v>
      </c>
      <c r="T42" s="243">
        <v>10</v>
      </c>
      <c r="U42" s="188">
        <f t="shared" si="38"/>
        <v>11.879999999999999</v>
      </c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</row>
    <row r="43" spans="1:235" s="1" customFormat="1" ht="54.75" customHeight="1">
      <c r="A43" s="254" t="s">
        <v>358</v>
      </c>
      <c r="B43" s="66" t="s">
        <v>558</v>
      </c>
      <c r="C43" s="29" t="s">
        <v>559</v>
      </c>
      <c r="D43" s="29" t="s">
        <v>91</v>
      </c>
      <c r="E43" s="244">
        <v>20633.21</v>
      </c>
      <c r="F43" s="243">
        <f t="shared" si="28"/>
        <v>0.31</v>
      </c>
      <c r="G43" s="243">
        <f t="shared" si="29"/>
        <v>6.4</v>
      </c>
      <c r="H43" s="37">
        <v>125.38</v>
      </c>
      <c r="I43" s="243">
        <f t="shared" si="30"/>
        <v>5.14</v>
      </c>
      <c r="J43" s="243">
        <f t="shared" si="31"/>
        <v>0.64</v>
      </c>
      <c r="K43" s="243">
        <f t="shared" si="32"/>
        <v>7.04</v>
      </c>
      <c r="L43" s="244">
        <v>20633.21</v>
      </c>
      <c r="M43" s="243">
        <f t="shared" si="33"/>
        <v>0.19</v>
      </c>
      <c r="N43" s="243">
        <f t="shared" si="34"/>
        <v>3.92</v>
      </c>
      <c r="O43" s="37">
        <v>125.38</v>
      </c>
      <c r="P43" s="243">
        <f t="shared" si="35"/>
        <v>3.080000000000001</v>
      </c>
      <c r="Q43" s="243">
        <f t="shared" si="36"/>
        <v>0.39</v>
      </c>
      <c r="R43" s="243">
        <f t="shared" si="37"/>
        <v>4.3099999999999996</v>
      </c>
      <c r="S43" s="243">
        <v>0.5</v>
      </c>
      <c r="T43" s="243">
        <v>8.2200000000000006</v>
      </c>
      <c r="U43" s="188">
        <f t="shared" si="38"/>
        <v>11.35</v>
      </c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</row>
    <row r="44" spans="1:235" s="1" customFormat="1" ht="50.25" customHeight="1">
      <c r="A44" s="254" t="s">
        <v>361</v>
      </c>
      <c r="B44" s="66" t="s">
        <v>560</v>
      </c>
      <c r="C44" s="29" t="s">
        <v>553</v>
      </c>
      <c r="D44" s="29" t="s">
        <v>272</v>
      </c>
      <c r="E44" s="41">
        <v>13706.904</v>
      </c>
      <c r="F44" s="243">
        <f t="shared" si="28"/>
        <v>0.22</v>
      </c>
      <c r="G44" s="243">
        <f t="shared" si="29"/>
        <v>3.02</v>
      </c>
      <c r="H44" s="41">
        <v>175.84800000000001</v>
      </c>
      <c r="I44" s="243">
        <f t="shared" si="30"/>
        <v>3.81</v>
      </c>
      <c r="J44" s="243">
        <f t="shared" si="31"/>
        <v>0.67</v>
      </c>
      <c r="K44" s="243">
        <f t="shared" si="32"/>
        <v>3.69</v>
      </c>
      <c r="L44" s="41">
        <v>13706.904</v>
      </c>
      <c r="M44" s="243">
        <f t="shared" si="33"/>
        <v>0.12899999999999998</v>
      </c>
      <c r="N44" s="243">
        <f t="shared" si="34"/>
        <v>1.77</v>
      </c>
      <c r="O44" s="41">
        <v>175.84800000000001</v>
      </c>
      <c r="P44" s="32">
        <f t="shared" si="35"/>
        <v>2.2799999999999998</v>
      </c>
      <c r="Q44" s="32">
        <f t="shared" si="36"/>
        <v>0.4</v>
      </c>
      <c r="R44" s="32">
        <f t="shared" si="37"/>
        <v>2.17</v>
      </c>
      <c r="S44" s="243">
        <v>0.34899999999999998</v>
      </c>
      <c r="T44" s="243">
        <v>6.09</v>
      </c>
      <c r="U44" s="189">
        <f t="shared" si="38"/>
        <v>5.8599999999999994</v>
      </c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</row>
    <row r="45" spans="1:235" s="7" customFormat="1" ht="46.5" customHeight="1">
      <c r="A45" s="337" t="s">
        <v>395</v>
      </c>
      <c r="B45" s="65" t="s">
        <v>396</v>
      </c>
      <c r="C45" s="64"/>
      <c r="D45" s="65"/>
      <c r="E45" s="65"/>
      <c r="F45" s="64">
        <f>SUM(F47:F52)</f>
        <v>5.45</v>
      </c>
      <c r="G45" s="64">
        <f>SUM(G47:G52)</f>
        <v>75.849999999999994</v>
      </c>
      <c r="H45" s="64"/>
      <c r="I45" s="64">
        <f>SUM(I47:I52)</f>
        <v>92.419999999999987</v>
      </c>
      <c r="J45" s="64">
        <f>SUM(J47:J52)</f>
        <v>7.36</v>
      </c>
      <c r="K45" s="64">
        <f>SUM(K47:K52)</f>
        <v>83.210000000000008</v>
      </c>
      <c r="L45" s="65"/>
      <c r="M45" s="64">
        <f>SUM(M47:M52)</f>
        <v>3.2600000000000002</v>
      </c>
      <c r="N45" s="64">
        <f>SUM(N47:N52)</f>
        <v>45.330000000000005</v>
      </c>
      <c r="O45" s="64"/>
      <c r="P45" s="64">
        <f t="shared" ref="P45:U45" si="39">SUM(P47:P52)</f>
        <v>55.440000000000012</v>
      </c>
      <c r="Q45" s="64">
        <f t="shared" si="39"/>
        <v>4.4000000000000004</v>
      </c>
      <c r="R45" s="64">
        <f t="shared" si="39"/>
        <v>49.73</v>
      </c>
      <c r="S45" s="8">
        <f t="shared" si="39"/>
        <v>8.7100000000000009</v>
      </c>
      <c r="T45" s="8">
        <f t="shared" si="39"/>
        <v>147.85999999999999</v>
      </c>
      <c r="U45" s="363">
        <f t="shared" si="39"/>
        <v>132.94</v>
      </c>
      <c r="V45" s="1"/>
      <c r="W45" s="1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</row>
    <row r="46" spans="1:235" s="1" customFormat="1" ht="49.5" customHeight="1">
      <c r="A46" s="254" t="s">
        <v>397</v>
      </c>
      <c r="B46" s="118" t="s">
        <v>398</v>
      </c>
      <c r="C46" s="98"/>
      <c r="D46" s="118"/>
      <c r="E46" s="118"/>
      <c r="F46" s="26">
        <f>SUM(F47:F52)</f>
        <v>5.45</v>
      </c>
      <c r="G46" s="26">
        <f>SUM(G47:G52)</f>
        <v>75.849999999999994</v>
      </c>
      <c r="H46" s="98"/>
      <c r="I46" s="98">
        <f>SUM(I47:I52)</f>
        <v>92.419999999999987</v>
      </c>
      <c r="J46" s="98">
        <f>SUM(J47:J52)</f>
        <v>7.36</v>
      </c>
      <c r="K46" s="98">
        <f>SUM(K47:K52)</f>
        <v>83.210000000000008</v>
      </c>
      <c r="L46" s="118"/>
      <c r="M46" s="98">
        <f>SUM(M47:M52)</f>
        <v>3.2600000000000002</v>
      </c>
      <c r="N46" s="98">
        <f>SUM(N47:N52)</f>
        <v>45.330000000000005</v>
      </c>
      <c r="O46" s="98"/>
      <c r="P46" s="98">
        <f t="shared" ref="P46:U46" si="40">SUM(P47:P52)</f>
        <v>55.440000000000012</v>
      </c>
      <c r="Q46" s="98">
        <f t="shared" si="40"/>
        <v>4.4000000000000004</v>
      </c>
      <c r="R46" s="98">
        <f t="shared" si="40"/>
        <v>49.73</v>
      </c>
      <c r="S46" s="98">
        <f t="shared" si="40"/>
        <v>8.7100000000000009</v>
      </c>
      <c r="T46" s="26">
        <f t="shared" si="40"/>
        <v>147.85999999999999</v>
      </c>
      <c r="U46" s="364">
        <f t="shared" si="40"/>
        <v>132.94</v>
      </c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</row>
    <row r="47" spans="1:235" s="1" customFormat="1" ht="35.25" customHeight="1">
      <c r="A47" s="334"/>
      <c r="B47" s="66" t="s">
        <v>561</v>
      </c>
      <c r="C47" s="29" t="s">
        <v>347</v>
      </c>
      <c r="D47" s="29" t="s">
        <v>15</v>
      </c>
      <c r="E47" s="112">
        <v>11299.536</v>
      </c>
      <c r="F47" s="20">
        <f t="shared" ref="F47:F52" si="41">ROUND(S47/8*5,2)</f>
        <v>1.65</v>
      </c>
      <c r="G47" s="20">
        <f t="shared" ref="G47:G52" si="42">ROUND(E47*F47/1000,2)</f>
        <v>18.64</v>
      </c>
      <c r="H47" s="37">
        <v>100.15</v>
      </c>
      <c r="I47" s="20">
        <f t="shared" ref="I47:I52" si="43">ROUND(T47/8*5,2)</f>
        <v>24.86</v>
      </c>
      <c r="J47" s="20">
        <f t="shared" ref="J47:J52" si="44">ROUND(H47*I47/1000,2)</f>
        <v>2.4900000000000002</v>
      </c>
      <c r="K47" s="20">
        <f t="shared" ref="K47:K52" si="45">G47+J47</f>
        <v>21.130000000000003</v>
      </c>
      <c r="L47" s="112">
        <v>11299.536</v>
      </c>
      <c r="M47" s="20">
        <f t="shared" ref="M47:M52" si="46">S47-F47</f>
        <v>0.99000000000000021</v>
      </c>
      <c r="N47" s="20">
        <f t="shared" ref="N47:N52" si="47">ROUND(L47*M47/1000,2)</f>
        <v>11.19</v>
      </c>
      <c r="O47" s="37">
        <v>100.15</v>
      </c>
      <c r="P47" s="243">
        <f t="shared" ref="P47:P52" si="48">T47-I47</f>
        <v>14.910000000000004</v>
      </c>
      <c r="Q47" s="243">
        <f t="shared" ref="Q47:Q52" si="49">ROUND(O47*P47/1000,2)</f>
        <v>1.49</v>
      </c>
      <c r="R47" s="243">
        <f t="shared" ref="R47:R52" si="50">N47+Q47</f>
        <v>12.68</v>
      </c>
      <c r="S47" s="243">
        <v>2.64</v>
      </c>
      <c r="T47" s="243">
        <v>39.770000000000003</v>
      </c>
      <c r="U47" s="188">
        <f t="shared" ref="U47:U52" si="51">K47+R47</f>
        <v>33.81</v>
      </c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</row>
    <row r="48" spans="1:235" s="1" customFormat="1" ht="39" customHeight="1">
      <c r="A48" s="334"/>
      <c r="B48" s="66" t="s">
        <v>562</v>
      </c>
      <c r="C48" s="29" t="s">
        <v>563</v>
      </c>
      <c r="D48" s="29" t="s">
        <v>434</v>
      </c>
      <c r="E48" s="41">
        <v>16699.117682591001</v>
      </c>
      <c r="F48" s="243">
        <f t="shared" si="41"/>
        <v>0.1</v>
      </c>
      <c r="G48" s="243">
        <f t="shared" si="42"/>
        <v>1.67</v>
      </c>
      <c r="H48" s="41">
        <v>53.591999999999999</v>
      </c>
      <c r="I48" s="243">
        <f t="shared" si="43"/>
        <v>1.63</v>
      </c>
      <c r="J48" s="243">
        <f t="shared" si="44"/>
        <v>0.09</v>
      </c>
      <c r="K48" s="243">
        <f t="shared" si="45"/>
        <v>1.76</v>
      </c>
      <c r="L48" s="41">
        <v>16699.117682591001</v>
      </c>
      <c r="M48" s="243">
        <f t="shared" si="46"/>
        <v>0.06</v>
      </c>
      <c r="N48" s="243">
        <f t="shared" si="47"/>
        <v>1</v>
      </c>
      <c r="O48" s="41">
        <v>53.591999999999999</v>
      </c>
      <c r="P48" s="243">
        <f t="shared" si="48"/>
        <v>0.98</v>
      </c>
      <c r="Q48" s="243">
        <f t="shared" si="49"/>
        <v>0.05</v>
      </c>
      <c r="R48" s="243">
        <f t="shared" si="50"/>
        <v>1.05</v>
      </c>
      <c r="S48" s="243">
        <v>0.16</v>
      </c>
      <c r="T48" s="243">
        <v>2.61</v>
      </c>
      <c r="U48" s="188">
        <f t="shared" si="51"/>
        <v>2.81</v>
      </c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</row>
    <row r="49" spans="1:235" s="1" customFormat="1" ht="25.5" customHeight="1">
      <c r="A49" s="334"/>
      <c r="B49" s="66" t="s">
        <v>564</v>
      </c>
      <c r="C49" s="29" t="s">
        <v>442</v>
      </c>
      <c r="D49" s="29" t="s">
        <v>434</v>
      </c>
      <c r="E49" s="41">
        <v>17122.68</v>
      </c>
      <c r="F49" s="243">
        <f t="shared" si="41"/>
        <v>0.23</v>
      </c>
      <c r="G49" s="243">
        <f t="shared" si="42"/>
        <v>3.94</v>
      </c>
      <c r="H49" s="41">
        <v>98.052000000000007</v>
      </c>
      <c r="I49" s="243">
        <f t="shared" si="43"/>
        <v>3.59</v>
      </c>
      <c r="J49" s="243">
        <f t="shared" si="44"/>
        <v>0.35</v>
      </c>
      <c r="K49" s="243">
        <f t="shared" si="45"/>
        <v>4.29</v>
      </c>
      <c r="L49" s="41">
        <v>17122.68</v>
      </c>
      <c r="M49" s="243">
        <f t="shared" si="46"/>
        <v>0.13999999999999999</v>
      </c>
      <c r="N49" s="243">
        <f t="shared" si="47"/>
        <v>2.4</v>
      </c>
      <c r="O49" s="41">
        <v>98.052000000000007</v>
      </c>
      <c r="P49" s="243">
        <f t="shared" si="48"/>
        <v>2.1500000000000004</v>
      </c>
      <c r="Q49" s="243">
        <f t="shared" si="49"/>
        <v>0.21</v>
      </c>
      <c r="R49" s="243">
        <f t="shared" si="50"/>
        <v>2.61</v>
      </c>
      <c r="S49" s="243">
        <v>0.37</v>
      </c>
      <c r="T49" s="243">
        <v>5.74</v>
      </c>
      <c r="U49" s="188">
        <f t="shared" si="51"/>
        <v>6.9</v>
      </c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</row>
    <row r="50" spans="1:235" s="1" customFormat="1" ht="25.5" customHeight="1">
      <c r="A50" s="334"/>
      <c r="B50" s="248" t="s">
        <v>410</v>
      </c>
      <c r="C50" s="247" t="s">
        <v>114</v>
      </c>
      <c r="D50" s="29" t="s">
        <v>15</v>
      </c>
      <c r="E50" s="41">
        <v>12302.58</v>
      </c>
      <c r="F50" s="20">
        <f t="shared" si="41"/>
        <v>1.25</v>
      </c>
      <c r="G50" s="20">
        <f t="shared" si="42"/>
        <v>15.38</v>
      </c>
      <c r="H50" s="41">
        <v>18.936</v>
      </c>
      <c r="I50" s="20">
        <f t="shared" si="43"/>
        <v>18.75</v>
      </c>
      <c r="J50" s="20">
        <f t="shared" si="44"/>
        <v>0.36</v>
      </c>
      <c r="K50" s="20">
        <f t="shared" si="45"/>
        <v>15.74</v>
      </c>
      <c r="L50" s="41">
        <v>12302.58</v>
      </c>
      <c r="M50" s="20">
        <f t="shared" si="46"/>
        <v>0.75</v>
      </c>
      <c r="N50" s="20">
        <f t="shared" si="47"/>
        <v>9.23</v>
      </c>
      <c r="O50" s="41">
        <v>18.936</v>
      </c>
      <c r="P50" s="243">
        <f t="shared" si="48"/>
        <v>11.25</v>
      </c>
      <c r="Q50" s="243">
        <f t="shared" si="49"/>
        <v>0.21</v>
      </c>
      <c r="R50" s="243">
        <f t="shared" si="50"/>
        <v>9.4400000000000013</v>
      </c>
      <c r="S50" s="243">
        <v>2</v>
      </c>
      <c r="T50" s="243">
        <v>30</v>
      </c>
      <c r="U50" s="188">
        <f t="shared" si="51"/>
        <v>25.18</v>
      </c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</row>
    <row r="51" spans="1:235" s="1" customFormat="1" ht="36.75" customHeight="1">
      <c r="A51" s="334"/>
      <c r="B51" s="248" t="s">
        <v>411</v>
      </c>
      <c r="C51" s="247" t="s">
        <v>543</v>
      </c>
      <c r="D51" s="29" t="s">
        <v>434</v>
      </c>
      <c r="E51" s="37">
        <v>15047.3818734294</v>
      </c>
      <c r="F51" s="243">
        <f t="shared" si="41"/>
        <v>1.76</v>
      </c>
      <c r="G51" s="243">
        <f t="shared" si="42"/>
        <v>26.48</v>
      </c>
      <c r="H51" s="37">
        <v>99.03</v>
      </c>
      <c r="I51" s="243">
        <f t="shared" si="43"/>
        <v>31.38</v>
      </c>
      <c r="J51" s="243">
        <f t="shared" si="44"/>
        <v>3.11</v>
      </c>
      <c r="K51" s="243">
        <f t="shared" si="45"/>
        <v>29.59</v>
      </c>
      <c r="L51" s="37">
        <v>15047.3818734294</v>
      </c>
      <c r="M51" s="243">
        <f t="shared" si="46"/>
        <v>1.05</v>
      </c>
      <c r="N51" s="243">
        <f t="shared" si="47"/>
        <v>15.8</v>
      </c>
      <c r="O51" s="37">
        <v>99.03</v>
      </c>
      <c r="P51" s="243">
        <f t="shared" si="48"/>
        <v>18.820000000000004</v>
      </c>
      <c r="Q51" s="243">
        <f t="shared" si="49"/>
        <v>1.86</v>
      </c>
      <c r="R51" s="243">
        <f t="shared" si="50"/>
        <v>17.66</v>
      </c>
      <c r="S51" s="243">
        <v>2.81</v>
      </c>
      <c r="T51" s="243">
        <v>50.2</v>
      </c>
      <c r="U51" s="188">
        <f t="shared" si="51"/>
        <v>47.25</v>
      </c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</row>
    <row r="52" spans="1:235" s="1" customFormat="1" ht="25.5" customHeight="1" thickBot="1">
      <c r="A52" s="365"/>
      <c r="B52" s="366" t="s">
        <v>412</v>
      </c>
      <c r="C52" s="367" t="s">
        <v>565</v>
      </c>
      <c r="D52" s="368" t="s">
        <v>434</v>
      </c>
      <c r="E52" s="369">
        <v>21164.895724265902</v>
      </c>
      <c r="F52" s="370">
        <f t="shared" si="41"/>
        <v>0.46</v>
      </c>
      <c r="G52" s="370">
        <f t="shared" si="42"/>
        <v>9.74</v>
      </c>
      <c r="H52" s="369">
        <v>78.83</v>
      </c>
      <c r="I52" s="370">
        <f t="shared" si="43"/>
        <v>12.21</v>
      </c>
      <c r="J52" s="370">
        <f t="shared" si="44"/>
        <v>0.96</v>
      </c>
      <c r="K52" s="370">
        <f t="shared" si="45"/>
        <v>10.7</v>
      </c>
      <c r="L52" s="369">
        <v>21164.895724265902</v>
      </c>
      <c r="M52" s="370">
        <f t="shared" si="46"/>
        <v>0.26999999999999996</v>
      </c>
      <c r="N52" s="370">
        <f t="shared" si="47"/>
        <v>5.71</v>
      </c>
      <c r="O52" s="369">
        <v>78.83</v>
      </c>
      <c r="P52" s="370">
        <f t="shared" si="48"/>
        <v>7.3299999999999983</v>
      </c>
      <c r="Q52" s="370">
        <f t="shared" si="49"/>
        <v>0.57999999999999996</v>
      </c>
      <c r="R52" s="370">
        <f t="shared" si="50"/>
        <v>6.29</v>
      </c>
      <c r="S52" s="370">
        <v>0.73</v>
      </c>
      <c r="T52" s="370">
        <v>19.54</v>
      </c>
      <c r="U52" s="371">
        <f t="shared" si="51"/>
        <v>16.989999999999998</v>
      </c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</row>
    <row r="53" spans="1:235" s="1" customFormat="1" ht="15.75" customHeight="1" thickBot="1">
      <c r="A53" s="166"/>
      <c r="B53" s="167" t="s">
        <v>695</v>
      </c>
      <c r="C53" s="168"/>
      <c r="D53" s="168"/>
      <c r="E53" s="168"/>
      <c r="F53" s="168">
        <f>F45+F38+F35+F24+F17+F10</f>
        <v>35.679999999999993</v>
      </c>
      <c r="G53" s="168">
        <f>G45+G38+G35+G24+G17+G10</f>
        <v>542.63</v>
      </c>
      <c r="H53" s="168"/>
      <c r="I53" s="168">
        <f>I45+I38+I35+I24+I17+I10</f>
        <v>586.94000000000005</v>
      </c>
      <c r="J53" s="168">
        <f>J45+J38+J35+J24+J17+J10</f>
        <v>83.960000000000008</v>
      </c>
      <c r="K53" s="168">
        <f>K45+K38+K35+K24+K17+K10</f>
        <v>626.59</v>
      </c>
      <c r="L53" s="168"/>
      <c r="M53" s="168">
        <f>M45+M38+M35+M24+M17+M10</f>
        <v>21.399000000000001</v>
      </c>
      <c r="N53" s="168">
        <f>N45+N38+N35+N24+N17+N10</f>
        <v>325.40000000000003</v>
      </c>
      <c r="O53" s="168"/>
      <c r="P53" s="168">
        <f t="shared" ref="P53:U53" si="52">P45+P38+P35+P24+P17+P10</f>
        <v>352.1</v>
      </c>
      <c r="Q53" s="168">
        <f t="shared" si="52"/>
        <v>50.360000000000007</v>
      </c>
      <c r="R53" s="168">
        <f t="shared" si="52"/>
        <v>375.76</v>
      </c>
      <c r="S53" s="168">
        <f t="shared" si="52"/>
        <v>57.079000000000001</v>
      </c>
      <c r="T53" s="168">
        <f t="shared" si="52"/>
        <v>939.04000000000008</v>
      </c>
      <c r="U53" s="170">
        <f t="shared" si="52"/>
        <v>1002.35</v>
      </c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</row>
    <row r="54" spans="1:235" s="1" customFormat="1" ht="12.75" customHeight="1">
      <c r="A54" s="102"/>
      <c r="C54" s="103"/>
      <c r="D54" s="104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</row>
    <row r="55" spans="1:235" ht="12.75" customHeight="1">
      <c r="D55" s="1"/>
    </row>
  </sheetData>
  <mergeCells count="31">
    <mergeCell ref="Q7:Q8"/>
    <mergeCell ref="R7:R8"/>
    <mergeCell ref="A47:A52"/>
    <mergeCell ref="M7:M8"/>
    <mergeCell ref="N7:N8"/>
    <mergeCell ref="O7:O8"/>
    <mergeCell ref="P7:P8"/>
    <mergeCell ref="G7:G8"/>
    <mergeCell ref="H7:H8"/>
    <mergeCell ref="I7:I8"/>
    <mergeCell ref="J7:J8"/>
    <mergeCell ref="K7:K8"/>
    <mergeCell ref="L7:L8"/>
    <mergeCell ref="A18:A22"/>
    <mergeCell ref="A39:A40"/>
    <mergeCell ref="R1:U1"/>
    <mergeCell ref="R2:U2"/>
    <mergeCell ref="R3:U3"/>
    <mergeCell ref="B5:U5"/>
    <mergeCell ref="A6:A8"/>
    <mergeCell ref="B6:B8"/>
    <mergeCell ref="C6:C8"/>
    <mergeCell ref="D6:D8"/>
    <mergeCell ref="E6:K6"/>
    <mergeCell ref="L6:R6"/>
    <mergeCell ref="S6:U6"/>
    <mergeCell ref="E7:E8"/>
    <mergeCell ref="F7:F8"/>
    <mergeCell ref="S7:S8"/>
    <mergeCell ref="T7:T8"/>
    <mergeCell ref="U7:U8"/>
  </mergeCells>
  <pageMargins left="0.39370078740157483" right="0.39370078740157483" top="0.78740157480314965" bottom="0" header="0.39370078740157483" footer="0"/>
  <pageSetup paperSize="9" scale="52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37"/>
  <sheetViews>
    <sheetView zoomScaleNormal="100" workbookViewId="0">
      <selection activeCell="A6" sqref="A6:L133"/>
    </sheetView>
  </sheetViews>
  <sheetFormatPr defaultColWidth="9.42578125" defaultRowHeight="12.75" customHeight="1"/>
  <cols>
    <col min="1" max="1" width="6.42578125" style="119" customWidth="1"/>
    <col min="2" max="2" width="46" style="120" customWidth="1"/>
    <col min="3" max="3" width="20.28515625" style="119" customWidth="1"/>
    <col min="4" max="4" width="25.5703125" style="121" customWidth="1"/>
    <col min="5" max="5" width="12.5703125" style="120" customWidth="1"/>
    <col min="6" max="6" width="10" style="120" customWidth="1"/>
    <col min="7" max="7" width="10.85546875" style="120" customWidth="1"/>
    <col min="8" max="8" width="12.42578125" style="120" customWidth="1"/>
    <col min="9" max="9" width="8" style="120" customWidth="1"/>
    <col min="10" max="10" width="10.28515625" style="120" customWidth="1"/>
    <col min="11" max="12" width="9.85546875" style="120" customWidth="1"/>
    <col min="13" max="257" width="9.42578125" style="120" customWidth="1"/>
    <col min="258" max="258" width="9.42578125" style="6" customWidth="1"/>
    <col min="259" max="16384" width="9.42578125" style="6"/>
  </cols>
  <sheetData>
    <row r="1" spans="1:257" s="230" customFormat="1" ht="20.25" customHeight="1">
      <c r="A1" s="235"/>
      <c r="B1" s="236"/>
      <c r="C1" s="235"/>
      <c r="D1" s="237"/>
      <c r="E1" s="236"/>
      <c r="F1" s="236"/>
      <c r="G1" s="236"/>
      <c r="H1" s="236"/>
      <c r="I1" s="276" t="s">
        <v>566</v>
      </c>
      <c r="J1" s="276"/>
      <c r="K1" s="276"/>
      <c r="L1" s="27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  <c r="IW1" s="236"/>
    </row>
    <row r="2" spans="1:257" s="230" customFormat="1" ht="36.75" customHeight="1">
      <c r="A2" s="235"/>
      <c r="B2" s="236"/>
      <c r="C2" s="235"/>
      <c r="D2" s="237"/>
      <c r="E2" s="236"/>
      <c r="F2" s="236"/>
      <c r="G2" s="236"/>
      <c r="H2" s="236"/>
      <c r="I2" s="275" t="s">
        <v>669</v>
      </c>
      <c r="J2" s="275"/>
      <c r="K2" s="275"/>
      <c r="L2" s="275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  <c r="IW2" s="236"/>
    </row>
    <row r="3" spans="1:257" s="230" customFormat="1" ht="16.5" customHeight="1">
      <c r="A3" s="235"/>
      <c r="B3" s="236"/>
      <c r="C3" s="235"/>
      <c r="D3" s="237"/>
      <c r="E3" s="236"/>
      <c r="F3" s="236"/>
      <c r="G3" s="236"/>
      <c r="H3" s="236"/>
      <c r="I3" s="274" t="s">
        <v>694</v>
      </c>
      <c r="J3" s="274"/>
      <c r="K3" s="274"/>
      <c r="L3" s="274"/>
      <c r="M3" s="239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6"/>
      <c r="BP3" s="236"/>
      <c r="BQ3" s="236"/>
      <c r="BR3" s="236"/>
      <c r="BS3" s="236"/>
      <c r="BT3" s="236"/>
      <c r="BU3" s="236"/>
      <c r="BV3" s="236"/>
      <c r="BW3" s="236"/>
      <c r="BX3" s="236"/>
      <c r="BY3" s="236"/>
      <c r="BZ3" s="236"/>
      <c r="CA3" s="236"/>
      <c r="CB3" s="236"/>
      <c r="CC3" s="236"/>
      <c r="CD3" s="236"/>
      <c r="CE3" s="236"/>
      <c r="CF3" s="236"/>
      <c r="CG3" s="236"/>
      <c r="CH3" s="236"/>
      <c r="CI3" s="236"/>
      <c r="CJ3" s="236"/>
      <c r="CK3" s="236"/>
      <c r="CL3" s="236"/>
      <c r="CM3" s="236"/>
      <c r="CN3" s="236"/>
      <c r="CO3" s="236"/>
      <c r="CP3" s="236"/>
      <c r="CQ3" s="236"/>
      <c r="CR3" s="236"/>
      <c r="CS3" s="236"/>
      <c r="CT3" s="236"/>
      <c r="CU3" s="236"/>
      <c r="CV3" s="236"/>
      <c r="CW3" s="236"/>
      <c r="CX3" s="236"/>
      <c r="CY3" s="236"/>
      <c r="CZ3" s="236"/>
      <c r="DA3" s="236"/>
      <c r="DB3" s="236"/>
      <c r="DC3" s="236"/>
      <c r="DD3" s="236"/>
      <c r="DE3" s="236"/>
      <c r="DF3" s="236"/>
      <c r="DG3" s="236"/>
      <c r="DH3" s="236"/>
      <c r="DI3" s="236"/>
      <c r="DJ3" s="236"/>
      <c r="DK3" s="236"/>
      <c r="DL3" s="236"/>
      <c r="DM3" s="236"/>
      <c r="DN3" s="236"/>
      <c r="DO3" s="236"/>
      <c r="DP3" s="236"/>
      <c r="DQ3" s="236"/>
      <c r="DR3" s="236"/>
      <c r="DS3" s="236"/>
      <c r="DT3" s="236"/>
      <c r="DU3" s="236"/>
      <c r="DV3" s="236"/>
      <c r="DW3" s="236"/>
      <c r="DX3" s="236"/>
      <c r="DY3" s="236"/>
      <c r="DZ3" s="236"/>
      <c r="EA3" s="236"/>
      <c r="EB3" s="236"/>
      <c r="EC3" s="236"/>
      <c r="ED3" s="236"/>
      <c r="EE3" s="236"/>
      <c r="EF3" s="236"/>
      <c r="EG3" s="236"/>
      <c r="EH3" s="236"/>
      <c r="EI3" s="236"/>
      <c r="EJ3" s="236"/>
      <c r="EK3" s="236"/>
      <c r="EL3" s="236"/>
      <c r="EM3" s="236"/>
      <c r="EN3" s="236"/>
      <c r="EO3" s="236"/>
      <c r="EP3" s="236"/>
      <c r="EQ3" s="236"/>
      <c r="ER3" s="236"/>
      <c r="ES3" s="236"/>
      <c r="ET3" s="236"/>
      <c r="EU3" s="236"/>
      <c r="EV3" s="236"/>
      <c r="EW3" s="236"/>
      <c r="EX3" s="236"/>
      <c r="EY3" s="236"/>
      <c r="EZ3" s="236"/>
      <c r="FA3" s="236"/>
      <c r="FB3" s="236"/>
      <c r="FC3" s="236"/>
      <c r="FD3" s="236"/>
      <c r="FE3" s="236"/>
      <c r="FF3" s="236"/>
      <c r="FG3" s="236"/>
      <c r="FH3" s="236"/>
      <c r="FI3" s="236"/>
      <c r="FJ3" s="236"/>
      <c r="FK3" s="236"/>
      <c r="FL3" s="236"/>
      <c r="FM3" s="236"/>
      <c r="FN3" s="236"/>
      <c r="FO3" s="236"/>
      <c r="FP3" s="236"/>
      <c r="FQ3" s="236"/>
      <c r="FR3" s="236"/>
      <c r="FS3" s="236"/>
      <c r="FT3" s="236"/>
      <c r="FU3" s="236"/>
      <c r="FV3" s="236"/>
      <c r="FW3" s="236"/>
      <c r="FX3" s="236"/>
      <c r="FY3" s="236"/>
      <c r="FZ3" s="236"/>
      <c r="GA3" s="236"/>
      <c r="GB3" s="236"/>
      <c r="GC3" s="236"/>
      <c r="GD3" s="236"/>
      <c r="GE3" s="236"/>
      <c r="GF3" s="236"/>
      <c r="GG3" s="236"/>
      <c r="GH3" s="236"/>
      <c r="GI3" s="236"/>
      <c r="GJ3" s="236"/>
      <c r="GK3" s="236"/>
      <c r="GL3" s="236"/>
      <c r="GM3" s="236"/>
      <c r="GN3" s="236"/>
      <c r="GO3" s="236"/>
      <c r="GP3" s="236"/>
      <c r="GQ3" s="236"/>
      <c r="GR3" s="236"/>
      <c r="GS3" s="236"/>
      <c r="GT3" s="236"/>
      <c r="GU3" s="236"/>
      <c r="GV3" s="236"/>
      <c r="GW3" s="236"/>
      <c r="GX3" s="236"/>
      <c r="GY3" s="236"/>
      <c r="GZ3" s="236"/>
      <c r="HA3" s="236"/>
      <c r="HB3" s="236"/>
      <c r="HC3" s="236"/>
      <c r="HD3" s="236"/>
      <c r="HE3" s="236"/>
      <c r="HF3" s="236"/>
      <c r="HG3" s="236"/>
      <c r="HH3" s="236"/>
      <c r="HI3" s="236"/>
      <c r="HJ3" s="236"/>
      <c r="HK3" s="236"/>
      <c r="HL3" s="236"/>
      <c r="HM3" s="236"/>
      <c r="HN3" s="236"/>
      <c r="HO3" s="236"/>
      <c r="HP3" s="236"/>
      <c r="HQ3" s="236"/>
      <c r="HR3" s="236"/>
      <c r="HS3" s="236"/>
      <c r="HT3" s="236"/>
      <c r="HU3" s="236"/>
      <c r="HV3" s="236"/>
      <c r="HW3" s="236"/>
      <c r="HX3" s="236"/>
      <c r="HY3" s="236"/>
      <c r="HZ3" s="236"/>
      <c r="IA3" s="236"/>
      <c r="IB3" s="236"/>
      <c r="IC3" s="236"/>
      <c r="ID3" s="236"/>
      <c r="IE3" s="236"/>
      <c r="IF3" s="236"/>
      <c r="IG3" s="236"/>
      <c r="IH3" s="236"/>
      <c r="II3" s="236"/>
      <c r="IJ3" s="236"/>
      <c r="IK3" s="236"/>
      <c r="IL3" s="236"/>
      <c r="IM3" s="236"/>
      <c r="IN3" s="236"/>
      <c r="IO3" s="236"/>
      <c r="IP3" s="236"/>
      <c r="IQ3" s="236"/>
      <c r="IR3" s="236"/>
      <c r="IS3" s="236"/>
      <c r="IT3" s="236"/>
      <c r="IU3" s="236"/>
      <c r="IV3" s="236"/>
      <c r="IW3" s="236"/>
    </row>
    <row r="4" spans="1:257" s="230" customFormat="1" ht="26.25" customHeight="1">
      <c r="A4" s="235"/>
      <c r="B4" s="278" t="s">
        <v>567</v>
      </c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  <c r="CK4" s="236"/>
      <c r="CL4" s="236"/>
      <c r="CM4" s="236"/>
      <c r="CN4" s="236"/>
      <c r="CO4" s="236"/>
      <c r="CP4" s="236"/>
      <c r="CQ4" s="236"/>
      <c r="CR4" s="236"/>
      <c r="CS4" s="236"/>
      <c r="CT4" s="236"/>
      <c r="CU4" s="236"/>
      <c r="CV4" s="236"/>
      <c r="CW4" s="236"/>
      <c r="CX4" s="236"/>
      <c r="CY4" s="236"/>
      <c r="CZ4" s="236"/>
      <c r="DA4" s="236"/>
      <c r="DB4" s="236"/>
      <c r="DC4" s="236"/>
      <c r="DD4" s="236"/>
      <c r="DE4" s="236"/>
      <c r="DF4" s="236"/>
      <c r="DG4" s="236"/>
      <c r="DH4" s="236"/>
      <c r="DI4" s="236"/>
      <c r="DJ4" s="236"/>
      <c r="DK4" s="236"/>
      <c r="DL4" s="236"/>
      <c r="DM4" s="236"/>
      <c r="DN4" s="236"/>
      <c r="DO4" s="236"/>
      <c r="DP4" s="236"/>
      <c r="DQ4" s="236"/>
      <c r="DR4" s="236"/>
      <c r="DS4" s="236"/>
      <c r="DT4" s="236"/>
      <c r="DU4" s="236"/>
      <c r="DV4" s="236"/>
      <c r="DW4" s="236"/>
      <c r="DX4" s="236"/>
      <c r="DY4" s="236"/>
      <c r="DZ4" s="236"/>
      <c r="EA4" s="236"/>
      <c r="EB4" s="236"/>
      <c r="EC4" s="236"/>
      <c r="ED4" s="236"/>
      <c r="EE4" s="236"/>
      <c r="EF4" s="236"/>
      <c r="EG4" s="236"/>
      <c r="EH4" s="236"/>
      <c r="EI4" s="236"/>
      <c r="EJ4" s="236"/>
      <c r="EK4" s="236"/>
      <c r="EL4" s="236"/>
      <c r="EM4" s="236"/>
      <c r="EN4" s="236"/>
      <c r="EO4" s="236"/>
      <c r="EP4" s="236"/>
      <c r="EQ4" s="236"/>
      <c r="ER4" s="236"/>
      <c r="ES4" s="236"/>
      <c r="ET4" s="236"/>
      <c r="EU4" s="236"/>
      <c r="EV4" s="236"/>
      <c r="EW4" s="236"/>
      <c r="EX4" s="236"/>
      <c r="EY4" s="236"/>
      <c r="EZ4" s="236"/>
      <c r="FA4" s="236"/>
      <c r="FB4" s="236"/>
      <c r="FC4" s="236"/>
      <c r="FD4" s="236"/>
      <c r="FE4" s="236"/>
      <c r="FF4" s="236"/>
      <c r="FG4" s="236"/>
      <c r="FH4" s="236"/>
      <c r="FI4" s="236"/>
      <c r="FJ4" s="236"/>
      <c r="FK4" s="236"/>
      <c r="FL4" s="236"/>
      <c r="FM4" s="236"/>
      <c r="FN4" s="236"/>
      <c r="FO4" s="236"/>
      <c r="FP4" s="236"/>
      <c r="FQ4" s="236"/>
      <c r="FR4" s="236"/>
      <c r="FS4" s="236"/>
      <c r="FT4" s="236"/>
      <c r="FU4" s="236"/>
      <c r="FV4" s="236"/>
      <c r="FW4" s="236"/>
      <c r="FX4" s="236"/>
      <c r="FY4" s="236"/>
      <c r="FZ4" s="236"/>
      <c r="GA4" s="236"/>
      <c r="GB4" s="236"/>
      <c r="GC4" s="236"/>
      <c r="GD4" s="236"/>
      <c r="GE4" s="236"/>
      <c r="GF4" s="236"/>
      <c r="GG4" s="236"/>
      <c r="GH4" s="236"/>
      <c r="GI4" s="236"/>
      <c r="GJ4" s="236"/>
      <c r="GK4" s="236"/>
      <c r="GL4" s="236"/>
      <c r="GM4" s="236"/>
      <c r="GN4" s="236"/>
      <c r="GO4" s="236"/>
      <c r="GP4" s="236"/>
      <c r="GQ4" s="236"/>
      <c r="GR4" s="236"/>
      <c r="GS4" s="236"/>
      <c r="GT4" s="236"/>
      <c r="GU4" s="236"/>
      <c r="GV4" s="236"/>
      <c r="GW4" s="236"/>
      <c r="GX4" s="236"/>
      <c r="GY4" s="236"/>
      <c r="GZ4" s="236"/>
      <c r="HA4" s="236"/>
      <c r="HB4" s="236"/>
      <c r="HC4" s="236"/>
      <c r="HD4" s="236"/>
      <c r="HE4" s="236"/>
      <c r="HF4" s="236"/>
      <c r="HG4" s="236"/>
      <c r="HH4" s="236"/>
      <c r="HI4" s="236"/>
      <c r="HJ4" s="236"/>
      <c r="HK4" s="236"/>
      <c r="HL4" s="236"/>
      <c r="HM4" s="236"/>
      <c r="HN4" s="236"/>
      <c r="HO4" s="236"/>
      <c r="HP4" s="236"/>
      <c r="HQ4" s="236"/>
      <c r="HR4" s="236"/>
      <c r="HS4" s="236"/>
      <c r="HT4" s="236"/>
      <c r="HU4" s="236"/>
      <c r="HV4" s="236"/>
      <c r="HW4" s="236"/>
      <c r="HX4" s="236"/>
      <c r="HY4" s="236"/>
      <c r="HZ4" s="236"/>
      <c r="IA4" s="236"/>
      <c r="IB4" s="236"/>
      <c r="IC4" s="236"/>
      <c r="ID4" s="236"/>
      <c r="IE4" s="236"/>
      <c r="IF4" s="236"/>
      <c r="IG4" s="236"/>
      <c r="IH4" s="236"/>
      <c r="II4" s="236"/>
      <c r="IJ4" s="236"/>
      <c r="IK4" s="236"/>
      <c r="IL4" s="236"/>
      <c r="IM4" s="236"/>
      <c r="IN4" s="236"/>
      <c r="IO4" s="236"/>
      <c r="IP4" s="236"/>
      <c r="IQ4" s="236"/>
      <c r="IR4" s="236"/>
      <c r="IS4" s="236"/>
      <c r="IT4" s="236"/>
      <c r="IU4" s="236"/>
      <c r="IV4" s="236"/>
      <c r="IW4" s="236"/>
    </row>
    <row r="5" spans="1:257" ht="9" customHeight="1" thickBot="1">
      <c r="A5" s="69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257" ht="19.5" customHeight="1">
      <c r="A6" s="315" t="s">
        <v>3</v>
      </c>
      <c r="B6" s="316" t="s">
        <v>568</v>
      </c>
      <c r="C6" s="287" t="s">
        <v>5</v>
      </c>
      <c r="D6" s="287" t="s">
        <v>6</v>
      </c>
      <c r="E6" s="287" t="s">
        <v>569</v>
      </c>
      <c r="F6" s="287"/>
      <c r="G6" s="287"/>
      <c r="H6" s="287"/>
      <c r="I6" s="287"/>
      <c r="J6" s="287"/>
      <c r="K6" s="287"/>
      <c r="L6" s="304"/>
    </row>
    <row r="7" spans="1:257" ht="17.25" customHeight="1">
      <c r="A7" s="317"/>
      <c r="B7" s="279"/>
      <c r="C7" s="260"/>
      <c r="D7" s="260"/>
      <c r="E7" s="260" t="str">
        <f>электро!E5</f>
        <v>01.01.2023 - 30.06.2023</v>
      </c>
      <c r="F7" s="260"/>
      <c r="G7" s="260"/>
      <c r="H7" s="260" t="str">
        <f>электро!H5</f>
        <v>01.07.2023 - 31.12.2023</v>
      </c>
      <c r="I7" s="260"/>
      <c r="J7" s="260"/>
      <c r="K7" s="260" t="str">
        <f>электро!K5</f>
        <v>2023 год (всего)</v>
      </c>
      <c r="L7" s="306"/>
    </row>
    <row r="8" spans="1:257" ht="30.75" customHeight="1">
      <c r="A8" s="317"/>
      <c r="B8" s="279"/>
      <c r="C8" s="260"/>
      <c r="D8" s="260"/>
      <c r="E8" s="260" t="s">
        <v>671</v>
      </c>
      <c r="F8" s="260" t="s">
        <v>523</v>
      </c>
      <c r="G8" s="260" t="s">
        <v>677</v>
      </c>
      <c r="H8" s="260" t="s">
        <v>671</v>
      </c>
      <c r="I8" s="260" t="s">
        <v>523</v>
      </c>
      <c r="J8" s="260" t="s">
        <v>676</v>
      </c>
      <c r="K8" s="260" t="s">
        <v>523</v>
      </c>
      <c r="L8" s="306" t="s">
        <v>677</v>
      </c>
    </row>
    <row r="9" spans="1:257" ht="12" customHeight="1" thickBot="1">
      <c r="A9" s="318"/>
      <c r="B9" s="319"/>
      <c r="C9" s="288"/>
      <c r="D9" s="288"/>
      <c r="E9" s="288"/>
      <c r="F9" s="288"/>
      <c r="G9" s="288"/>
      <c r="H9" s="288"/>
      <c r="I9" s="288"/>
      <c r="J9" s="288"/>
      <c r="K9" s="288"/>
      <c r="L9" s="308"/>
    </row>
    <row r="10" spans="1:257" ht="13.5" customHeight="1" thickBot="1">
      <c r="A10" s="320">
        <v>1</v>
      </c>
      <c r="B10" s="321">
        <v>2</v>
      </c>
      <c r="C10" s="321">
        <v>3</v>
      </c>
      <c r="D10" s="321">
        <v>4</v>
      </c>
      <c r="E10" s="321">
        <v>5</v>
      </c>
      <c r="F10" s="321">
        <v>6</v>
      </c>
      <c r="G10" s="321">
        <v>7</v>
      </c>
      <c r="H10" s="321">
        <v>8</v>
      </c>
      <c r="I10" s="321">
        <v>9</v>
      </c>
      <c r="J10" s="321">
        <v>10</v>
      </c>
      <c r="K10" s="321">
        <v>11</v>
      </c>
      <c r="L10" s="322">
        <v>12</v>
      </c>
    </row>
    <row r="11" spans="1:257" ht="33" customHeight="1">
      <c r="A11" s="324" t="s">
        <v>11</v>
      </c>
      <c r="B11" s="84" t="s">
        <v>670</v>
      </c>
      <c r="C11" s="85"/>
      <c r="D11" s="85"/>
      <c r="E11" s="84"/>
      <c r="F11" s="85">
        <f>SUM(F12:F30)</f>
        <v>455.71</v>
      </c>
      <c r="G11" s="85">
        <f>SUM(G12:G30)</f>
        <v>34.309999999999995</v>
      </c>
      <c r="H11" s="85"/>
      <c r="I11" s="85">
        <f>SUM(I12:I30)</f>
        <v>455.68</v>
      </c>
      <c r="J11" s="85">
        <f>SUM(J12:J30)</f>
        <v>34.309999999999995</v>
      </c>
      <c r="K11" s="85">
        <f>SUM(K12:K30)</f>
        <v>911.39</v>
      </c>
      <c r="L11" s="325">
        <f>SUM(L12:L30)</f>
        <v>68.61999999999999</v>
      </c>
    </row>
    <row r="12" spans="1:257" ht="45" customHeight="1">
      <c r="A12" s="346" t="s">
        <v>540</v>
      </c>
      <c r="B12" s="53" t="s">
        <v>570</v>
      </c>
      <c r="C12" s="243" t="s">
        <v>18</v>
      </c>
      <c r="D12" s="29" t="s">
        <v>571</v>
      </c>
      <c r="E12" s="13">
        <v>53.59</v>
      </c>
      <c r="F12" s="15">
        <f t="shared" ref="F12:F30" si="0">ROUND(K12/12*6,2)</f>
        <v>23.64</v>
      </c>
      <c r="G12" s="15">
        <f t="shared" ref="G12:G30" si="1">ROUND(E12*F12/1000,2)</f>
        <v>1.27</v>
      </c>
      <c r="H12" s="13">
        <v>53.59</v>
      </c>
      <c r="I12" s="15">
        <f t="shared" ref="I12:I30" si="2">K12-F12</f>
        <v>23.64</v>
      </c>
      <c r="J12" s="15">
        <f t="shared" ref="J12:J30" si="3">ROUND(I12*H12/1000,2)</f>
        <v>1.27</v>
      </c>
      <c r="K12" s="15">
        <v>47.28</v>
      </c>
      <c r="L12" s="194">
        <f t="shared" ref="L12:L30" si="4">G12+J12</f>
        <v>2.54</v>
      </c>
    </row>
    <row r="13" spans="1:257" ht="43.5" customHeight="1">
      <c r="A13" s="328" t="s">
        <v>542</v>
      </c>
      <c r="B13" s="249" t="s">
        <v>572</v>
      </c>
      <c r="C13" s="247" t="s">
        <v>24</v>
      </c>
      <c r="D13" s="29" t="s">
        <v>573</v>
      </c>
      <c r="E13" s="244">
        <v>18.940000000000001</v>
      </c>
      <c r="F13" s="243">
        <f t="shared" si="0"/>
        <v>100.34</v>
      </c>
      <c r="G13" s="243">
        <f t="shared" si="1"/>
        <v>1.9</v>
      </c>
      <c r="H13" s="244">
        <v>18.940000000000001</v>
      </c>
      <c r="I13" s="243">
        <f t="shared" si="2"/>
        <v>100.34</v>
      </c>
      <c r="J13" s="243">
        <f t="shared" si="3"/>
        <v>1.9</v>
      </c>
      <c r="K13" s="243">
        <v>200.68</v>
      </c>
      <c r="L13" s="188">
        <f t="shared" si="4"/>
        <v>3.8</v>
      </c>
    </row>
    <row r="14" spans="1:257" ht="50.25" customHeight="1">
      <c r="A14" s="328" t="s">
        <v>544</v>
      </c>
      <c r="B14" s="249" t="s">
        <v>446</v>
      </c>
      <c r="C14" s="247" t="s">
        <v>52</v>
      </c>
      <c r="D14" s="123" t="s">
        <v>574</v>
      </c>
      <c r="E14" s="244">
        <v>73.510000000000005</v>
      </c>
      <c r="F14" s="243">
        <f t="shared" si="0"/>
        <v>10.5</v>
      </c>
      <c r="G14" s="243">
        <f t="shared" si="1"/>
        <v>0.77</v>
      </c>
      <c r="H14" s="244">
        <v>73.510000000000005</v>
      </c>
      <c r="I14" s="243">
        <f t="shared" si="2"/>
        <v>10.5</v>
      </c>
      <c r="J14" s="243">
        <f t="shared" si="3"/>
        <v>0.77</v>
      </c>
      <c r="K14" s="243">
        <v>21</v>
      </c>
      <c r="L14" s="188">
        <f t="shared" si="4"/>
        <v>1.54</v>
      </c>
    </row>
    <row r="15" spans="1:257" ht="43.5" customHeight="1">
      <c r="A15" s="328" t="s">
        <v>545</v>
      </c>
      <c r="B15" s="249" t="s">
        <v>575</v>
      </c>
      <c r="C15" s="247" t="s">
        <v>45</v>
      </c>
      <c r="D15" s="247" t="s">
        <v>576</v>
      </c>
      <c r="E15" s="244">
        <v>65.69</v>
      </c>
      <c r="F15" s="243">
        <f t="shared" si="0"/>
        <v>9.57</v>
      </c>
      <c r="G15" s="243">
        <f t="shared" si="1"/>
        <v>0.63</v>
      </c>
      <c r="H15" s="244">
        <v>65.69</v>
      </c>
      <c r="I15" s="243">
        <f t="shared" si="2"/>
        <v>9.57</v>
      </c>
      <c r="J15" s="243">
        <f t="shared" si="3"/>
        <v>0.63</v>
      </c>
      <c r="K15" s="243">
        <v>19.14</v>
      </c>
      <c r="L15" s="188">
        <f t="shared" si="4"/>
        <v>1.26</v>
      </c>
    </row>
    <row r="16" spans="1:257" ht="42.75" customHeight="1">
      <c r="A16" s="328" t="s">
        <v>546</v>
      </c>
      <c r="B16" s="249" t="s">
        <v>440</v>
      </c>
      <c r="C16" s="247" t="s">
        <v>84</v>
      </c>
      <c r="D16" s="124" t="s">
        <v>441</v>
      </c>
      <c r="E16" s="244">
        <v>136.66999999999999</v>
      </c>
      <c r="F16" s="243">
        <f t="shared" si="0"/>
        <v>5.5</v>
      </c>
      <c r="G16" s="243">
        <f t="shared" si="1"/>
        <v>0.75</v>
      </c>
      <c r="H16" s="244">
        <v>136.66999999999999</v>
      </c>
      <c r="I16" s="243">
        <f t="shared" si="2"/>
        <v>5.5</v>
      </c>
      <c r="J16" s="243">
        <f t="shared" si="3"/>
        <v>0.75</v>
      </c>
      <c r="K16" s="243">
        <v>11</v>
      </c>
      <c r="L16" s="188">
        <f t="shared" si="4"/>
        <v>1.5</v>
      </c>
    </row>
    <row r="17" spans="1:14" ht="49.5" customHeight="1">
      <c r="A17" s="328" t="s">
        <v>549</v>
      </c>
      <c r="B17" s="249" t="s">
        <v>60</v>
      </c>
      <c r="C17" s="243" t="s">
        <v>61</v>
      </c>
      <c r="D17" s="243" t="s">
        <v>577</v>
      </c>
      <c r="E17" s="244">
        <v>99.03</v>
      </c>
      <c r="F17" s="243">
        <f t="shared" si="0"/>
        <v>64.8</v>
      </c>
      <c r="G17" s="243">
        <f t="shared" si="1"/>
        <v>6.42</v>
      </c>
      <c r="H17" s="244">
        <v>99.03</v>
      </c>
      <c r="I17" s="243">
        <f t="shared" si="2"/>
        <v>64.8</v>
      </c>
      <c r="J17" s="243">
        <f t="shared" si="3"/>
        <v>6.42</v>
      </c>
      <c r="K17" s="243">
        <v>129.6</v>
      </c>
      <c r="L17" s="188">
        <f t="shared" si="4"/>
        <v>12.84</v>
      </c>
    </row>
    <row r="18" spans="1:14" ht="47.25" customHeight="1">
      <c r="A18" s="328" t="s">
        <v>578</v>
      </c>
      <c r="B18" s="249" t="s">
        <v>453</v>
      </c>
      <c r="C18" s="247" t="s">
        <v>87</v>
      </c>
      <c r="D18" s="29" t="s">
        <v>579</v>
      </c>
      <c r="E18" s="244">
        <v>98.71</v>
      </c>
      <c r="F18" s="243">
        <f t="shared" si="0"/>
        <v>14</v>
      </c>
      <c r="G18" s="243">
        <f t="shared" si="1"/>
        <v>1.38</v>
      </c>
      <c r="H18" s="244">
        <v>98.71</v>
      </c>
      <c r="I18" s="243">
        <f t="shared" si="2"/>
        <v>14</v>
      </c>
      <c r="J18" s="243">
        <f t="shared" si="3"/>
        <v>1.38</v>
      </c>
      <c r="K18" s="243">
        <v>28</v>
      </c>
      <c r="L18" s="188">
        <f t="shared" si="4"/>
        <v>2.76</v>
      </c>
    </row>
    <row r="19" spans="1:14" ht="43.5" customHeight="1">
      <c r="A19" s="328" t="s">
        <v>580</v>
      </c>
      <c r="B19" s="249" t="s">
        <v>581</v>
      </c>
      <c r="C19" s="73" t="s">
        <v>448</v>
      </c>
      <c r="D19" s="29" t="s">
        <v>449</v>
      </c>
      <c r="E19" s="244">
        <v>142.61000000000001</v>
      </c>
      <c r="F19" s="243">
        <f t="shared" si="0"/>
        <v>18.8</v>
      </c>
      <c r="G19" s="243">
        <f t="shared" si="1"/>
        <v>2.68</v>
      </c>
      <c r="H19" s="244">
        <v>142.61000000000001</v>
      </c>
      <c r="I19" s="243">
        <f t="shared" si="2"/>
        <v>18.8</v>
      </c>
      <c r="J19" s="243">
        <f t="shared" si="3"/>
        <v>2.68</v>
      </c>
      <c r="K19" s="243">
        <v>37.6</v>
      </c>
      <c r="L19" s="188">
        <f t="shared" si="4"/>
        <v>5.36</v>
      </c>
    </row>
    <row r="20" spans="1:14" ht="39" customHeight="1">
      <c r="A20" s="328" t="s">
        <v>582</v>
      </c>
      <c r="B20" s="249" t="s">
        <v>455</v>
      </c>
      <c r="C20" s="247" t="s">
        <v>72</v>
      </c>
      <c r="D20" s="29" t="s">
        <v>573</v>
      </c>
      <c r="E20" s="244">
        <v>18.940000000000001</v>
      </c>
      <c r="F20" s="243">
        <f t="shared" si="0"/>
        <v>68.77</v>
      </c>
      <c r="G20" s="243">
        <f t="shared" si="1"/>
        <v>1.3</v>
      </c>
      <c r="H20" s="244">
        <v>18.940000000000001</v>
      </c>
      <c r="I20" s="243">
        <f t="shared" si="2"/>
        <v>68.77</v>
      </c>
      <c r="J20" s="243">
        <f t="shared" si="3"/>
        <v>1.3</v>
      </c>
      <c r="K20" s="243">
        <v>137.54</v>
      </c>
      <c r="L20" s="188">
        <f t="shared" si="4"/>
        <v>2.6</v>
      </c>
    </row>
    <row r="21" spans="1:14" ht="42" customHeight="1">
      <c r="A21" s="328" t="s">
        <v>583</v>
      </c>
      <c r="B21" s="249" t="s">
        <v>457</v>
      </c>
      <c r="C21" s="247" t="s">
        <v>64</v>
      </c>
      <c r="D21" s="29" t="s">
        <v>584</v>
      </c>
      <c r="E21" s="244">
        <v>247.67</v>
      </c>
      <c r="F21" s="243">
        <f t="shared" si="0"/>
        <v>13.02</v>
      </c>
      <c r="G21" s="243">
        <f t="shared" si="1"/>
        <v>3.22</v>
      </c>
      <c r="H21" s="244">
        <v>247.67</v>
      </c>
      <c r="I21" s="243">
        <f t="shared" si="2"/>
        <v>13.02</v>
      </c>
      <c r="J21" s="243">
        <f t="shared" si="3"/>
        <v>3.22</v>
      </c>
      <c r="K21" s="243">
        <v>26.04</v>
      </c>
      <c r="L21" s="188">
        <f t="shared" si="4"/>
        <v>6.44</v>
      </c>
    </row>
    <row r="22" spans="1:14" ht="51.75" customHeight="1">
      <c r="A22" s="328" t="s">
        <v>585</v>
      </c>
      <c r="B22" s="249" t="s">
        <v>586</v>
      </c>
      <c r="C22" s="247" t="s">
        <v>58</v>
      </c>
      <c r="D22" s="29" t="s">
        <v>573</v>
      </c>
      <c r="E22" s="244">
        <v>134.15</v>
      </c>
      <c r="F22" s="243">
        <f t="shared" si="0"/>
        <v>25.29</v>
      </c>
      <c r="G22" s="243">
        <f t="shared" si="1"/>
        <v>3.39</v>
      </c>
      <c r="H22" s="244">
        <v>134.15</v>
      </c>
      <c r="I22" s="243">
        <f t="shared" si="2"/>
        <v>25.28</v>
      </c>
      <c r="J22" s="243">
        <f t="shared" si="3"/>
        <v>3.39</v>
      </c>
      <c r="K22" s="243">
        <v>50.57</v>
      </c>
      <c r="L22" s="188">
        <f t="shared" si="4"/>
        <v>6.78</v>
      </c>
    </row>
    <row r="23" spans="1:14" ht="45.75" customHeight="1">
      <c r="A23" s="328" t="s">
        <v>587</v>
      </c>
      <c r="B23" s="249" t="s">
        <v>66</v>
      </c>
      <c r="C23" s="247" t="s">
        <v>67</v>
      </c>
      <c r="D23" s="29" t="s">
        <v>588</v>
      </c>
      <c r="E23" s="347">
        <v>52.25</v>
      </c>
      <c r="F23" s="243">
        <f t="shared" si="0"/>
        <v>3.25</v>
      </c>
      <c r="G23" s="243">
        <f t="shared" si="1"/>
        <v>0.17</v>
      </c>
      <c r="H23" s="347">
        <v>52.25</v>
      </c>
      <c r="I23" s="243">
        <f t="shared" si="2"/>
        <v>3.25</v>
      </c>
      <c r="J23" s="243">
        <f t="shared" si="3"/>
        <v>0.17</v>
      </c>
      <c r="K23" s="243">
        <v>6.5</v>
      </c>
      <c r="L23" s="188">
        <f t="shared" si="4"/>
        <v>0.34</v>
      </c>
    </row>
    <row r="24" spans="1:14" ht="45.75" customHeight="1">
      <c r="A24" s="328" t="s">
        <v>589</v>
      </c>
      <c r="B24" s="249" t="s">
        <v>458</v>
      </c>
      <c r="C24" s="247" t="s">
        <v>459</v>
      </c>
      <c r="D24" s="29" t="s">
        <v>590</v>
      </c>
      <c r="E24" s="244">
        <v>65.069999999999993</v>
      </c>
      <c r="F24" s="243">
        <f t="shared" si="0"/>
        <v>9.43</v>
      </c>
      <c r="G24" s="243">
        <f t="shared" si="1"/>
        <v>0.61</v>
      </c>
      <c r="H24" s="244">
        <v>65.069999999999993</v>
      </c>
      <c r="I24" s="243">
        <f t="shared" si="2"/>
        <v>9.4200000000000017</v>
      </c>
      <c r="J24" s="243">
        <f t="shared" si="3"/>
        <v>0.61</v>
      </c>
      <c r="K24" s="243">
        <v>18.850000000000001</v>
      </c>
      <c r="L24" s="188">
        <f t="shared" si="4"/>
        <v>1.22</v>
      </c>
    </row>
    <row r="25" spans="1:14" ht="52.5" customHeight="1">
      <c r="A25" s="328" t="s">
        <v>591</v>
      </c>
      <c r="B25" s="249" t="s">
        <v>592</v>
      </c>
      <c r="C25" s="11" t="s">
        <v>14</v>
      </c>
      <c r="D25" s="29" t="s">
        <v>573</v>
      </c>
      <c r="E25" s="244">
        <v>100.15</v>
      </c>
      <c r="F25" s="243">
        <f t="shared" si="0"/>
        <v>73.88</v>
      </c>
      <c r="G25" s="243">
        <f t="shared" si="1"/>
        <v>7.4</v>
      </c>
      <c r="H25" s="244">
        <v>100.15</v>
      </c>
      <c r="I25" s="243">
        <f t="shared" si="2"/>
        <v>73.87</v>
      </c>
      <c r="J25" s="243">
        <f t="shared" si="3"/>
        <v>7.4</v>
      </c>
      <c r="K25" s="243">
        <v>147.75</v>
      </c>
      <c r="L25" s="188">
        <f t="shared" si="4"/>
        <v>14.8</v>
      </c>
    </row>
    <row r="26" spans="1:14" ht="47.25" customHeight="1">
      <c r="A26" s="328" t="s">
        <v>593</v>
      </c>
      <c r="B26" s="249" t="s">
        <v>594</v>
      </c>
      <c r="C26" s="247" t="s">
        <v>27</v>
      </c>
      <c r="D26" s="29" t="s">
        <v>573</v>
      </c>
      <c r="E26" s="244">
        <v>18.940000000000001</v>
      </c>
      <c r="F26" s="243">
        <f t="shared" si="0"/>
        <v>5</v>
      </c>
      <c r="G26" s="243">
        <f t="shared" si="1"/>
        <v>0.09</v>
      </c>
      <c r="H26" s="244">
        <v>18.940000000000001</v>
      </c>
      <c r="I26" s="243">
        <f t="shared" si="2"/>
        <v>5</v>
      </c>
      <c r="J26" s="243">
        <f t="shared" si="3"/>
        <v>0.09</v>
      </c>
      <c r="K26" s="243">
        <v>10</v>
      </c>
      <c r="L26" s="188">
        <f t="shared" si="4"/>
        <v>0.18</v>
      </c>
    </row>
    <row r="27" spans="1:14" ht="45.75" customHeight="1">
      <c r="A27" s="328" t="s">
        <v>595</v>
      </c>
      <c r="B27" s="249" t="s">
        <v>80</v>
      </c>
      <c r="C27" s="247" t="s">
        <v>81</v>
      </c>
      <c r="D27" s="29" t="s">
        <v>46</v>
      </c>
      <c r="E27" s="244">
        <v>215.74</v>
      </c>
      <c r="F27" s="243">
        <f t="shared" si="0"/>
        <v>4.2699999999999996</v>
      </c>
      <c r="G27" s="243">
        <f t="shared" si="1"/>
        <v>0.92</v>
      </c>
      <c r="H27" s="244">
        <v>215.74</v>
      </c>
      <c r="I27" s="243">
        <f t="shared" si="2"/>
        <v>4.2699999999999996</v>
      </c>
      <c r="J27" s="243">
        <f t="shared" si="3"/>
        <v>0.92</v>
      </c>
      <c r="K27" s="243">
        <v>8.5399999999999991</v>
      </c>
      <c r="L27" s="188">
        <f t="shared" si="4"/>
        <v>1.84</v>
      </c>
    </row>
    <row r="28" spans="1:14" ht="57.75" customHeight="1">
      <c r="A28" s="328" t="s">
        <v>596</v>
      </c>
      <c r="B28" s="249" t="s">
        <v>597</v>
      </c>
      <c r="C28" s="247" t="s">
        <v>42</v>
      </c>
      <c r="D28" s="29" t="s">
        <v>579</v>
      </c>
      <c r="E28" s="244">
        <v>105.08</v>
      </c>
      <c r="F28" s="243">
        <f t="shared" si="0"/>
        <v>2.5</v>
      </c>
      <c r="G28" s="243">
        <f t="shared" si="1"/>
        <v>0.26</v>
      </c>
      <c r="H28" s="244">
        <v>105.08</v>
      </c>
      <c r="I28" s="243">
        <f t="shared" si="2"/>
        <v>2.5</v>
      </c>
      <c r="J28" s="243">
        <f t="shared" si="3"/>
        <v>0.26</v>
      </c>
      <c r="K28" s="243">
        <v>5</v>
      </c>
      <c r="L28" s="188">
        <f t="shared" si="4"/>
        <v>0.52</v>
      </c>
    </row>
    <row r="29" spans="1:14" ht="52.5" customHeight="1">
      <c r="A29" s="328" t="s">
        <v>598</v>
      </c>
      <c r="B29" s="249" t="s">
        <v>599</v>
      </c>
      <c r="C29" s="247" t="s">
        <v>39</v>
      </c>
      <c r="D29" s="29" t="s">
        <v>579</v>
      </c>
      <c r="E29" s="244">
        <v>105.08</v>
      </c>
      <c r="F29" s="243">
        <f t="shared" si="0"/>
        <v>1.1499999999999999</v>
      </c>
      <c r="G29" s="243">
        <f t="shared" si="1"/>
        <v>0.12</v>
      </c>
      <c r="H29" s="244">
        <v>105.08</v>
      </c>
      <c r="I29" s="243">
        <f t="shared" si="2"/>
        <v>1.1499999999999999</v>
      </c>
      <c r="J29" s="243">
        <f t="shared" si="3"/>
        <v>0.12</v>
      </c>
      <c r="K29" s="243">
        <v>2.2999999999999998</v>
      </c>
      <c r="L29" s="188">
        <f t="shared" si="4"/>
        <v>0.24</v>
      </c>
    </row>
    <row r="30" spans="1:14" ht="40.5" customHeight="1">
      <c r="A30" s="328" t="s">
        <v>600</v>
      </c>
      <c r="B30" s="248" t="s">
        <v>89</v>
      </c>
      <c r="C30" s="247" t="s">
        <v>90</v>
      </c>
      <c r="D30" s="247" t="s">
        <v>91</v>
      </c>
      <c r="E30" s="244">
        <v>515.55999999999995</v>
      </c>
      <c r="F30" s="243">
        <f t="shared" si="0"/>
        <v>2</v>
      </c>
      <c r="G30" s="243">
        <f t="shared" si="1"/>
        <v>1.03</v>
      </c>
      <c r="H30" s="244">
        <v>515.55999999999995</v>
      </c>
      <c r="I30" s="243">
        <f t="shared" si="2"/>
        <v>2</v>
      </c>
      <c r="J30" s="243">
        <f t="shared" si="3"/>
        <v>1.03</v>
      </c>
      <c r="K30" s="243">
        <v>4</v>
      </c>
      <c r="L30" s="188">
        <f t="shared" si="4"/>
        <v>2.06</v>
      </c>
    </row>
    <row r="31" spans="1:14" s="125" customFormat="1" ht="25.5" customHeight="1">
      <c r="A31" s="324" t="s">
        <v>98</v>
      </c>
      <c r="B31" s="84" t="s">
        <v>99</v>
      </c>
      <c r="C31" s="85"/>
      <c r="D31" s="85"/>
      <c r="E31" s="85"/>
      <c r="F31" s="85">
        <f>F32</f>
        <v>2219</v>
      </c>
      <c r="G31" s="85">
        <f>G32</f>
        <v>222.23</v>
      </c>
      <c r="H31" s="85"/>
      <c r="I31" s="85">
        <f>I32</f>
        <v>2219</v>
      </c>
      <c r="J31" s="85">
        <f>J32</f>
        <v>222.23</v>
      </c>
      <c r="K31" s="85">
        <f>K32</f>
        <v>4438</v>
      </c>
      <c r="L31" s="325">
        <f>L32</f>
        <v>444.46</v>
      </c>
      <c r="N31" s="120"/>
    </row>
    <row r="32" spans="1:14" ht="64.5" customHeight="1">
      <c r="A32" s="329" t="s">
        <v>470</v>
      </c>
      <c r="B32" s="126" t="s">
        <v>533</v>
      </c>
      <c r="C32" s="243" t="s">
        <v>103</v>
      </c>
      <c r="D32" s="59" t="s">
        <v>573</v>
      </c>
      <c r="E32" s="244">
        <v>100.15</v>
      </c>
      <c r="F32" s="243">
        <f>ROUND(K32/12*6,2)</f>
        <v>2219</v>
      </c>
      <c r="G32" s="243">
        <f>ROUND(E32*F32/1000,2)</f>
        <v>222.23</v>
      </c>
      <c r="H32" s="244">
        <v>100.15</v>
      </c>
      <c r="I32" s="59">
        <f>K32-F32</f>
        <v>2219</v>
      </c>
      <c r="J32" s="59">
        <f>ROUND(I32*H32/1000,2)</f>
        <v>222.23</v>
      </c>
      <c r="K32" s="59">
        <v>4438</v>
      </c>
      <c r="L32" s="187">
        <f>G32+J32</f>
        <v>444.46</v>
      </c>
    </row>
    <row r="33" spans="1:14" s="125" customFormat="1" ht="42" customHeight="1">
      <c r="A33" s="182" t="s">
        <v>108</v>
      </c>
      <c r="B33" s="25" t="s">
        <v>109</v>
      </c>
      <c r="C33" s="10"/>
      <c r="D33" s="10"/>
      <c r="E33" s="10"/>
      <c r="F33" s="10">
        <f>SUM(F35:F42)</f>
        <v>1242.5</v>
      </c>
      <c r="G33" s="10">
        <f>SUM(G35:G42)</f>
        <v>135.36999999999998</v>
      </c>
      <c r="H33" s="10"/>
      <c r="I33" s="10">
        <f>SUM(I35:I42)</f>
        <v>1242.5</v>
      </c>
      <c r="J33" s="10">
        <f>SUM(J35:J42)</f>
        <v>135.36999999999998</v>
      </c>
      <c r="K33" s="10">
        <f>SUM(K35:K42)</f>
        <v>2485</v>
      </c>
      <c r="L33" s="183">
        <f>SUM(L35:L42)</f>
        <v>270.73999999999995</v>
      </c>
      <c r="N33" s="120"/>
    </row>
    <row r="34" spans="1:14" s="129" customFormat="1" ht="51" customHeight="1">
      <c r="A34" s="330" t="s">
        <v>601</v>
      </c>
      <c r="B34" s="127" t="s">
        <v>602</v>
      </c>
      <c r="C34" s="128"/>
      <c r="D34" s="128"/>
      <c r="E34" s="15"/>
      <c r="F34" s="78">
        <f>SUM(F35:F42)</f>
        <v>1242.5</v>
      </c>
      <c r="G34" s="78">
        <f>SUM(G35:G42)</f>
        <v>135.36999999999998</v>
      </c>
      <c r="H34" s="15"/>
      <c r="I34" s="78">
        <f>SUM(I35:I42)</f>
        <v>1242.5</v>
      </c>
      <c r="J34" s="78">
        <f>SUM(J35:J42)</f>
        <v>135.36999999999998</v>
      </c>
      <c r="K34" s="78">
        <f>SUM(K35:K42)</f>
        <v>2485</v>
      </c>
      <c r="L34" s="348">
        <f>SUM(L35:L42)</f>
        <v>270.73999999999995</v>
      </c>
      <c r="N34" s="120"/>
    </row>
    <row r="35" spans="1:14" ht="51" customHeight="1">
      <c r="A35" s="330"/>
      <c r="B35" s="249" t="s">
        <v>112</v>
      </c>
      <c r="C35" s="243" t="s">
        <v>103</v>
      </c>
      <c r="D35" s="59" t="s">
        <v>573</v>
      </c>
      <c r="E35" s="244">
        <v>100.15</v>
      </c>
      <c r="F35" s="243">
        <f t="shared" ref="F35:F42" si="5">ROUND(K35/12*6,2)</f>
        <v>1104</v>
      </c>
      <c r="G35" s="243">
        <f t="shared" ref="G35:G42" si="6">ROUND(E35*F35/1000,2)</f>
        <v>110.57</v>
      </c>
      <c r="H35" s="244">
        <v>100.15</v>
      </c>
      <c r="I35" s="243">
        <f t="shared" ref="I35:I42" si="7">K35-F35</f>
        <v>1104</v>
      </c>
      <c r="J35" s="243">
        <f t="shared" ref="J35:J42" si="8">ROUND(I35*H35/1000,2)</f>
        <v>110.57</v>
      </c>
      <c r="K35" s="243">
        <v>2208</v>
      </c>
      <c r="L35" s="188">
        <f t="shared" ref="L35:L42" si="9">G35+J35</f>
        <v>221.14</v>
      </c>
    </row>
    <row r="36" spans="1:14" ht="51" customHeight="1">
      <c r="A36" s="330"/>
      <c r="B36" s="249" t="s">
        <v>603</v>
      </c>
      <c r="C36" s="243" t="s">
        <v>18</v>
      </c>
      <c r="D36" s="29" t="s">
        <v>571</v>
      </c>
      <c r="E36" s="13">
        <v>53.59</v>
      </c>
      <c r="F36" s="15">
        <f t="shared" si="5"/>
        <v>34</v>
      </c>
      <c r="G36" s="15">
        <f t="shared" si="6"/>
        <v>1.82</v>
      </c>
      <c r="H36" s="13">
        <v>53.59</v>
      </c>
      <c r="I36" s="243">
        <f t="shared" si="7"/>
        <v>34</v>
      </c>
      <c r="J36" s="243">
        <f t="shared" si="8"/>
        <v>1.82</v>
      </c>
      <c r="K36" s="243">
        <v>68</v>
      </c>
      <c r="L36" s="188">
        <f t="shared" si="9"/>
        <v>3.64</v>
      </c>
    </row>
    <row r="37" spans="1:14" ht="56.25" customHeight="1">
      <c r="A37" s="330"/>
      <c r="B37" s="249" t="s">
        <v>604</v>
      </c>
      <c r="C37" s="243" t="s">
        <v>117</v>
      </c>
      <c r="D37" s="252" t="s">
        <v>605</v>
      </c>
      <c r="E37" s="244">
        <v>98.05</v>
      </c>
      <c r="F37" s="243">
        <f t="shared" si="5"/>
        <v>32.5</v>
      </c>
      <c r="G37" s="243">
        <f t="shared" si="6"/>
        <v>3.19</v>
      </c>
      <c r="H37" s="244">
        <v>98.05</v>
      </c>
      <c r="I37" s="243">
        <f t="shared" si="7"/>
        <v>32.5</v>
      </c>
      <c r="J37" s="243">
        <f t="shared" si="8"/>
        <v>3.19</v>
      </c>
      <c r="K37" s="243">
        <v>65</v>
      </c>
      <c r="L37" s="188">
        <f t="shared" si="9"/>
        <v>6.38</v>
      </c>
    </row>
    <row r="38" spans="1:14" ht="51" customHeight="1">
      <c r="A38" s="330"/>
      <c r="B38" s="249" t="s">
        <v>606</v>
      </c>
      <c r="C38" s="243" t="s">
        <v>61</v>
      </c>
      <c r="D38" s="243" t="s">
        <v>577</v>
      </c>
      <c r="E38" s="244">
        <v>99.03</v>
      </c>
      <c r="F38" s="243">
        <f t="shared" si="5"/>
        <v>16</v>
      </c>
      <c r="G38" s="243">
        <f t="shared" si="6"/>
        <v>1.58</v>
      </c>
      <c r="H38" s="244">
        <v>99.03</v>
      </c>
      <c r="I38" s="243">
        <f t="shared" si="7"/>
        <v>16</v>
      </c>
      <c r="J38" s="243">
        <f t="shared" si="8"/>
        <v>1.58</v>
      </c>
      <c r="K38" s="243">
        <v>32</v>
      </c>
      <c r="L38" s="188">
        <f t="shared" si="9"/>
        <v>3.16</v>
      </c>
    </row>
    <row r="39" spans="1:14" ht="51" customHeight="1">
      <c r="A39" s="330"/>
      <c r="B39" s="249" t="s">
        <v>130</v>
      </c>
      <c r="C39" s="36" t="s">
        <v>304</v>
      </c>
      <c r="D39" s="130" t="s">
        <v>46</v>
      </c>
      <c r="E39" s="244">
        <v>215.74</v>
      </c>
      <c r="F39" s="243">
        <f t="shared" si="5"/>
        <v>5</v>
      </c>
      <c r="G39" s="243">
        <f t="shared" si="6"/>
        <v>1.08</v>
      </c>
      <c r="H39" s="244">
        <v>215.74</v>
      </c>
      <c r="I39" s="243">
        <f t="shared" si="7"/>
        <v>5</v>
      </c>
      <c r="J39" s="243">
        <f t="shared" si="8"/>
        <v>1.08</v>
      </c>
      <c r="K39" s="243">
        <v>10</v>
      </c>
      <c r="L39" s="188">
        <f t="shared" si="9"/>
        <v>2.16</v>
      </c>
    </row>
    <row r="40" spans="1:14" ht="51" customHeight="1">
      <c r="A40" s="330"/>
      <c r="B40" s="249" t="s">
        <v>607</v>
      </c>
      <c r="C40" s="36" t="s">
        <v>283</v>
      </c>
      <c r="D40" s="131" t="s">
        <v>91</v>
      </c>
      <c r="E40" s="244">
        <v>366.13</v>
      </c>
      <c r="F40" s="243">
        <f t="shared" si="5"/>
        <v>42.5</v>
      </c>
      <c r="G40" s="243">
        <f t="shared" si="6"/>
        <v>15.56</v>
      </c>
      <c r="H40" s="244">
        <v>366.13</v>
      </c>
      <c r="I40" s="243">
        <f t="shared" si="7"/>
        <v>42.5</v>
      </c>
      <c r="J40" s="243">
        <f t="shared" si="8"/>
        <v>15.56</v>
      </c>
      <c r="K40" s="243">
        <v>85</v>
      </c>
      <c r="L40" s="188">
        <f t="shared" si="9"/>
        <v>31.12</v>
      </c>
    </row>
    <row r="41" spans="1:14" ht="51" customHeight="1">
      <c r="A41" s="330"/>
      <c r="B41" s="249" t="s">
        <v>477</v>
      </c>
      <c r="C41" s="36" t="s">
        <v>243</v>
      </c>
      <c r="D41" s="252" t="s">
        <v>584</v>
      </c>
      <c r="E41" s="244">
        <v>247.67</v>
      </c>
      <c r="F41" s="243">
        <f t="shared" si="5"/>
        <v>1</v>
      </c>
      <c r="G41" s="243">
        <f t="shared" si="6"/>
        <v>0.25</v>
      </c>
      <c r="H41" s="244">
        <v>247.67</v>
      </c>
      <c r="I41" s="243">
        <f t="shared" si="7"/>
        <v>1</v>
      </c>
      <c r="J41" s="243">
        <f t="shared" si="8"/>
        <v>0.25</v>
      </c>
      <c r="K41" s="243">
        <v>2</v>
      </c>
      <c r="L41" s="188">
        <f t="shared" si="9"/>
        <v>0.5</v>
      </c>
    </row>
    <row r="42" spans="1:14" ht="51" customHeight="1">
      <c r="A42" s="330"/>
      <c r="B42" s="249" t="s">
        <v>608</v>
      </c>
      <c r="C42" s="243" t="s">
        <v>609</v>
      </c>
      <c r="D42" s="132" t="s">
        <v>272</v>
      </c>
      <c r="E42" s="244">
        <v>175.85</v>
      </c>
      <c r="F42" s="243">
        <f t="shared" si="5"/>
        <v>7.5</v>
      </c>
      <c r="G42" s="243">
        <f t="shared" si="6"/>
        <v>1.32</v>
      </c>
      <c r="H42" s="244">
        <v>175.85</v>
      </c>
      <c r="I42" s="243">
        <f t="shared" si="7"/>
        <v>7.5</v>
      </c>
      <c r="J42" s="243">
        <f t="shared" si="8"/>
        <v>1.32</v>
      </c>
      <c r="K42" s="243">
        <v>15</v>
      </c>
      <c r="L42" s="188">
        <f t="shared" si="9"/>
        <v>2.64</v>
      </c>
    </row>
    <row r="43" spans="1:14" ht="38.25" customHeight="1">
      <c r="A43" s="182" t="s">
        <v>132</v>
      </c>
      <c r="B43" s="25" t="s">
        <v>482</v>
      </c>
      <c r="C43" s="10"/>
      <c r="D43" s="10"/>
      <c r="E43" s="25"/>
      <c r="F43" s="10">
        <f>SUM(F44:F78)</f>
        <v>1892.9499999999998</v>
      </c>
      <c r="G43" s="10">
        <f>SUM(G44:G78)</f>
        <v>205.22999999999996</v>
      </c>
      <c r="H43" s="25"/>
      <c r="I43" s="10">
        <f>SUM(I44:I78)</f>
        <v>1892.89</v>
      </c>
      <c r="J43" s="10">
        <f>SUM(J44:J78)</f>
        <v>205.20999999999998</v>
      </c>
      <c r="K43" s="10">
        <f>SUM(K44:K82)</f>
        <v>4525.8399999999983</v>
      </c>
      <c r="L43" s="183">
        <f>SUM(L44:L78)</f>
        <v>410.43999999999994</v>
      </c>
    </row>
    <row r="44" spans="1:14" ht="76.5" customHeight="1">
      <c r="A44" s="196" t="s">
        <v>134</v>
      </c>
      <c r="B44" s="133" t="s">
        <v>135</v>
      </c>
      <c r="C44" s="134" t="s">
        <v>103</v>
      </c>
      <c r="D44" s="123" t="s">
        <v>573</v>
      </c>
      <c r="E44" s="244">
        <v>100.15</v>
      </c>
      <c r="F44" s="243">
        <f t="shared" ref="F44:F83" si="10">ROUND(K44/12*6,2)</f>
        <v>275</v>
      </c>
      <c r="G44" s="243">
        <f t="shared" ref="G44:G83" si="11">ROUND(E44*F44/1000,2)</f>
        <v>27.54</v>
      </c>
      <c r="H44" s="244">
        <v>100.15</v>
      </c>
      <c r="I44" s="15">
        <f t="shared" ref="I44:I83" si="12">K44-F44</f>
        <v>275</v>
      </c>
      <c r="J44" s="15">
        <f t="shared" ref="J44:J83" si="13">ROUND(I44*H44/1000,2)</f>
        <v>27.54</v>
      </c>
      <c r="K44" s="135">
        <v>550</v>
      </c>
      <c r="L44" s="194">
        <f t="shared" ref="L44:L83" si="14">G44+J44</f>
        <v>55.08</v>
      </c>
    </row>
    <row r="45" spans="1:14" ht="62.65" customHeight="1">
      <c r="A45" s="196" t="s">
        <v>136</v>
      </c>
      <c r="B45" s="35" t="s">
        <v>137</v>
      </c>
      <c r="C45" s="36" t="s">
        <v>103</v>
      </c>
      <c r="D45" s="131" t="s">
        <v>573</v>
      </c>
      <c r="E45" s="244">
        <v>100.15</v>
      </c>
      <c r="F45" s="243">
        <f t="shared" si="10"/>
        <v>34.5</v>
      </c>
      <c r="G45" s="243">
        <f t="shared" si="11"/>
        <v>3.46</v>
      </c>
      <c r="H45" s="244">
        <v>100.15</v>
      </c>
      <c r="I45" s="243">
        <f t="shared" si="12"/>
        <v>34.5</v>
      </c>
      <c r="J45" s="243">
        <f t="shared" si="13"/>
        <v>3.46</v>
      </c>
      <c r="K45" s="253">
        <v>69</v>
      </c>
      <c r="L45" s="188">
        <f t="shared" si="14"/>
        <v>6.92</v>
      </c>
    </row>
    <row r="46" spans="1:14" ht="27" customHeight="1">
      <c r="A46" s="196" t="s">
        <v>138</v>
      </c>
      <c r="B46" s="35" t="s">
        <v>139</v>
      </c>
      <c r="C46" s="36" t="s">
        <v>103</v>
      </c>
      <c r="D46" s="131" t="s">
        <v>573</v>
      </c>
      <c r="E46" s="244">
        <v>100.15</v>
      </c>
      <c r="F46" s="243">
        <f t="shared" si="10"/>
        <v>55</v>
      </c>
      <c r="G46" s="243">
        <f t="shared" si="11"/>
        <v>5.51</v>
      </c>
      <c r="H46" s="244">
        <v>100.15</v>
      </c>
      <c r="I46" s="243">
        <f t="shared" si="12"/>
        <v>55</v>
      </c>
      <c r="J46" s="243">
        <f t="shared" si="13"/>
        <v>5.51</v>
      </c>
      <c r="K46" s="253">
        <v>110</v>
      </c>
      <c r="L46" s="188">
        <f t="shared" si="14"/>
        <v>11.02</v>
      </c>
    </row>
    <row r="47" spans="1:14" ht="29.25" customHeight="1">
      <c r="A47" s="196" t="s">
        <v>140</v>
      </c>
      <c r="B47" s="133" t="s">
        <v>143</v>
      </c>
      <c r="C47" s="134" t="s">
        <v>103</v>
      </c>
      <c r="D47" s="131" t="s">
        <v>573</v>
      </c>
      <c r="E47" s="244">
        <v>100.15</v>
      </c>
      <c r="F47" s="243">
        <f t="shared" si="10"/>
        <v>2.5</v>
      </c>
      <c r="G47" s="243">
        <f t="shared" si="11"/>
        <v>0.25</v>
      </c>
      <c r="H47" s="244">
        <v>100.15</v>
      </c>
      <c r="I47" s="243">
        <f t="shared" si="12"/>
        <v>2.5</v>
      </c>
      <c r="J47" s="243">
        <f t="shared" si="13"/>
        <v>0.25</v>
      </c>
      <c r="K47" s="135">
        <v>5</v>
      </c>
      <c r="L47" s="188">
        <f t="shared" si="14"/>
        <v>0.5</v>
      </c>
    </row>
    <row r="48" spans="1:14" ht="27.75" customHeight="1">
      <c r="A48" s="196" t="s">
        <v>142</v>
      </c>
      <c r="B48" s="35" t="s">
        <v>145</v>
      </c>
      <c r="C48" s="36" t="s">
        <v>103</v>
      </c>
      <c r="D48" s="131" t="s">
        <v>573</v>
      </c>
      <c r="E48" s="244">
        <v>100.15</v>
      </c>
      <c r="F48" s="243">
        <f t="shared" si="10"/>
        <v>48</v>
      </c>
      <c r="G48" s="243">
        <f t="shared" si="11"/>
        <v>4.8099999999999996</v>
      </c>
      <c r="H48" s="244">
        <v>100.15</v>
      </c>
      <c r="I48" s="243">
        <f t="shared" si="12"/>
        <v>48</v>
      </c>
      <c r="J48" s="243">
        <f t="shared" si="13"/>
        <v>4.8099999999999996</v>
      </c>
      <c r="K48" s="253">
        <f>8*12</f>
        <v>96</v>
      </c>
      <c r="L48" s="188">
        <f t="shared" si="14"/>
        <v>9.6199999999999992</v>
      </c>
    </row>
    <row r="49" spans="1:12" ht="38.25" customHeight="1">
      <c r="A49" s="196" t="s">
        <v>144</v>
      </c>
      <c r="B49" s="133" t="s">
        <v>147</v>
      </c>
      <c r="C49" s="134" t="s">
        <v>103</v>
      </c>
      <c r="D49" s="123" t="s">
        <v>573</v>
      </c>
      <c r="E49" s="244">
        <v>100.15</v>
      </c>
      <c r="F49" s="243">
        <f t="shared" si="10"/>
        <v>79.5</v>
      </c>
      <c r="G49" s="243">
        <f t="shared" si="11"/>
        <v>7.96</v>
      </c>
      <c r="H49" s="244">
        <v>100.15</v>
      </c>
      <c r="I49" s="243">
        <f t="shared" si="12"/>
        <v>79.5</v>
      </c>
      <c r="J49" s="243">
        <f t="shared" si="13"/>
        <v>7.96</v>
      </c>
      <c r="K49" s="135">
        <v>159</v>
      </c>
      <c r="L49" s="188">
        <f t="shared" si="14"/>
        <v>15.92</v>
      </c>
    </row>
    <row r="50" spans="1:12" ht="35.25" customHeight="1">
      <c r="A50" s="196" t="s">
        <v>146</v>
      </c>
      <c r="B50" s="35" t="s">
        <v>152</v>
      </c>
      <c r="C50" s="36" t="s">
        <v>153</v>
      </c>
      <c r="D50" s="217" t="s">
        <v>610</v>
      </c>
      <c r="E50" s="244">
        <v>79.87</v>
      </c>
      <c r="F50" s="243">
        <f t="shared" si="10"/>
        <v>3.5</v>
      </c>
      <c r="G50" s="243">
        <f t="shared" si="11"/>
        <v>0.28000000000000003</v>
      </c>
      <c r="H50" s="244">
        <v>79.87</v>
      </c>
      <c r="I50" s="243">
        <f t="shared" si="12"/>
        <v>3.5</v>
      </c>
      <c r="J50" s="243">
        <f t="shared" si="13"/>
        <v>0.28000000000000003</v>
      </c>
      <c r="K50" s="253">
        <v>7</v>
      </c>
      <c r="L50" s="188">
        <f t="shared" si="14"/>
        <v>0.56000000000000005</v>
      </c>
    </row>
    <row r="51" spans="1:12" ht="48.75" customHeight="1">
      <c r="A51" s="196" t="s">
        <v>148</v>
      </c>
      <c r="B51" s="35" t="s">
        <v>611</v>
      </c>
      <c r="C51" s="36" t="s">
        <v>159</v>
      </c>
      <c r="D51" s="131" t="s">
        <v>573</v>
      </c>
      <c r="E51" s="244">
        <v>18.940000000000001</v>
      </c>
      <c r="F51" s="243">
        <f t="shared" si="10"/>
        <v>150</v>
      </c>
      <c r="G51" s="243">
        <f t="shared" si="11"/>
        <v>2.84</v>
      </c>
      <c r="H51" s="244">
        <v>18.940000000000001</v>
      </c>
      <c r="I51" s="243">
        <f t="shared" si="12"/>
        <v>150</v>
      </c>
      <c r="J51" s="243">
        <f t="shared" si="13"/>
        <v>2.84</v>
      </c>
      <c r="K51" s="253">
        <v>300</v>
      </c>
      <c r="L51" s="188">
        <f t="shared" si="14"/>
        <v>5.68</v>
      </c>
    </row>
    <row r="52" spans="1:12" ht="32.25" customHeight="1">
      <c r="A52" s="196" t="s">
        <v>151</v>
      </c>
      <c r="B52" s="35" t="s">
        <v>169</v>
      </c>
      <c r="C52" s="36" t="s">
        <v>150</v>
      </c>
      <c r="D52" s="131" t="s">
        <v>573</v>
      </c>
      <c r="E52" s="136">
        <v>18.936</v>
      </c>
      <c r="F52" s="243">
        <f t="shared" si="10"/>
        <v>76.09</v>
      </c>
      <c r="G52" s="243">
        <f t="shared" si="11"/>
        <v>1.44</v>
      </c>
      <c r="H52" s="136">
        <v>18.936</v>
      </c>
      <c r="I52" s="243">
        <f t="shared" si="12"/>
        <v>76.09</v>
      </c>
      <c r="J52" s="243">
        <f t="shared" si="13"/>
        <v>1.44</v>
      </c>
      <c r="K52" s="253">
        <v>152.18</v>
      </c>
      <c r="L52" s="188">
        <f t="shared" si="14"/>
        <v>2.88</v>
      </c>
    </row>
    <row r="53" spans="1:12" ht="27.75" customHeight="1">
      <c r="A53" s="196" t="s">
        <v>154</v>
      </c>
      <c r="B53" s="35" t="s">
        <v>161</v>
      </c>
      <c r="C53" s="36" t="s">
        <v>162</v>
      </c>
      <c r="D53" s="131" t="s">
        <v>573</v>
      </c>
      <c r="E53" s="137">
        <v>60.683999999999997</v>
      </c>
      <c r="F53" s="243">
        <f t="shared" si="10"/>
        <v>50</v>
      </c>
      <c r="G53" s="243">
        <f t="shared" si="11"/>
        <v>3.03</v>
      </c>
      <c r="H53" s="137">
        <v>60.683999999999997</v>
      </c>
      <c r="I53" s="243">
        <f t="shared" si="12"/>
        <v>50</v>
      </c>
      <c r="J53" s="243">
        <f t="shared" si="13"/>
        <v>3.03</v>
      </c>
      <c r="K53" s="253">
        <v>100</v>
      </c>
      <c r="L53" s="188">
        <f t="shared" si="14"/>
        <v>6.06</v>
      </c>
    </row>
    <row r="54" spans="1:12" ht="38.25" customHeight="1">
      <c r="A54" s="196" t="s">
        <v>157</v>
      </c>
      <c r="B54" s="133" t="s">
        <v>167</v>
      </c>
      <c r="C54" s="134" t="s">
        <v>97</v>
      </c>
      <c r="D54" s="243" t="s">
        <v>612</v>
      </c>
      <c r="E54" s="244">
        <v>37.01</v>
      </c>
      <c r="F54" s="243">
        <f t="shared" si="10"/>
        <v>35.18</v>
      </c>
      <c r="G54" s="243">
        <f t="shared" si="11"/>
        <v>1.3</v>
      </c>
      <c r="H54" s="244">
        <v>37.01</v>
      </c>
      <c r="I54" s="243">
        <f t="shared" si="12"/>
        <v>35.169999999999995</v>
      </c>
      <c r="J54" s="243">
        <f t="shared" si="13"/>
        <v>1.3</v>
      </c>
      <c r="K54" s="135">
        <v>70.349999999999994</v>
      </c>
      <c r="L54" s="188">
        <f t="shared" si="14"/>
        <v>2.6</v>
      </c>
    </row>
    <row r="55" spans="1:12" ht="31.5" customHeight="1">
      <c r="A55" s="196" t="s">
        <v>160</v>
      </c>
      <c r="B55" s="35" t="s">
        <v>174</v>
      </c>
      <c r="C55" s="36" t="s">
        <v>175</v>
      </c>
      <c r="D55" s="217" t="s">
        <v>610</v>
      </c>
      <c r="E55" s="244">
        <v>79.87</v>
      </c>
      <c r="F55" s="243">
        <f t="shared" si="10"/>
        <v>55.5</v>
      </c>
      <c r="G55" s="243">
        <f t="shared" si="11"/>
        <v>4.43</v>
      </c>
      <c r="H55" s="244">
        <v>79.87</v>
      </c>
      <c r="I55" s="243">
        <f t="shared" si="12"/>
        <v>55.5</v>
      </c>
      <c r="J55" s="243">
        <f t="shared" si="13"/>
        <v>4.43</v>
      </c>
      <c r="K55" s="253">
        <v>111</v>
      </c>
      <c r="L55" s="188">
        <f t="shared" si="14"/>
        <v>8.86</v>
      </c>
    </row>
    <row r="56" spans="1:12" ht="38.1" customHeight="1">
      <c r="A56" s="196" t="s">
        <v>163</v>
      </c>
      <c r="B56" s="35" t="s">
        <v>177</v>
      </c>
      <c r="C56" s="243" t="s">
        <v>120</v>
      </c>
      <c r="D56" s="243" t="s">
        <v>577</v>
      </c>
      <c r="E56" s="244">
        <v>99.03</v>
      </c>
      <c r="F56" s="243">
        <f t="shared" si="10"/>
        <v>122.5</v>
      </c>
      <c r="G56" s="243">
        <f t="shared" si="11"/>
        <v>12.13</v>
      </c>
      <c r="H56" s="244">
        <v>99.03</v>
      </c>
      <c r="I56" s="243">
        <f t="shared" si="12"/>
        <v>122.5</v>
      </c>
      <c r="J56" s="243">
        <f t="shared" si="13"/>
        <v>12.13</v>
      </c>
      <c r="K56" s="253">
        <v>245</v>
      </c>
      <c r="L56" s="188">
        <f t="shared" si="14"/>
        <v>24.26</v>
      </c>
    </row>
    <row r="57" spans="1:12" ht="25.5" customHeight="1">
      <c r="A57" s="196" t="s">
        <v>166</v>
      </c>
      <c r="B57" s="133" t="s">
        <v>180</v>
      </c>
      <c r="C57" s="134" t="s">
        <v>181</v>
      </c>
      <c r="D57" s="123" t="s">
        <v>579</v>
      </c>
      <c r="E57" s="244">
        <v>98.71</v>
      </c>
      <c r="F57" s="243">
        <f t="shared" si="10"/>
        <v>9.5</v>
      </c>
      <c r="G57" s="243">
        <f t="shared" si="11"/>
        <v>0.94</v>
      </c>
      <c r="H57" s="244">
        <v>98.71</v>
      </c>
      <c r="I57" s="243">
        <f t="shared" si="12"/>
        <v>9.5</v>
      </c>
      <c r="J57" s="243">
        <f t="shared" si="13"/>
        <v>0.94</v>
      </c>
      <c r="K57" s="135">
        <v>19</v>
      </c>
      <c r="L57" s="188">
        <f t="shared" si="14"/>
        <v>1.88</v>
      </c>
    </row>
    <row r="58" spans="1:12" ht="28.5" customHeight="1">
      <c r="A58" s="196" t="s">
        <v>168</v>
      </c>
      <c r="B58" s="35" t="s">
        <v>183</v>
      </c>
      <c r="C58" s="36" t="s">
        <v>184</v>
      </c>
      <c r="D58" s="131" t="s">
        <v>579</v>
      </c>
      <c r="E58" s="244">
        <v>122.22</v>
      </c>
      <c r="F58" s="243">
        <f t="shared" si="10"/>
        <v>14.5</v>
      </c>
      <c r="G58" s="243">
        <f t="shared" si="11"/>
        <v>1.77</v>
      </c>
      <c r="H58" s="244">
        <v>122.22</v>
      </c>
      <c r="I58" s="243">
        <f t="shared" si="12"/>
        <v>14.5</v>
      </c>
      <c r="J58" s="243">
        <f t="shared" si="13"/>
        <v>1.77</v>
      </c>
      <c r="K58" s="253">
        <v>29</v>
      </c>
      <c r="L58" s="188">
        <f t="shared" si="14"/>
        <v>3.54</v>
      </c>
    </row>
    <row r="59" spans="1:12" ht="25.5" customHeight="1">
      <c r="A59" s="196" t="s">
        <v>170</v>
      </c>
      <c r="B59" s="133" t="s">
        <v>186</v>
      </c>
      <c r="C59" s="134" t="s">
        <v>187</v>
      </c>
      <c r="D59" s="123" t="s">
        <v>613</v>
      </c>
      <c r="E59" s="244">
        <v>104.59</v>
      </c>
      <c r="F59" s="243">
        <f t="shared" si="10"/>
        <v>0</v>
      </c>
      <c r="G59" s="243">
        <f t="shared" si="11"/>
        <v>0</v>
      </c>
      <c r="H59" s="37">
        <v>104.59</v>
      </c>
      <c r="I59" s="243">
        <f t="shared" si="12"/>
        <v>0</v>
      </c>
      <c r="J59" s="243">
        <f t="shared" si="13"/>
        <v>0</v>
      </c>
      <c r="K59" s="135">
        <v>0</v>
      </c>
      <c r="L59" s="188">
        <f t="shared" si="14"/>
        <v>0</v>
      </c>
    </row>
    <row r="60" spans="1:12" ht="30.75" customHeight="1">
      <c r="A60" s="196" t="s">
        <v>173</v>
      </c>
      <c r="B60" s="35" t="s">
        <v>189</v>
      </c>
      <c r="C60" s="247" t="s">
        <v>42</v>
      </c>
      <c r="D60" s="131" t="s">
        <v>579</v>
      </c>
      <c r="E60" s="244">
        <v>105.08</v>
      </c>
      <c r="F60" s="243">
        <f t="shared" si="10"/>
        <v>33</v>
      </c>
      <c r="G60" s="243">
        <f t="shared" si="11"/>
        <v>3.47</v>
      </c>
      <c r="H60" s="244">
        <v>105.08</v>
      </c>
      <c r="I60" s="243">
        <f t="shared" si="12"/>
        <v>33</v>
      </c>
      <c r="J60" s="243">
        <f t="shared" si="13"/>
        <v>3.47</v>
      </c>
      <c r="K60" s="253">
        <v>66</v>
      </c>
      <c r="L60" s="188">
        <f t="shared" si="14"/>
        <v>6.94</v>
      </c>
    </row>
    <row r="61" spans="1:12" ht="27.75" customHeight="1">
      <c r="A61" s="196" t="s">
        <v>176</v>
      </c>
      <c r="B61" s="35" t="s">
        <v>195</v>
      </c>
      <c r="C61" s="36" t="s">
        <v>196</v>
      </c>
      <c r="D61" s="131" t="s">
        <v>91</v>
      </c>
      <c r="E61" s="136">
        <v>345.82799999999997</v>
      </c>
      <c r="F61" s="243">
        <f t="shared" si="10"/>
        <v>7.52</v>
      </c>
      <c r="G61" s="243">
        <f t="shared" si="11"/>
        <v>2.6</v>
      </c>
      <c r="H61" s="136">
        <v>345.82799999999997</v>
      </c>
      <c r="I61" s="243">
        <f t="shared" si="12"/>
        <v>7.52</v>
      </c>
      <c r="J61" s="243">
        <f t="shared" si="13"/>
        <v>2.6</v>
      </c>
      <c r="K61" s="253">
        <v>15.04</v>
      </c>
      <c r="L61" s="188">
        <f t="shared" si="14"/>
        <v>5.2</v>
      </c>
    </row>
    <row r="62" spans="1:12" ht="30" customHeight="1">
      <c r="A62" s="196" t="s">
        <v>179</v>
      </c>
      <c r="B62" s="35" t="s">
        <v>204</v>
      </c>
      <c r="C62" s="36" t="s">
        <v>205</v>
      </c>
      <c r="D62" s="131" t="s">
        <v>573</v>
      </c>
      <c r="E62" s="244">
        <v>98.05</v>
      </c>
      <c r="F62" s="243">
        <f t="shared" si="10"/>
        <v>367.62</v>
      </c>
      <c r="G62" s="243">
        <f t="shared" si="11"/>
        <v>36.049999999999997</v>
      </c>
      <c r="H62" s="244">
        <v>98.05</v>
      </c>
      <c r="I62" s="243">
        <f t="shared" si="12"/>
        <v>367.62</v>
      </c>
      <c r="J62" s="243">
        <f t="shared" si="13"/>
        <v>36.049999999999997</v>
      </c>
      <c r="K62" s="253">
        <v>735.24</v>
      </c>
      <c r="L62" s="188">
        <f t="shared" si="14"/>
        <v>72.099999999999994</v>
      </c>
    </row>
    <row r="63" spans="1:12" ht="39" customHeight="1">
      <c r="A63" s="196" t="s">
        <v>182</v>
      </c>
      <c r="B63" s="35" t="s">
        <v>207</v>
      </c>
      <c r="C63" s="36" t="s">
        <v>208</v>
      </c>
      <c r="D63" s="131" t="s">
        <v>573</v>
      </c>
      <c r="E63" s="37">
        <v>98.052000000000007</v>
      </c>
      <c r="F63" s="243">
        <f t="shared" si="10"/>
        <v>8.98</v>
      </c>
      <c r="G63" s="243">
        <f t="shared" si="11"/>
        <v>0.88</v>
      </c>
      <c r="H63" s="37">
        <v>98.052000000000007</v>
      </c>
      <c r="I63" s="243">
        <f t="shared" si="12"/>
        <v>8.9699999999999989</v>
      </c>
      <c r="J63" s="243">
        <f t="shared" si="13"/>
        <v>0.88</v>
      </c>
      <c r="K63" s="253">
        <v>17.95</v>
      </c>
      <c r="L63" s="188">
        <f t="shared" si="14"/>
        <v>1.76</v>
      </c>
    </row>
    <row r="64" spans="1:12" ht="28.5" customHeight="1">
      <c r="A64" s="196" t="s">
        <v>185</v>
      </c>
      <c r="B64" s="133" t="s">
        <v>210</v>
      </c>
      <c r="C64" s="134" t="s">
        <v>211</v>
      </c>
      <c r="D64" s="123" t="s">
        <v>573</v>
      </c>
      <c r="E64" s="244">
        <v>98.05</v>
      </c>
      <c r="F64" s="243">
        <f t="shared" si="10"/>
        <v>10</v>
      </c>
      <c r="G64" s="243">
        <f t="shared" si="11"/>
        <v>0.98</v>
      </c>
      <c r="H64" s="244">
        <v>98.05</v>
      </c>
      <c r="I64" s="243">
        <f t="shared" si="12"/>
        <v>10</v>
      </c>
      <c r="J64" s="243">
        <f t="shared" si="13"/>
        <v>0.98</v>
      </c>
      <c r="K64" s="135">
        <v>20</v>
      </c>
      <c r="L64" s="188">
        <f t="shared" si="14"/>
        <v>1.96</v>
      </c>
    </row>
    <row r="65" spans="1:12" ht="27" customHeight="1">
      <c r="A65" s="196" t="s">
        <v>188</v>
      </c>
      <c r="B65" s="35" t="s">
        <v>216</v>
      </c>
      <c r="C65" s="36" t="s">
        <v>217</v>
      </c>
      <c r="D65" s="131" t="s">
        <v>573</v>
      </c>
      <c r="E65" s="244">
        <v>98.05</v>
      </c>
      <c r="F65" s="243">
        <f t="shared" si="10"/>
        <v>11.77</v>
      </c>
      <c r="G65" s="243">
        <f t="shared" si="11"/>
        <v>1.1499999999999999</v>
      </c>
      <c r="H65" s="244">
        <v>98.05</v>
      </c>
      <c r="I65" s="243">
        <f t="shared" si="12"/>
        <v>11.77</v>
      </c>
      <c r="J65" s="243">
        <f t="shared" si="13"/>
        <v>1.1499999999999999</v>
      </c>
      <c r="K65" s="253">
        <v>23.54</v>
      </c>
      <c r="L65" s="188">
        <f t="shared" si="14"/>
        <v>2.2999999999999998</v>
      </c>
    </row>
    <row r="66" spans="1:12" ht="36" customHeight="1">
      <c r="A66" s="196" t="s">
        <v>191</v>
      </c>
      <c r="B66" s="138" t="s">
        <v>219</v>
      </c>
      <c r="C66" s="36" t="s">
        <v>220</v>
      </c>
      <c r="D66" s="131" t="s">
        <v>573</v>
      </c>
      <c r="E66" s="136">
        <v>98.052000000000007</v>
      </c>
      <c r="F66" s="243">
        <f t="shared" si="10"/>
        <v>4.08</v>
      </c>
      <c r="G66" s="243">
        <f t="shared" si="11"/>
        <v>0.4</v>
      </c>
      <c r="H66" s="136">
        <v>98.052000000000007</v>
      </c>
      <c r="I66" s="243">
        <f t="shared" si="12"/>
        <v>4.08</v>
      </c>
      <c r="J66" s="243">
        <f t="shared" si="13"/>
        <v>0.4</v>
      </c>
      <c r="K66" s="253">
        <v>8.16</v>
      </c>
      <c r="L66" s="188">
        <f t="shared" si="14"/>
        <v>0.8</v>
      </c>
    </row>
    <row r="67" spans="1:12" ht="36.75" customHeight="1">
      <c r="A67" s="196" t="s">
        <v>194</v>
      </c>
      <c r="B67" s="35" t="s">
        <v>222</v>
      </c>
      <c r="C67" s="36" t="s">
        <v>223</v>
      </c>
      <c r="D67" s="29" t="s">
        <v>573</v>
      </c>
      <c r="E67" s="136">
        <v>134.148</v>
      </c>
      <c r="F67" s="243">
        <f t="shared" si="10"/>
        <v>90.33</v>
      </c>
      <c r="G67" s="243">
        <f t="shared" si="11"/>
        <v>12.12</v>
      </c>
      <c r="H67" s="136">
        <v>134.148</v>
      </c>
      <c r="I67" s="243">
        <f t="shared" si="12"/>
        <v>90.33</v>
      </c>
      <c r="J67" s="243">
        <f t="shared" si="13"/>
        <v>12.12</v>
      </c>
      <c r="K67" s="253">
        <v>180.66</v>
      </c>
      <c r="L67" s="188">
        <f t="shared" si="14"/>
        <v>24.24</v>
      </c>
    </row>
    <row r="68" spans="1:12" ht="27.75" customHeight="1">
      <c r="A68" s="196" t="s">
        <v>197</v>
      </c>
      <c r="B68" s="35" t="s">
        <v>225</v>
      </c>
      <c r="C68" s="36" t="s">
        <v>226</v>
      </c>
      <c r="D68" s="131" t="s">
        <v>573</v>
      </c>
      <c r="E68" s="136">
        <v>134.148</v>
      </c>
      <c r="F68" s="243">
        <f t="shared" si="10"/>
        <v>46.91</v>
      </c>
      <c r="G68" s="243">
        <f t="shared" si="11"/>
        <v>6.29</v>
      </c>
      <c r="H68" s="136">
        <v>134.148</v>
      </c>
      <c r="I68" s="243">
        <f t="shared" si="12"/>
        <v>46.91</v>
      </c>
      <c r="J68" s="243">
        <f t="shared" si="13"/>
        <v>6.29</v>
      </c>
      <c r="K68" s="253">
        <v>93.82</v>
      </c>
      <c r="L68" s="188">
        <f t="shared" si="14"/>
        <v>12.58</v>
      </c>
    </row>
    <row r="69" spans="1:12" ht="38.25" customHeight="1">
      <c r="A69" s="196" t="s">
        <v>200</v>
      </c>
      <c r="B69" s="133" t="s">
        <v>485</v>
      </c>
      <c r="C69" s="134" t="s">
        <v>229</v>
      </c>
      <c r="D69" s="123" t="s">
        <v>574</v>
      </c>
      <c r="E69" s="115">
        <v>73.512</v>
      </c>
      <c r="F69" s="243">
        <f t="shared" si="10"/>
        <v>124.99</v>
      </c>
      <c r="G69" s="243">
        <f t="shared" si="11"/>
        <v>9.19</v>
      </c>
      <c r="H69" s="115">
        <v>73.512</v>
      </c>
      <c r="I69" s="243">
        <f t="shared" si="12"/>
        <v>124.99</v>
      </c>
      <c r="J69" s="243">
        <f t="shared" si="13"/>
        <v>9.19</v>
      </c>
      <c r="K69" s="135">
        <v>249.98</v>
      </c>
      <c r="L69" s="188">
        <f t="shared" si="14"/>
        <v>18.38</v>
      </c>
    </row>
    <row r="70" spans="1:12" ht="45" customHeight="1">
      <c r="A70" s="196" t="s">
        <v>203</v>
      </c>
      <c r="B70" s="35" t="s">
        <v>234</v>
      </c>
      <c r="C70" s="36" t="s">
        <v>235</v>
      </c>
      <c r="D70" s="124" t="s">
        <v>441</v>
      </c>
      <c r="E70" s="136">
        <v>136.66999999999999</v>
      </c>
      <c r="F70" s="243">
        <f t="shared" si="10"/>
        <v>35</v>
      </c>
      <c r="G70" s="243">
        <f t="shared" si="11"/>
        <v>4.78</v>
      </c>
      <c r="H70" s="136">
        <v>136.66999999999999</v>
      </c>
      <c r="I70" s="243">
        <f t="shared" si="12"/>
        <v>35</v>
      </c>
      <c r="J70" s="243">
        <f t="shared" si="13"/>
        <v>4.78</v>
      </c>
      <c r="K70" s="253">
        <v>70</v>
      </c>
      <c r="L70" s="188">
        <f t="shared" si="14"/>
        <v>9.56</v>
      </c>
    </row>
    <row r="71" spans="1:12" ht="42" customHeight="1">
      <c r="A71" s="196" t="s">
        <v>206</v>
      </c>
      <c r="B71" s="35" t="s">
        <v>239</v>
      </c>
      <c r="C71" s="36" t="s">
        <v>240</v>
      </c>
      <c r="D71" s="252" t="s">
        <v>576</v>
      </c>
      <c r="E71" s="37">
        <v>65.69</v>
      </c>
      <c r="F71" s="243">
        <f t="shared" si="10"/>
        <v>42.5</v>
      </c>
      <c r="G71" s="243">
        <f t="shared" si="11"/>
        <v>2.79</v>
      </c>
      <c r="H71" s="37">
        <v>65.69</v>
      </c>
      <c r="I71" s="243">
        <f t="shared" si="12"/>
        <v>42.5</v>
      </c>
      <c r="J71" s="243">
        <f t="shared" si="13"/>
        <v>2.79</v>
      </c>
      <c r="K71" s="253">
        <v>85</v>
      </c>
      <c r="L71" s="188">
        <f t="shared" si="14"/>
        <v>5.58</v>
      </c>
    </row>
    <row r="72" spans="1:12" ht="32.25" customHeight="1">
      <c r="A72" s="196" t="s">
        <v>209</v>
      </c>
      <c r="B72" s="133" t="s">
        <v>242</v>
      </c>
      <c r="C72" s="134" t="s">
        <v>243</v>
      </c>
      <c r="D72" s="139" t="s">
        <v>614</v>
      </c>
      <c r="E72" s="37">
        <v>247.67</v>
      </c>
      <c r="F72" s="243">
        <f t="shared" si="10"/>
        <v>32.950000000000003</v>
      </c>
      <c r="G72" s="243">
        <f t="shared" si="11"/>
        <v>8.16</v>
      </c>
      <c r="H72" s="37">
        <v>247.67</v>
      </c>
      <c r="I72" s="243">
        <f t="shared" si="12"/>
        <v>32.94</v>
      </c>
      <c r="J72" s="243">
        <f t="shared" si="13"/>
        <v>8.16</v>
      </c>
      <c r="K72" s="135">
        <v>65.89</v>
      </c>
      <c r="L72" s="188">
        <f t="shared" si="14"/>
        <v>16.32</v>
      </c>
    </row>
    <row r="73" spans="1:12" ht="25.5" customHeight="1">
      <c r="A73" s="196" t="s">
        <v>212</v>
      </c>
      <c r="B73" s="35" t="s">
        <v>251</v>
      </c>
      <c r="C73" s="36" t="s">
        <v>252</v>
      </c>
      <c r="D73" s="131" t="s">
        <v>91</v>
      </c>
      <c r="E73" s="136">
        <v>515.55600000000004</v>
      </c>
      <c r="F73" s="243">
        <f t="shared" si="10"/>
        <v>26.49</v>
      </c>
      <c r="G73" s="243">
        <f t="shared" si="11"/>
        <v>13.66</v>
      </c>
      <c r="H73" s="136">
        <v>515.55600000000004</v>
      </c>
      <c r="I73" s="243">
        <f t="shared" si="12"/>
        <v>26.48</v>
      </c>
      <c r="J73" s="243">
        <f t="shared" si="13"/>
        <v>13.65</v>
      </c>
      <c r="K73" s="253">
        <v>52.97</v>
      </c>
      <c r="L73" s="188">
        <f t="shared" si="14"/>
        <v>27.310000000000002</v>
      </c>
    </row>
    <row r="74" spans="1:12" ht="30.75" customHeight="1">
      <c r="A74" s="196" t="s">
        <v>215</v>
      </c>
      <c r="B74" s="133" t="s">
        <v>274</v>
      </c>
      <c r="C74" s="134" t="s">
        <v>271</v>
      </c>
      <c r="D74" s="134" t="s">
        <v>272</v>
      </c>
      <c r="E74" s="244">
        <v>185.376</v>
      </c>
      <c r="F74" s="243">
        <f t="shared" si="10"/>
        <v>2.09</v>
      </c>
      <c r="G74" s="243">
        <f t="shared" si="11"/>
        <v>0.39</v>
      </c>
      <c r="H74" s="244">
        <v>185.376</v>
      </c>
      <c r="I74" s="243">
        <f t="shared" si="12"/>
        <v>2.09</v>
      </c>
      <c r="J74" s="243">
        <f t="shared" si="13"/>
        <v>0.39</v>
      </c>
      <c r="K74" s="135">
        <v>4.18</v>
      </c>
      <c r="L74" s="188">
        <f t="shared" si="14"/>
        <v>0.78</v>
      </c>
    </row>
    <row r="75" spans="1:12" ht="34.5" customHeight="1">
      <c r="A75" s="196" t="s">
        <v>218</v>
      </c>
      <c r="B75" s="35" t="s">
        <v>282</v>
      </c>
      <c r="C75" s="36" t="s">
        <v>283</v>
      </c>
      <c r="D75" s="131" t="s">
        <v>91</v>
      </c>
      <c r="E75" s="37">
        <v>366.13200000000001</v>
      </c>
      <c r="F75" s="243">
        <f t="shared" si="10"/>
        <v>20.04</v>
      </c>
      <c r="G75" s="243">
        <f t="shared" si="11"/>
        <v>7.34</v>
      </c>
      <c r="H75" s="37">
        <v>366.13200000000001</v>
      </c>
      <c r="I75" s="243">
        <f t="shared" si="12"/>
        <v>20.04</v>
      </c>
      <c r="J75" s="243">
        <f t="shared" si="13"/>
        <v>7.34</v>
      </c>
      <c r="K75" s="253">
        <v>40.08</v>
      </c>
      <c r="L75" s="188">
        <f t="shared" si="14"/>
        <v>14.68</v>
      </c>
    </row>
    <row r="76" spans="1:12" ht="29.25" customHeight="1">
      <c r="A76" s="196" t="s">
        <v>221</v>
      </c>
      <c r="B76" s="35" t="s">
        <v>288</v>
      </c>
      <c r="C76" s="36" t="s">
        <v>289</v>
      </c>
      <c r="D76" s="131" t="s">
        <v>91</v>
      </c>
      <c r="E76" s="244">
        <v>407.904</v>
      </c>
      <c r="F76" s="243">
        <f t="shared" si="10"/>
        <v>6.14</v>
      </c>
      <c r="G76" s="243">
        <f t="shared" si="11"/>
        <v>2.5</v>
      </c>
      <c r="H76" s="244">
        <v>407.904</v>
      </c>
      <c r="I76" s="243">
        <f t="shared" si="12"/>
        <v>6.13</v>
      </c>
      <c r="J76" s="243">
        <f t="shared" si="13"/>
        <v>2.5</v>
      </c>
      <c r="K76" s="253">
        <v>12.27</v>
      </c>
      <c r="L76" s="188">
        <f t="shared" si="14"/>
        <v>5</v>
      </c>
    </row>
    <row r="77" spans="1:12" ht="27" customHeight="1">
      <c r="A77" s="196" t="s">
        <v>224</v>
      </c>
      <c r="B77" s="133" t="s">
        <v>291</v>
      </c>
      <c r="C77" s="134" t="s">
        <v>292</v>
      </c>
      <c r="D77" s="123" t="s">
        <v>91</v>
      </c>
      <c r="E77" s="37">
        <v>1312.704</v>
      </c>
      <c r="F77" s="243">
        <f t="shared" si="10"/>
        <v>11.27</v>
      </c>
      <c r="G77" s="243">
        <f t="shared" si="11"/>
        <v>14.79</v>
      </c>
      <c r="H77" s="37">
        <v>1312.704</v>
      </c>
      <c r="I77" s="243">
        <f t="shared" si="12"/>
        <v>11.260000000000002</v>
      </c>
      <c r="J77" s="243">
        <f t="shared" si="13"/>
        <v>14.78</v>
      </c>
      <c r="K77" s="135">
        <v>22.53</v>
      </c>
      <c r="L77" s="188">
        <f t="shared" si="14"/>
        <v>29.57</v>
      </c>
    </row>
    <row r="78" spans="1:12" ht="39.75" customHeight="1">
      <c r="A78" s="196" t="s">
        <v>227</v>
      </c>
      <c r="B78" s="35" t="s">
        <v>300</v>
      </c>
      <c r="C78" s="36" t="s">
        <v>301</v>
      </c>
      <c r="D78" s="131" t="s">
        <v>91</v>
      </c>
      <c r="E78" s="37">
        <v>603.1</v>
      </c>
      <c r="F78" s="243">
        <f t="shared" si="10"/>
        <v>0</v>
      </c>
      <c r="G78" s="243">
        <f t="shared" si="11"/>
        <v>0</v>
      </c>
      <c r="H78" s="37">
        <v>603.1</v>
      </c>
      <c r="I78" s="15">
        <f t="shared" si="12"/>
        <v>0</v>
      </c>
      <c r="J78" s="15">
        <f t="shared" si="13"/>
        <v>0</v>
      </c>
      <c r="K78" s="253">
        <v>0</v>
      </c>
      <c r="L78" s="194">
        <f t="shared" si="14"/>
        <v>0</v>
      </c>
    </row>
    <row r="79" spans="1:12" ht="39.75" customHeight="1">
      <c r="A79" s="196" t="s">
        <v>230</v>
      </c>
      <c r="B79" s="35" t="s">
        <v>303</v>
      </c>
      <c r="C79" s="36" t="s">
        <v>304</v>
      </c>
      <c r="D79" s="131" t="s">
        <v>46</v>
      </c>
      <c r="E79" s="37">
        <v>215.74</v>
      </c>
      <c r="F79" s="243">
        <f t="shared" si="10"/>
        <v>32.85</v>
      </c>
      <c r="G79" s="243">
        <f t="shared" si="11"/>
        <v>7.09</v>
      </c>
      <c r="H79" s="37">
        <v>215.74</v>
      </c>
      <c r="I79" s="15">
        <f t="shared" si="12"/>
        <v>32.85</v>
      </c>
      <c r="J79" s="15">
        <f t="shared" si="13"/>
        <v>7.09</v>
      </c>
      <c r="K79" s="253">
        <v>65.7</v>
      </c>
      <c r="L79" s="194">
        <f t="shared" si="14"/>
        <v>14.18</v>
      </c>
    </row>
    <row r="80" spans="1:12" ht="39.75" customHeight="1">
      <c r="A80" s="196" t="s">
        <v>233</v>
      </c>
      <c r="B80" s="35" t="s">
        <v>308</v>
      </c>
      <c r="C80" s="36" t="s">
        <v>309</v>
      </c>
      <c r="D80" s="243" t="s">
        <v>615</v>
      </c>
      <c r="E80" s="37">
        <v>373.02</v>
      </c>
      <c r="F80" s="243">
        <f t="shared" si="10"/>
        <v>0</v>
      </c>
      <c r="G80" s="243">
        <f t="shared" si="11"/>
        <v>0</v>
      </c>
      <c r="H80" s="37">
        <v>373.02</v>
      </c>
      <c r="I80" s="15">
        <f t="shared" si="12"/>
        <v>0</v>
      </c>
      <c r="J80" s="15">
        <f t="shared" si="13"/>
        <v>0</v>
      </c>
      <c r="K80" s="253">
        <v>0</v>
      </c>
      <c r="L80" s="194">
        <f t="shared" si="14"/>
        <v>0</v>
      </c>
    </row>
    <row r="81" spans="1:14" ht="39.75" customHeight="1">
      <c r="A81" s="196" t="s">
        <v>236</v>
      </c>
      <c r="B81" s="43" t="s">
        <v>487</v>
      </c>
      <c r="C81" s="44" t="s">
        <v>318</v>
      </c>
      <c r="D81" s="140" t="s">
        <v>616</v>
      </c>
      <c r="E81" s="37">
        <v>188.1</v>
      </c>
      <c r="F81" s="243">
        <f t="shared" si="10"/>
        <v>37.15</v>
      </c>
      <c r="G81" s="243">
        <f t="shared" si="11"/>
        <v>6.99</v>
      </c>
      <c r="H81" s="37">
        <v>188.1</v>
      </c>
      <c r="I81" s="15">
        <f t="shared" si="12"/>
        <v>37.15</v>
      </c>
      <c r="J81" s="15">
        <f t="shared" si="13"/>
        <v>6.99</v>
      </c>
      <c r="K81" s="141">
        <v>74.3</v>
      </c>
      <c r="L81" s="194">
        <f t="shared" si="14"/>
        <v>13.98</v>
      </c>
    </row>
    <row r="82" spans="1:14" ht="39.75" customHeight="1">
      <c r="A82" s="349" t="s">
        <v>238</v>
      </c>
      <c r="B82" s="142" t="s">
        <v>320</v>
      </c>
      <c r="C82" s="247" t="s">
        <v>21</v>
      </c>
      <c r="D82" s="59" t="s">
        <v>573</v>
      </c>
      <c r="E82" s="37">
        <v>100.15</v>
      </c>
      <c r="F82" s="243">
        <f t="shared" si="10"/>
        <v>300</v>
      </c>
      <c r="G82" s="243">
        <f t="shared" si="11"/>
        <v>30.05</v>
      </c>
      <c r="H82" s="37">
        <v>100.15</v>
      </c>
      <c r="I82" s="15">
        <f t="shared" si="12"/>
        <v>300</v>
      </c>
      <c r="J82" s="15">
        <f t="shared" si="13"/>
        <v>30.05</v>
      </c>
      <c r="K82" s="243">
        <v>600</v>
      </c>
      <c r="L82" s="194">
        <f t="shared" si="14"/>
        <v>60.1</v>
      </c>
    </row>
    <row r="83" spans="1:14" s="125" customFormat="1" ht="30.75" customHeight="1">
      <c r="A83" s="182" t="s">
        <v>321</v>
      </c>
      <c r="B83" s="25" t="s">
        <v>322</v>
      </c>
      <c r="C83" s="47" t="s">
        <v>21</v>
      </c>
      <c r="D83" s="10" t="s">
        <v>573</v>
      </c>
      <c r="E83" s="46">
        <v>100.15</v>
      </c>
      <c r="F83" s="46">
        <f t="shared" si="10"/>
        <v>92.5</v>
      </c>
      <c r="G83" s="46">
        <f t="shared" si="11"/>
        <v>9.26</v>
      </c>
      <c r="H83" s="46">
        <v>100.15</v>
      </c>
      <c r="I83" s="10">
        <f t="shared" si="12"/>
        <v>92.5</v>
      </c>
      <c r="J83" s="10">
        <f t="shared" si="13"/>
        <v>9.26</v>
      </c>
      <c r="K83" s="10">
        <v>185</v>
      </c>
      <c r="L83" s="183">
        <f t="shared" si="14"/>
        <v>18.52</v>
      </c>
      <c r="N83" s="120"/>
    </row>
    <row r="84" spans="1:14" ht="29.25" customHeight="1">
      <c r="A84" s="182" t="s">
        <v>323</v>
      </c>
      <c r="B84" s="25" t="s">
        <v>324</v>
      </c>
      <c r="C84" s="10"/>
      <c r="D84" s="10"/>
      <c r="E84" s="10"/>
      <c r="F84" s="10">
        <f>SUM(F85:F90)</f>
        <v>173.91</v>
      </c>
      <c r="G84" s="10">
        <f>SUM(G85:G90)</f>
        <v>13.389999999999999</v>
      </c>
      <c r="H84" s="10"/>
      <c r="I84" s="10">
        <f>SUM(I85:I90)</f>
        <v>173.91</v>
      </c>
      <c r="J84" s="10">
        <f>SUM(J85:J90)</f>
        <v>13.389999999999999</v>
      </c>
      <c r="K84" s="10">
        <f>SUM(K85:K90)</f>
        <v>347.82</v>
      </c>
      <c r="L84" s="183">
        <f>SUM(L85:L90)</f>
        <v>26.779999999999998</v>
      </c>
    </row>
    <row r="85" spans="1:14" ht="43.5" customHeight="1">
      <c r="A85" s="196" t="s">
        <v>325</v>
      </c>
      <c r="B85" s="53" t="s">
        <v>617</v>
      </c>
      <c r="C85" s="247" t="s">
        <v>21</v>
      </c>
      <c r="D85" s="15" t="s">
        <v>573</v>
      </c>
      <c r="E85" s="37">
        <v>100.15</v>
      </c>
      <c r="F85" s="243">
        <f t="shared" ref="F85:F90" si="15">ROUND(K85/12*6,2)</f>
        <v>65</v>
      </c>
      <c r="G85" s="243">
        <f t="shared" ref="G85:G90" si="16">ROUND(E85*F85/1000,2)</f>
        <v>6.51</v>
      </c>
      <c r="H85" s="37">
        <v>100.15</v>
      </c>
      <c r="I85" s="15">
        <f t="shared" ref="I85:I90" si="17">K85-F85</f>
        <v>65</v>
      </c>
      <c r="J85" s="15">
        <f t="shared" ref="J85:J90" si="18">ROUND(I85*H85/1000,2)</f>
        <v>6.51</v>
      </c>
      <c r="K85" s="15">
        <v>130</v>
      </c>
      <c r="L85" s="194">
        <f t="shared" ref="L85:L90" si="19">G85+J85</f>
        <v>13.02</v>
      </c>
    </row>
    <row r="86" spans="1:14" ht="22.5" customHeight="1">
      <c r="A86" s="289" t="s">
        <v>327</v>
      </c>
      <c r="B86" s="264" t="s">
        <v>328</v>
      </c>
      <c r="C86" s="36" t="s">
        <v>223</v>
      </c>
      <c r="D86" s="29" t="s">
        <v>573</v>
      </c>
      <c r="E86" s="37">
        <v>134.15</v>
      </c>
      <c r="F86" s="243">
        <f t="shared" si="15"/>
        <v>13</v>
      </c>
      <c r="G86" s="243">
        <f t="shared" si="16"/>
        <v>1.74</v>
      </c>
      <c r="H86" s="37">
        <v>134.15</v>
      </c>
      <c r="I86" s="243">
        <f t="shared" si="17"/>
        <v>13</v>
      </c>
      <c r="J86" s="243">
        <f t="shared" si="18"/>
        <v>1.74</v>
      </c>
      <c r="K86" s="243">
        <v>26</v>
      </c>
      <c r="L86" s="188">
        <f t="shared" si="19"/>
        <v>3.48</v>
      </c>
    </row>
    <row r="87" spans="1:14" ht="44.25" customHeight="1">
      <c r="A87" s="289"/>
      <c r="B87" s="264"/>
      <c r="C87" s="36" t="s">
        <v>240</v>
      </c>
      <c r="D87" s="247" t="s">
        <v>576</v>
      </c>
      <c r="E87" s="37">
        <v>65.69</v>
      </c>
      <c r="F87" s="243">
        <f t="shared" si="15"/>
        <v>10</v>
      </c>
      <c r="G87" s="243">
        <f t="shared" si="16"/>
        <v>0.66</v>
      </c>
      <c r="H87" s="37">
        <v>65.69</v>
      </c>
      <c r="I87" s="243">
        <f t="shared" si="17"/>
        <v>10</v>
      </c>
      <c r="J87" s="243">
        <f t="shared" si="18"/>
        <v>0.66</v>
      </c>
      <c r="K87" s="243">
        <v>20</v>
      </c>
      <c r="L87" s="188">
        <f t="shared" si="19"/>
        <v>1.32</v>
      </c>
    </row>
    <row r="88" spans="1:14" ht="25.5" customHeight="1">
      <c r="A88" s="289"/>
      <c r="B88" s="264"/>
      <c r="C88" s="243" t="s">
        <v>114</v>
      </c>
      <c r="D88" s="243" t="s">
        <v>573</v>
      </c>
      <c r="E88" s="37">
        <v>18.940000000000001</v>
      </c>
      <c r="F88" s="243">
        <f t="shared" si="15"/>
        <v>66.5</v>
      </c>
      <c r="G88" s="243">
        <f t="shared" si="16"/>
        <v>1.26</v>
      </c>
      <c r="H88" s="37">
        <v>18.940000000000001</v>
      </c>
      <c r="I88" s="243">
        <f t="shared" si="17"/>
        <v>66.5</v>
      </c>
      <c r="J88" s="243">
        <f t="shared" si="18"/>
        <v>1.26</v>
      </c>
      <c r="K88" s="243">
        <v>133</v>
      </c>
      <c r="L88" s="188">
        <f t="shared" si="19"/>
        <v>2.52</v>
      </c>
    </row>
    <row r="89" spans="1:14" ht="45.75" customHeight="1">
      <c r="A89" s="289"/>
      <c r="B89" s="264"/>
      <c r="C89" s="243" t="s">
        <v>120</v>
      </c>
      <c r="D89" s="243" t="s">
        <v>577</v>
      </c>
      <c r="E89" s="37">
        <v>99.03</v>
      </c>
      <c r="F89" s="243">
        <f t="shared" si="15"/>
        <v>4.41</v>
      </c>
      <c r="G89" s="243">
        <f t="shared" si="16"/>
        <v>0.44</v>
      </c>
      <c r="H89" s="37">
        <v>99.03</v>
      </c>
      <c r="I89" s="243">
        <f t="shared" si="17"/>
        <v>4.41</v>
      </c>
      <c r="J89" s="243">
        <f t="shared" si="18"/>
        <v>0.44</v>
      </c>
      <c r="K89" s="243">
        <v>8.82</v>
      </c>
      <c r="L89" s="188">
        <f t="shared" si="19"/>
        <v>0.88</v>
      </c>
    </row>
    <row r="90" spans="1:14" ht="26.25" customHeight="1">
      <c r="A90" s="289"/>
      <c r="B90" s="264"/>
      <c r="C90" s="36" t="s">
        <v>271</v>
      </c>
      <c r="D90" s="32" t="s">
        <v>272</v>
      </c>
      <c r="E90" s="37">
        <v>185.38</v>
      </c>
      <c r="F90" s="243">
        <f t="shared" si="15"/>
        <v>15</v>
      </c>
      <c r="G90" s="243">
        <f t="shared" si="16"/>
        <v>2.78</v>
      </c>
      <c r="H90" s="37">
        <v>185.38</v>
      </c>
      <c r="I90" s="32">
        <f t="shared" si="17"/>
        <v>15</v>
      </c>
      <c r="J90" s="32">
        <f t="shared" si="18"/>
        <v>2.78</v>
      </c>
      <c r="K90" s="32">
        <v>30</v>
      </c>
      <c r="L90" s="189">
        <f t="shared" si="19"/>
        <v>5.56</v>
      </c>
    </row>
    <row r="91" spans="1:14" s="125" customFormat="1" ht="38.25" customHeight="1">
      <c r="A91" s="182" t="s">
        <v>335</v>
      </c>
      <c r="B91" s="25" t="s">
        <v>336</v>
      </c>
      <c r="C91" s="85"/>
      <c r="D91" s="10"/>
      <c r="E91" s="25"/>
      <c r="F91" s="10">
        <f>SUM(F92:F94)</f>
        <v>185</v>
      </c>
      <c r="G91" s="10">
        <f>SUM(G92:G94)</f>
        <v>16.63</v>
      </c>
      <c r="H91" s="25"/>
      <c r="I91" s="10">
        <f>SUM(I92:I94)</f>
        <v>185</v>
      </c>
      <c r="J91" s="10">
        <f>SUM(J92:J94)</f>
        <v>16.63</v>
      </c>
      <c r="K91" s="10">
        <f>SUM(K92:K94)</f>
        <v>370</v>
      </c>
      <c r="L91" s="183">
        <f>SUM(L92:L94)</f>
        <v>33.26</v>
      </c>
      <c r="N91" s="120"/>
    </row>
    <row r="92" spans="1:14" ht="28.5" customHeight="1">
      <c r="A92" s="196" t="s">
        <v>337</v>
      </c>
      <c r="B92" s="53" t="s">
        <v>338</v>
      </c>
      <c r="C92" s="11" t="s">
        <v>114</v>
      </c>
      <c r="D92" s="15" t="s">
        <v>573</v>
      </c>
      <c r="E92" s="37">
        <v>18.940000000000001</v>
      </c>
      <c r="F92" s="243">
        <f>ROUND(K92/12*6,2)</f>
        <v>26.5</v>
      </c>
      <c r="G92" s="243">
        <f>ROUND(E92*F92/1000,2)</f>
        <v>0.5</v>
      </c>
      <c r="H92" s="37">
        <v>18.940000000000001</v>
      </c>
      <c r="I92" s="15">
        <f>K92-F92</f>
        <v>26.5</v>
      </c>
      <c r="J92" s="15">
        <f>ROUND(I92*H92/1000,2)</f>
        <v>0.5</v>
      </c>
      <c r="K92" s="15">
        <v>53</v>
      </c>
      <c r="L92" s="194">
        <f>G92+J92</f>
        <v>1</v>
      </c>
    </row>
    <row r="93" spans="1:14" ht="33.75" customHeight="1">
      <c r="A93" s="196" t="s">
        <v>339</v>
      </c>
      <c r="B93" s="249" t="s">
        <v>340</v>
      </c>
      <c r="C93" s="247" t="s">
        <v>21</v>
      </c>
      <c r="D93" s="243" t="s">
        <v>573</v>
      </c>
      <c r="E93" s="37">
        <v>100.15</v>
      </c>
      <c r="F93" s="243">
        <f>ROUND(K93/12*6,2)</f>
        <v>152.5</v>
      </c>
      <c r="G93" s="243">
        <f>ROUND(E93*F93/1000,2)</f>
        <v>15.27</v>
      </c>
      <c r="H93" s="37">
        <v>100.15</v>
      </c>
      <c r="I93" s="243">
        <f>K93-F93</f>
        <v>152.5</v>
      </c>
      <c r="J93" s="243">
        <f>ROUND(I93*H93/1000,2)</f>
        <v>15.27</v>
      </c>
      <c r="K93" s="243">
        <v>305</v>
      </c>
      <c r="L93" s="188">
        <f>G93+J93</f>
        <v>30.54</v>
      </c>
    </row>
    <row r="94" spans="1:14" ht="38.25" customHeight="1">
      <c r="A94" s="196" t="s">
        <v>341</v>
      </c>
      <c r="B94" s="75" t="s">
        <v>492</v>
      </c>
      <c r="C94" s="73" t="s">
        <v>448</v>
      </c>
      <c r="D94" s="243" t="s">
        <v>449</v>
      </c>
      <c r="E94" s="37">
        <v>142.61000000000001</v>
      </c>
      <c r="F94" s="243">
        <f>ROUND(K94/12*6,2)</f>
        <v>6</v>
      </c>
      <c r="G94" s="243">
        <f>ROUND(E94*F94/1000,2)</f>
        <v>0.86</v>
      </c>
      <c r="H94" s="37">
        <v>142.61000000000001</v>
      </c>
      <c r="I94" s="32">
        <f>K94-F94</f>
        <v>6</v>
      </c>
      <c r="J94" s="32">
        <f>ROUND(I94*H94/1000,2)</f>
        <v>0.86</v>
      </c>
      <c r="K94" s="32">
        <v>12</v>
      </c>
      <c r="L94" s="189">
        <f>G94+J94</f>
        <v>1.72</v>
      </c>
    </row>
    <row r="95" spans="1:14" ht="36" customHeight="1">
      <c r="A95" s="182" t="s">
        <v>343</v>
      </c>
      <c r="B95" s="25" t="s">
        <v>344</v>
      </c>
      <c r="C95" s="10"/>
      <c r="D95" s="10"/>
      <c r="E95" s="10"/>
      <c r="F95" s="10">
        <f>SUM(F96:F114)</f>
        <v>1126.43</v>
      </c>
      <c r="G95" s="10">
        <f>SUM(G96:G114)</f>
        <v>100.21</v>
      </c>
      <c r="H95" s="10"/>
      <c r="I95" s="10">
        <f>SUM(I96:I114)</f>
        <v>1126.42</v>
      </c>
      <c r="J95" s="10">
        <f>SUM(J96:J114)</f>
        <v>100.21</v>
      </c>
      <c r="K95" s="10">
        <f>SUM(K96:K114)</f>
        <v>2252.8500000000004</v>
      </c>
      <c r="L95" s="183">
        <f>SUM(L96:L114)</f>
        <v>200.42</v>
      </c>
    </row>
    <row r="96" spans="1:14" ht="42" customHeight="1">
      <c r="A96" s="289" t="s">
        <v>345</v>
      </c>
      <c r="B96" s="53" t="s">
        <v>346</v>
      </c>
      <c r="C96" s="11" t="s">
        <v>347</v>
      </c>
      <c r="D96" s="29" t="s">
        <v>573</v>
      </c>
      <c r="E96" s="37">
        <v>100.15</v>
      </c>
      <c r="F96" s="243">
        <f t="shared" ref="F96:F114" si="20">ROUND(K96/12*6,2)</f>
        <v>155</v>
      </c>
      <c r="G96" s="243">
        <f t="shared" ref="G96:G114" si="21">ROUND(E96*F96/1000,2)</f>
        <v>15.52</v>
      </c>
      <c r="H96" s="37">
        <v>100.15</v>
      </c>
      <c r="I96" s="15">
        <f t="shared" ref="I96:I114" si="22">K96-F96</f>
        <v>155</v>
      </c>
      <c r="J96" s="15">
        <f t="shared" ref="J96:J114" si="23">ROUND(I96*H96/1000,2)</f>
        <v>15.52</v>
      </c>
      <c r="K96" s="243">
        <v>310</v>
      </c>
      <c r="L96" s="194">
        <f t="shared" ref="L96:L114" si="24">G96+J96</f>
        <v>31.04</v>
      </c>
    </row>
    <row r="97" spans="1:16" ht="66" customHeight="1">
      <c r="A97" s="289"/>
      <c r="B97" s="249" t="s">
        <v>493</v>
      </c>
      <c r="C97" s="11" t="s">
        <v>347</v>
      </c>
      <c r="D97" s="29" t="s">
        <v>573</v>
      </c>
      <c r="E97" s="37">
        <v>54.81</v>
      </c>
      <c r="F97" s="243">
        <f t="shared" si="20"/>
        <v>140</v>
      </c>
      <c r="G97" s="243">
        <f t="shared" si="21"/>
        <v>7.67</v>
      </c>
      <c r="H97" s="37">
        <v>54.81</v>
      </c>
      <c r="I97" s="243">
        <f t="shared" si="22"/>
        <v>140</v>
      </c>
      <c r="J97" s="243">
        <f t="shared" si="23"/>
        <v>7.67</v>
      </c>
      <c r="K97" s="243">
        <v>280</v>
      </c>
      <c r="L97" s="188">
        <f t="shared" si="24"/>
        <v>15.34</v>
      </c>
    </row>
    <row r="98" spans="1:16" ht="95.45" customHeight="1">
      <c r="A98" s="289"/>
      <c r="B98" s="249" t="s">
        <v>494</v>
      </c>
      <c r="C98" s="11" t="s">
        <v>347</v>
      </c>
      <c r="D98" s="29" t="s">
        <v>573</v>
      </c>
      <c r="E98" s="37">
        <v>54.81</v>
      </c>
      <c r="F98" s="243">
        <f t="shared" si="20"/>
        <v>76</v>
      </c>
      <c r="G98" s="243">
        <f t="shared" si="21"/>
        <v>4.17</v>
      </c>
      <c r="H98" s="37">
        <v>54.81</v>
      </c>
      <c r="I98" s="243">
        <f t="shared" si="22"/>
        <v>76</v>
      </c>
      <c r="J98" s="243">
        <f t="shared" si="23"/>
        <v>4.17</v>
      </c>
      <c r="K98" s="243">
        <v>152</v>
      </c>
      <c r="L98" s="188">
        <f t="shared" si="24"/>
        <v>8.34</v>
      </c>
    </row>
    <row r="99" spans="1:16" ht="66.75" customHeight="1">
      <c r="A99" s="289"/>
      <c r="B99" s="249" t="s">
        <v>495</v>
      </c>
      <c r="C99" s="11" t="s">
        <v>347</v>
      </c>
      <c r="D99" s="29" t="s">
        <v>573</v>
      </c>
      <c r="E99" s="37">
        <v>54.81</v>
      </c>
      <c r="F99" s="243">
        <f t="shared" si="20"/>
        <v>22.5</v>
      </c>
      <c r="G99" s="243">
        <f t="shared" si="21"/>
        <v>1.23</v>
      </c>
      <c r="H99" s="37">
        <v>54.81</v>
      </c>
      <c r="I99" s="243">
        <f t="shared" si="22"/>
        <v>22.5</v>
      </c>
      <c r="J99" s="243">
        <f t="shared" si="23"/>
        <v>1.23</v>
      </c>
      <c r="K99" s="243">
        <v>45</v>
      </c>
      <c r="L99" s="188">
        <f t="shared" si="24"/>
        <v>2.46</v>
      </c>
    </row>
    <row r="100" spans="1:16" ht="42.75" customHeight="1">
      <c r="A100" s="254" t="s">
        <v>351</v>
      </c>
      <c r="B100" s="249" t="s">
        <v>352</v>
      </c>
      <c r="C100" s="11" t="s">
        <v>347</v>
      </c>
      <c r="D100" s="29" t="s">
        <v>573</v>
      </c>
      <c r="E100" s="37">
        <v>100.15</v>
      </c>
      <c r="F100" s="243">
        <f t="shared" si="20"/>
        <v>250</v>
      </c>
      <c r="G100" s="243">
        <f t="shared" si="21"/>
        <v>25.04</v>
      </c>
      <c r="H100" s="37">
        <v>100.15</v>
      </c>
      <c r="I100" s="243">
        <f t="shared" si="22"/>
        <v>250</v>
      </c>
      <c r="J100" s="243">
        <f t="shared" si="23"/>
        <v>25.04</v>
      </c>
      <c r="K100" s="243">
        <v>500</v>
      </c>
      <c r="L100" s="188">
        <f t="shared" si="24"/>
        <v>50.08</v>
      </c>
    </row>
    <row r="101" spans="1:16" ht="38.25" customHeight="1">
      <c r="A101" s="254" t="s">
        <v>353</v>
      </c>
      <c r="B101" s="249" t="s">
        <v>357</v>
      </c>
      <c r="C101" s="243" t="s">
        <v>18</v>
      </c>
      <c r="D101" s="29" t="s">
        <v>571</v>
      </c>
      <c r="E101" s="77">
        <v>53.59</v>
      </c>
      <c r="F101" s="15">
        <f t="shared" si="20"/>
        <v>37.5</v>
      </c>
      <c r="G101" s="15">
        <f t="shared" si="21"/>
        <v>2.0099999999999998</v>
      </c>
      <c r="H101" s="77">
        <v>53.59</v>
      </c>
      <c r="I101" s="243">
        <f t="shared" si="22"/>
        <v>37.5</v>
      </c>
      <c r="J101" s="243">
        <f t="shared" si="23"/>
        <v>2.0099999999999998</v>
      </c>
      <c r="K101" s="15">
        <v>75</v>
      </c>
      <c r="L101" s="188">
        <f t="shared" si="24"/>
        <v>4.0199999999999996</v>
      </c>
    </row>
    <row r="102" spans="1:16" ht="38.25" customHeight="1">
      <c r="A102" s="289" t="s">
        <v>356</v>
      </c>
      <c r="B102" s="249" t="s">
        <v>359</v>
      </c>
      <c r="C102" s="243" t="s">
        <v>114</v>
      </c>
      <c r="D102" s="29" t="s">
        <v>573</v>
      </c>
      <c r="E102" s="37">
        <v>18.940000000000001</v>
      </c>
      <c r="F102" s="243">
        <f t="shared" si="20"/>
        <v>143.5</v>
      </c>
      <c r="G102" s="243">
        <f t="shared" si="21"/>
        <v>2.72</v>
      </c>
      <c r="H102" s="37">
        <v>18.940000000000001</v>
      </c>
      <c r="I102" s="243">
        <f t="shared" si="22"/>
        <v>143.5</v>
      </c>
      <c r="J102" s="243">
        <f t="shared" si="23"/>
        <v>2.72</v>
      </c>
      <c r="K102" s="243">
        <v>287</v>
      </c>
      <c r="L102" s="188">
        <f t="shared" si="24"/>
        <v>5.44</v>
      </c>
    </row>
    <row r="103" spans="1:16" ht="41.25" customHeight="1">
      <c r="A103" s="289"/>
      <c r="B103" s="249" t="s">
        <v>362</v>
      </c>
      <c r="C103" s="243" t="s">
        <v>363</v>
      </c>
      <c r="D103" s="29" t="s">
        <v>605</v>
      </c>
      <c r="E103" s="37">
        <v>98.05</v>
      </c>
      <c r="F103" s="243">
        <f t="shared" si="20"/>
        <v>61.5</v>
      </c>
      <c r="G103" s="243">
        <f t="shared" si="21"/>
        <v>6.03</v>
      </c>
      <c r="H103" s="37">
        <v>98.05</v>
      </c>
      <c r="I103" s="243">
        <f t="shared" si="22"/>
        <v>61.5</v>
      </c>
      <c r="J103" s="243">
        <f t="shared" si="23"/>
        <v>6.03</v>
      </c>
      <c r="K103" s="243">
        <v>123</v>
      </c>
      <c r="L103" s="188">
        <f t="shared" si="24"/>
        <v>12.06</v>
      </c>
    </row>
    <row r="104" spans="1:16" ht="37.5" customHeight="1">
      <c r="A104" s="254" t="s">
        <v>358</v>
      </c>
      <c r="B104" s="249" t="s">
        <v>365</v>
      </c>
      <c r="C104" s="243" t="s">
        <v>618</v>
      </c>
      <c r="D104" s="243" t="s">
        <v>577</v>
      </c>
      <c r="E104" s="37">
        <v>99.03</v>
      </c>
      <c r="F104" s="243">
        <f t="shared" si="20"/>
        <v>27.5</v>
      </c>
      <c r="G104" s="243">
        <f t="shared" si="21"/>
        <v>2.72</v>
      </c>
      <c r="H104" s="37">
        <v>99.03</v>
      </c>
      <c r="I104" s="243">
        <f t="shared" si="22"/>
        <v>27.5</v>
      </c>
      <c r="J104" s="243">
        <f t="shared" si="23"/>
        <v>2.72</v>
      </c>
      <c r="K104" s="243">
        <v>55</v>
      </c>
      <c r="L104" s="188">
        <f t="shared" si="24"/>
        <v>5.44</v>
      </c>
    </row>
    <row r="105" spans="1:16" ht="46.5" customHeight="1">
      <c r="A105" s="289" t="s">
        <v>364</v>
      </c>
      <c r="B105" s="264" t="s">
        <v>368</v>
      </c>
      <c r="C105" s="143" t="s">
        <v>235</v>
      </c>
      <c r="D105" s="124" t="s">
        <v>441</v>
      </c>
      <c r="E105" s="37">
        <v>136.66999999999999</v>
      </c>
      <c r="F105" s="243">
        <f t="shared" si="20"/>
        <v>11.98</v>
      </c>
      <c r="G105" s="243">
        <f t="shared" si="21"/>
        <v>1.64</v>
      </c>
      <c r="H105" s="37">
        <v>136.66999999999999</v>
      </c>
      <c r="I105" s="243">
        <f t="shared" si="22"/>
        <v>11.98</v>
      </c>
      <c r="J105" s="243">
        <f t="shared" si="23"/>
        <v>1.64</v>
      </c>
      <c r="K105" s="243">
        <v>23.96</v>
      </c>
      <c r="L105" s="188">
        <f t="shared" si="24"/>
        <v>3.28</v>
      </c>
    </row>
    <row r="106" spans="1:16" ht="38.25" customHeight="1">
      <c r="A106" s="289"/>
      <c r="B106" s="264"/>
      <c r="C106" s="143" t="s">
        <v>240</v>
      </c>
      <c r="D106" s="247" t="s">
        <v>576</v>
      </c>
      <c r="E106" s="37">
        <v>65.69</v>
      </c>
      <c r="F106" s="243">
        <f t="shared" si="20"/>
        <v>18</v>
      </c>
      <c r="G106" s="243">
        <f t="shared" si="21"/>
        <v>1.18</v>
      </c>
      <c r="H106" s="37">
        <v>65.69</v>
      </c>
      <c r="I106" s="243">
        <f t="shared" si="22"/>
        <v>18</v>
      </c>
      <c r="J106" s="243">
        <f t="shared" si="23"/>
        <v>1.18</v>
      </c>
      <c r="K106" s="243">
        <v>36</v>
      </c>
      <c r="L106" s="188">
        <f t="shared" si="24"/>
        <v>2.36</v>
      </c>
    </row>
    <row r="107" spans="1:16" ht="38.25" customHeight="1">
      <c r="A107" s="254" t="s">
        <v>367</v>
      </c>
      <c r="B107" s="249" t="s">
        <v>502</v>
      </c>
      <c r="C107" s="243" t="s">
        <v>404</v>
      </c>
      <c r="D107" s="123" t="s">
        <v>574</v>
      </c>
      <c r="E107" s="37">
        <v>73.510000000000005</v>
      </c>
      <c r="F107" s="243">
        <f t="shared" si="20"/>
        <v>88.83</v>
      </c>
      <c r="G107" s="243">
        <f t="shared" si="21"/>
        <v>6.53</v>
      </c>
      <c r="H107" s="37">
        <v>73.510000000000005</v>
      </c>
      <c r="I107" s="243">
        <f t="shared" si="22"/>
        <v>88.83</v>
      </c>
      <c r="J107" s="243">
        <f t="shared" si="23"/>
        <v>6.53</v>
      </c>
      <c r="K107" s="243">
        <v>177.66</v>
      </c>
      <c r="L107" s="188">
        <f t="shared" si="24"/>
        <v>13.06</v>
      </c>
    </row>
    <row r="108" spans="1:16" ht="38.25" customHeight="1">
      <c r="A108" s="254" t="s">
        <v>370</v>
      </c>
      <c r="B108" s="249" t="s">
        <v>373</v>
      </c>
      <c r="C108" s="143" t="s">
        <v>223</v>
      </c>
      <c r="D108" s="29" t="s">
        <v>573</v>
      </c>
      <c r="E108" s="37">
        <v>134.15</v>
      </c>
      <c r="F108" s="243">
        <f t="shared" si="20"/>
        <v>8.5</v>
      </c>
      <c r="G108" s="243">
        <f t="shared" si="21"/>
        <v>1.1399999999999999</v>
      </c>
      <c r="H108" s="37">
        <v>134.15</v>
      </c>
      <c r="I108" s="243">
        <f t="shared" si="22"/>
        <v>8.5</v>
      </c>
      <c r="J108" s="243">
        <f t="shared" si="23"/>
        <v>1.1399999999999999</v>
      </c>
      <c r="K108" s="243">
        <v>17</v>
      </c>
      <c r="L108" s="188">
        <f t="shared" si="24"/>
        <v>2.2799999999999998</v>
      </c>
    </row>
    <row r="109" spans="1:16" ht="38.25" customHeight="1">
      <c r="A109" s="254" t="s">
        <v>372</v>
      </c>
      <c r="B109" s="249" t="s">
        <v>619</v>
      </c>
      <c r="C109" s="44" t="s">
        <v>318</v>
      </c>
      <c r="D109" s="243" t="s">
        <v>620</v>
      </c>
      <c r="E109" s="41">
        <v>188.1</v>
      </c>
      <c r="F109" s="243">
        <f t="shared" si="20"/>
        <v>7.9</v>
      </c>
      <c r="G109" s="243">
        <f t="shared" si="21"/>
        <v>1.49</v>
      </c>
      <c r="H109" s="41">
        <v>188.1</v>
      </c>
      <c r="I109" s="243">
        <f t="shared" si="22"/>
        <v>7.9</v>
      </c>
      <c r="J109" s="243">
        <f t="shared" si="23"/>
        <v>1.49</v>
      </c>
      <c r="K109" s="243">
        <v>15.8</v>
      </c>
      <c r="L109" s="188">
        <f t="shared" si="24"/>
        <v>2.98</v>
      </c>
      <c r="M109" s="345"/>
      <c r="N109" s="277"/>
      <c r="O109" s="277"/>
      <c r="P109" s="277"/>
    </row>
    <row r="110" spans="1:16" ht="45" customHeight="1">
      <c r="A110" s="202" t="s">
        <v>374</v>
      </c>
      <c r="B110" s="249" t="s">
        <v>621</v>
      </c>
      <c r="C110" s="143" t="s">
        <v>304</v>
      </c>
      <c r="D110" s="144" t="s">
        <v>46</v>
      </c>
      <c r="E110" s="37">
        <v>215.74</v>
      </c>
      <c r="F110" s="243">
        <f t="shared" si="20"/>
        <v>5.58</v>
      </c>
      <c r="G110" s="243">
        <f t="shared" si="21"/>
        <v>1.2</v>
      </c>
      <c r="H110" s="37">
        <v>215.74</v>
      </c>
      <c r="I110" s="243">
        <f t="shared" si="22"/>
        <v>5.57</v>
      </c>
      <c r="J110" s="243">
        <f t="shared" si="23"/>
        <v>1.2</v>
      </c>
      <c r="K110" s="243">
        <v>11.15</v>
      </c>
      <c r="L110" s="188">
        <f t="shared" si="24"/>
        <v>2.4</v>
      </c>
      <c r="M110" s="345"/>
      <c r="N110" s="277"/>
      <c r="O110" s="277"/>
      <c r="P110" s="277"/>
    </row>
    <row r="111" spans="1:16" ht="38.25" customHeight="1">
      <c r="A111" s="202" t="s">
        <v>377</v>
      </c>
      <c r="B111" s="249" t="s">
        <v>622</v>
      </c>
      <c r="C111" s="73" t="s">
        <v>448</v>
      </c>
      <c r="D111" s="20" t="s">
        <v>449</v>
      </c>
      <c r="E111" s="145">
        <v>142.608</v>
      </c>
      <c r="F111" s="243">
        <f t="shared" si="20"/>
        <v>12.5</v>
      </c>
      <c r="G111" s="243">
        <f t="shared" si="21"/>
        <v>1.78</v>
      </c>
      <c r="H111" s="145">
        <v>142.608</v>
      </c>
      <c r="I111" s="243">
        <f t="shared" si="22"/>
        <v>12.5</v>
      </c>
      <c r="J111" s="243">
        <f t="shared" si="23"/>
        <v>1.78</v>
      </c>
      <c r="K111" s="243">
        <v>25</v>
      </c>
      <c r="L111" s="188">
        <f t="shared" si="24"/>
        <v>3.56</v>
      </c>
    </row>
    <row r="112" spans="1:16" ht="38.25" customHeight="1">
      <c r="A112" s="289" t="s">
        <v>381</v>
      </c>
      <c r="B112" s="264" t="s">
        <v>623</v>
      </c>
      <c r="C112" s="243" t="s">
        <v>380</v>
      </c>
      <c r="D112" s="243" t="s">
        <v>91</v>
      </c>
      <c r="E112" s="37">
        <v>125.38</v>
      </c>
      <c r="F112" s="243">
        <f t="shared" si="20"/>
        <v>1.1399999999999999</v>
      </c>
      <c r="G112" s="243">
        <f t="shared" si="21"/>
        <v>0.14000000000000001</v>
      </c>
      <c r="H112" s="37">
        <v>125.38</v>
      </c>
      <c r="I112" s="243">
        <f t="shared" si="22"/>
        <v>1.1399999999999999</v>
      </c>
      <c r="J112" s="243">
        <f t="shared" si="23"/>
        <v>0.14000000000000001</v>
      </c>
      <c r="K112" s="243">
        <v>2.2799999999999998</v>
      </c>
      <c r="L112" s="188">
        <f t="shared" si="24"/>
        <v>0.28000000000000003</v>
      </c>
    </row>
    <row r="113" spans="1:12" ht="30" customHeight="1">
      <c r="A113" s="289"/>
      <c r="B113" s="264"/>
      <c r="C113" s="243" t="s">
        <v>609</v>
      </c>
      <c r="D113" s="243" t="s">
        <v>272</v>
      </c>
      <c r="E113" s="37">
        <v>175.85</v>
      </c>
      <c r="F113" s="243">
        <f t="shared" si="20"/>
        <v>18</v>
      </c>
      <c r="G113" s="243">
        <f t="shared" si="21"/>
        <v>3.17</v>
      </c>
      <c r="H113" s="37">
        <v>175.85</v>
      </c>
      <c r="I113" s="243">
        <f t="shared" si="22"/>
        <v>18</v>
      </c>
      <c r="J113" s="243">
        <f t="shared" si="23"/>
        <v>3.17</v>
      </c>
      <c r="K113" s="243">
        <v>36</v>
      </c>
      <c r="L113" s="188">
        <f t="shared" si="24"/>
        <v>6.34</v>
      </c>
    </row>
    <row r="114" spans="1:12" ht="45" customHeight="1">
      <c r="A114" s="254" t="s">
        <v>384</v>
      </c>
      <c r="B114" s="249" t="s">
        <v>624</v>
      </c>
      <c r="C114" s="243" t="s">
        <v>625</v>
      </c>
      <c r="D114" s="243" t="s">
        <v>91</v>
      </c>
      <c r="E114" s="37">
        <v>366.13</v>
      </c>
      <c r="F114" s="243">
        <f t="shared" si="20"/>
        <v>40.5</v>
      </c>
      <c r="G114" s="243">
        <f t="shared" si="21"/>
        <v>14.83</v>
      </c>
      <c r="H114" s="37">
        <v>366.13</v>
      </c>
      <c r="I114" s="243">
        <f t="shared" si="22"/>
        <v>40.5</v>
      </c>
      <c r="J114" s="243">
        <f t="shared" si="23"/>
        <v>14.83</v>
      </c>
      <c r="K114" s="243">
        <v>81</v>
      </c>
      <c r="L114" s="188">
        <f t="shared" si="24"/>
        <v>29.66</v>
      </c>
    </row>
    <row r="115" spans="1:12" ht="38.25" customHeight="1">
      <c r="A115" s="350" t="s">
        <v>388</v>
      </c>
      <c r="B115" s="25" t="s">
        <v>389</v>
      </c>
      <c r="C115" s="10"/>
      <c r="D115" s="10"/>
      <c r="E115" s="10"/>
      <c r="F115" s="10">
        <f>F116</f>
        <v>226.2</v>
      </c>
      <c r="G115" s="10">
        <f>G116</f>
        <v>22.65</v>
      </c>
      <c r="H115" s="10"/>
      <c r="I115" s="10">
        <f>I116</f>
        <v>226.2</v>
      </c>
      <c r="J115" s="10">
        <f>J116</f>
        <v>22.65</v>
      </c>
      <c r="K115" s="10">
        <f>K116</f>
        <v>452.4</v>
      </c>
      <c r="L115" s="183">
        <f>L116</f>
        <v>45.3</v>
      </c>
    </row>
    <row r="116" spans="1:12" ht="51" customHeight="1">
      <c r="A116" s="254" t="s">
        <v>390</v>
      </c>
      <c r="B116" s="126" t="s">
        <v>391</v>
      </c>
      <c r="C116" s="59" t="s">
        <v>103</v>
      </c>
      <c r="D116" s="59" t="s">
        <v>573</v>
      </c>
      <c r="E116" s="244">
        <v>100.15</v>
      </c>
      <c r="F116" s="243">
        <f>ROUND(K116/12*6,2)</f>
        <v>226.2</v>
      </c>
      <c r="G116" s="243">
        <f>ROUND(E116*F116/1000,2)</f>
        <v>22.65</v>
      </c>
      <c r="H116" s="244">
        <v>100.15</v>
      </c>
      <c r="I116" s="59">
        <f>K116-F116</f>
        <v>226.2</v>
      </c>
      <c r="J116" s="59">
        <f>ROUND(I116*H116/1000,2)</f>
        <v>22.65</v>
      </c>
      <c r="K116" s="146">
        <v>452.4</v>
      </c>
      <c r="L116" s="187">
        <f>G116+J116</f>
        <v>45.3</v>
      </c>
    </row>
    <row r="117" spans="1:12" ht="38.25" customHeight="1">
      <c r="A117" s="182" t="s">
        <v>395</v>
      </c>
      <c r="B117" s="25" t="s">
        <v>396</v>
      </c>
      <c r="C117" s="10"/>
      <c r="D117" s="10"/>
      <c r="E117" s="10"/>
      <c r="F117" s="10">
        <f>SUM(F119:F129)</f>
        <v>649.01</v>
      </c>
      <c r="G117" s="10">
        <f>SUM(G119:G129)</f>
        <v>83.420000000000016</v>
      </c>
      <c r="H117" s="10"/>
      <c r="I117" s="10">
        <f>SUM(I119:I129)</f>
        <v>648.98</v>
      </c>
      <c r="J117" s="10">
        <f>SUM(J119:J129)</f>
        <v>83.420000000000016</v>
      </c>
      <c r="K117" s="10">
        <f>SUM(K119:K129)</f>
        <v>1297.99</v>
      </c>
      <c r="L117" s="183">
        <f>SUM(L119:L129)</f>
        <v>166.84000000000003</v>
      </c>
    </row>
    <row r="118" spans="1:12" ht="47.25" customHeight="1">
      <c r="A118" s="254" t="s">
        <v>397</v>
      </c>
      <c r="B118" s="82" t="s">
        <v>398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333"/>
    </row>
    <row r="119" spans="1:12" ht="30" customHeight="1">
      <c r="A119" s="351"/>
      <c r="B119" s="249" t="s">
        <v>561</v>
      </c>
      <c r="C119" s="243" t="s">
        <v>347</v>
      </c>
      <c r="D119" s="59" t="s">
        <v>573</v>
      </c>
      <c r="E119" s="244">
        <v>100.15</v>
      </c>
      <c r="F119" s="243">
        <f t="shared" ref="F119:F130" si="25">ROUND(K119/12*6,2)</f>
        <v>159</v>
      </c>
      <c r="G119" s="243">
        <f t="shared" ref="G119:G130" si="26">ROUND(E119*F119/1000,2)</f>
        <v>15.92</v>
      </c>
      <c r="H119" s="244">
        <v>100.15</v>
      </c>
      <c r="I119" s="243">
        <f t="shared" ref="I119:I130" si="27">K119-F119</f>
        <v>159</v>
      </c>
      <c r="J119" s="243">
        <f t="shared" ref="J119:J130" si="28">ROUND(I119*H119/1000,2)</f>
        <v>15.92</v>
      </c>
      <c r="K119" s="243">
        <v>318</v>
      </c>
      <c r="L119" s="188">
        <f t="shared" ref="L119:L130" si="29">G119+J119</f>
        <v>31.84</v>
      </c>
    </row>
    <row r="120" spans="1:12" ht="33.75" customHeight="1">
      <c r="A120" s="351"/>
      <c r="B120" s="249" t="s">
        <v>626</v>
      </c>
      <c r="C120" s="243" t="s">
        <v>18</v>
      </c>
      <c r="D120" s="243" t="s">
        <v>571</v>
      </c>
      <c r="E120" s="13">
        <v>53.59</v>
      </c>
      <c r="F120" s="15">
        <f t="shared" si="25"/>
        <v>42.21</v>
      </c>
      <c r="G120" s="15">
        <f t="shared" si="26"/>
        <v>2.2599999999999998</v>
      </c>
      <c r="H120" s="13">
        <v>53.59</v>
      </c>
      <c r="I120" s="243">
        <f t="shared" si="27"/>
        <v>42.21</v>
      </c>
      <c r="J120" s="243">
        <f t="shared" si="28"/>
        <v>2.2599999999999998</v>
      </c>
      <c r="K120" s="243">
        <v>84.42</v>
      </c>
      <c r="L120" s="188">
        <f t="shared" si="29"/>
        <v>4.5199999999999996</v>
      </c>
    </row>
    <row r="121" spans="1:12" ht="28.5" customHeight="1">
      <c r="A121" s="351"/>
      <c r="B121" s="249" t="s">
        <v>513</v>
      </c>
      <c r="C121" s="243" t="s">
        <v>609</v>
      </c>
      <c r="D121" s="132" t="s">
        <v>272</v>
      </c>
      <c r="E121" s="244">
        <v>175.85</v>
      </c>
      <c r="F121" s="243">
        <f t="shared" si="25"/>
        <v>8.3000000000000007</v>
      </c>
      <c r="G121" s="243">
        <f t="shared" si="26"/>
        <v>1.46</v>
      </c>
      <c r="H121" s="244">
        <v>175.85</v>
      </c>
      <c r="I121" s="243">
        <f t="shared" si="27"/>
        <v>8.3000000000000007</v>
      </c>
      <c r="J121" s="243">
        <f t="shared" si="28"/>
        <v>1.46</v>
      </c>
      <c r="K121" s="243">
        <v>16.600000000000001</v>
      </c>
      <c r="L121" s="188">
        <f t="shared" si="29"/>
        <v>2.92</v>
      </c>
    </row>
    <row r="122" spans="1:12" ht="26.25" customHeight="1">
      <c r="A122" s="351"/>
      <c r="B122" s="249" t="s">
        <v>627</v>
      </c>
      <c r="C122" s="247" t="s">
        <v>64</v>
      </c>
      <c r="D122" s="243" t="s">
        <v>628</v>
      </c>
      <c r="E122" s="244">
        <v>247.67</v>
      </c>
      <c r="F122" s="243">
        <f t="shared" si="25"/>
        <v>53.03</v>
      </c>
      <c r="G122" s="243">
        <f t="shared" si="26"/>
        <v>13.13</v>
      </c>
      <c r="H122" s="244">
        <v>247.67</v>
      </c>
      <c r="I122" s="243">
        <f t="shared" si="27"/>
        <v>53.019999999999996</v>
      </c>
      <c r="J122" s="243">
        <f t="shared" si="28"/>
        <v>13.13</v>
      </c>
      <c r="K122" s="243">
        <v>106.05</v>
      </c>
      <c r="L122" s="188">
        <f t="shared" si="29"/>
        <v>26.26</v>
      </c>
    </row>
    <row r="123" spans="1:12" ht="29.25" customHeight="1">
      <c r="A123" s="351"/>
      <c r="B123" s="147" t="s">
        <v>629</v>
      </c>
      <c r="C123" s="243" t="s">
        <v>442</v>
      </c>
      <c r="D123" s="252" t="s">
        <v>605</v>
      </c>
      <c r="E123" s="244">
        <v>98.05</v>
      </c>
      <c r="F123" s="243">
        <f t="shared" si="25"/>
        <v>30.75</v>
      </c>
      <c r="G123" s="243">
        <f t="shared" si="26"/>
        <v>3.02</v>
      </c>
      <c r="H123" s="244">
        <v>98.05</v>
      </c>
      <c r="I123" s="243">
        <f t="shared" si="27"/>
        <v>30.75</v>
      </c>
      <c r="J123" s="243">
        <f t="shared" si="28"/>
        <v>3.02</v>
      </c>
      <c r="K123" s="243">
        <v>61.5</v>
      </c>
      <c r="L123" s="188">
        <f t="shared" si="29"/>
        <v>6.04</v>
      </c>
    </row>
    <row r="124" spans="1:12" ht="43.5" customHeight="1">
      <c r="A124" s="351"/>
      <c r="B124" s="249" t="s">
        <v>403</v>
      </c>
      <c r="C124" s="243" t="s">
        <v>404</v>
      </c>
      <c r="D124" s="123" t="s">
        <v>574</v>
      </c>
      <c r="E124" s="244">
        <v>73.510000000000005</v>
      </c>
      <c r="F124" s="243">
        <f t="shared" si="25"/>
        <v>83.08</v>
      </c>
      <c r="G124" s="243">
        <f t="shared" si="26"/>
        <v>6.11</v>
      </c>
      <c r="H124" s="244">
        <v>73.510000000000005</v>
      </c>
      <c r="I124" s="243">
        <f t="shared" si="27"/>
        <v>83.070000000000007</v>
      </c>
      <c r="J124" s="243">
        <f t="shared" si="28"/>
        <v>6.11</v>
      </c>
      <c r="K124" s="243">
        <v>166.15</v>
      </c>
      <c r="L124" s="188">
        <f t="shared" si="29"/>
        <v>12.22</v>
      </c>
    </row>
    <row r="125" spans="1:12" ht="26.25" customHeight="1">
      <c r="A125" s="351"/>
      <c r="B125" s="249" t="s">
        <v>630</v>
      </c>
      <c r="C125" s="36" t="s">
        <v>283</v>
      </c>
      <c r="D125" s="243" t="s">
        <v>91</v>
      </c>
      <c r="E125" s="244">
        <v>366.13</v>
      </c>
      <c r="F125" s="243">
        <f t="shared" si="25"/>
        <v>91.28</v>
      </c>
      <c r="G125" s="243">
        <f t="shared" si="26"/>
        <v>33.42</v>
      </c>
      <c r="H125" s="244">
        <v>366.13</v>
      </c>
      <c r="I125" s="243">
        <f t="shared" si="27"/>
        <v>91.27000000000001</v>
      </c>
      <c r="J125" s="243">
        <f t="shared" si="28"/>
        <v>33.42</v>
      </c>
      <c r="K125" s="243">
        <v>182.55</v>
      </c>
      <c r="L125" s="188">
        <f t="shared" si="29"/>
        <v>66.84</v>
      </c>
    </row>
    <row r="126" spans="1:12" ht="39" customHeight="1">
      <c r="A126" s="351"/>
      <c r="B126" s="249" t="s">
        <v>410</v>
      </c>
      <c r="C126" s="243" t="s">
        <v>114</v>
      </c>
      <c r="D126" s="243" t="s">
        <v>573</v>
      </c>
      <c r="E126" s="244">
        <v>18.940000000000001</v>
      </c>
      <c r="F126" s="243">
        <f t="shared" si="25"/>
        <v>125</v>
      </c>
      <c r="G126" s="243">
        <f t="shared" si="26"/>
        <v>2.37</v>
      </c>
      <c r="H126" s="244">
        <v>18.940000000000001</v>
      </c>
      <c r="I126" s="243">
        <f t="shared" si="27"/>
        <v>125</v>
      </c>
      <c r="J126" s="243">
        <f t="shared" si="28"/>
        <v>2.37</v>
      </c>
      <c r="K126" s="20">
        <v>250</v>
      </c>
      <c r="L126" s="188">
        <f t="shared" si="29"/>
        <v>4.74</v>
      </c>
    </row>
    <row r="127" spans="1:12" ht="42" customHeight="1">
      <c r="A127" s="351"/>
      <c r="B127" s="249" t="s">
        <v>411</v>
      </c>
      <c r="C127" s="243" t="s">
        <v>334</v>
      </c>
      <c r="D127" s="243" t="s">
        <v>577</v>
      </c>
      <c r="E127" s="244">
        <v>99.03</v>
      </c>
      <c r="F127" s="243">
        <f t="shared" si="25"/>
        <v>48</v>
      </c>
      <c r="G127" s="243">
        <f t="shared" si="26"/>
        <v>4.75</v>
      </c>
      <c r="H127" s="244">
        <v>99.03</v>
      </c>
      <c r="I127" s="243">
        <f t="shared" si="27"/>
        <v>48</v>
      </c>
      <c r="J127" s="243">
        <f t="shared" si="28"/>
        <v>4.75</v>
      </c>
      <c r="K127" s="243">
        <v>96</v>
      </c>
      <c r="L127" s="188">
        <f t="shared" si="29"/>
        <v>9.5</v>
      </c>
    </row>
    <row r="128" spans="1:12" ht="38.25" customHeight="1">
      <c r="A128" s="351"/>
      <c r="B128" s="249" t="s">
        <v>412</v>
      </c>
      <c r="C128" s="36" t="s">
        <v>240</v>
      </c>
      <c r="D128" s="243" t="s">
        <v>576</v>
      </c>
      <c r="E128" s="244">
        <v>65.69</v>
      </c>
      <c r="F128" s="243">
        <f t="shared" si="25"/>
        <v>5.5</v>
      </c>
      <c r="G128" s="243">
        <f t="shared" si="26"/>
        <v>0.36</v>
      </c>
      <c r="H128" s="244">
        <v>65.69</v>
      </c>
      <c r="I128" s="243">
        <f t="shared" si="27"/>
        <v>5.5</v>
      </c>
      <c r="J128" s="243">
        <f t="shared" si="28"/>
        <v>0.36</v>
      </c>
      <c r="K128" s="243">
        <v>11</v>
      </c>
      <c r="L128" s="188">
        <f t="shared" si="29"/>
        <v>0.72</v>
      </c>
    </row>
    <row r="129" spans="1:256" ht="29.25" customHeight="1">
      <c r="A129" s="329"/>
      <c r="B129" s="75" t="s">
        <v>631</v>
      </c>
      <c r="C129" s="143" t="s">
        <v>304</v>
      </c>
      <c r="D129" s="44" t="s">
        <v>46</v>
      </c>
      <c r="E129" s="244">
        <v>215.74</v>
      </c>
      <c r="F129" s="32">
        <f t="shared" si="25"/>
        <v>2.86</v>
      </c>
      <c r="G129" s="243">
        <f t="shared" si="26"/>
        <v>0.62</v>
      </c>
      <c r="H129" s="244">
        <v>215.74</v>
      </c>
      <c r="I129" s="32">
        <f t="shared" si="27"/>
        <v>2.86</v>
      </c>
      <c r="J129" s="243">
        <f t="shared" si="28"/>
        <v>0.62</v>
      </c>
      <c r="K129" s="32">
        <v>5.72</v>
      </c>
      <c r="L129" s="188">
        <f t="shared" si="29"/>
        <v>1.24</v>
      </c>
    </row>
    <row r="130" spans="1:256" s="89" customFormat="1" ht="27.75" customHeight="1">
      <c r="A130" s="352" t="s">
        <v>413</v>
      </c>
      <c r="B130" s="87" t="s">
        <v>414</v>
      </c>
      <c r="C130" s="63" t="s">
        <v>347</v>
      </c>
      <c r="D130" s="63" t="s">
        <v>573</v>
      </c>
      <c r="E130" s="63">
        <v>100.15</v>
      </c>
      <c r="F130" s="63">
        <f t="shared" si="25"/>
        <v>100</v>
      </c>
      <c r="G130" s="63">
        <f t="shared" si="26"/>
        <v>10.02</v>
      </c>
      <c r="H130" s="63">
        <v>100.15</v>
      </c>
      <c r="I130" s="86">
        <f t="shared" si="27"/>
        <v>100</v>
      </c>
      <c r="J130" s="86">
        <f t="shared" si="28"/>
        <v>10.02</v>
      </c>
      <c r="K130" s="86">
        <v>200</v>
      </c>
      <c r="L130" s="353">
        <f t="shared" si="29"/>
        <v>20.04</v>
      </c>
      <c r="N130" s="120"/>
      <c r="P130" s="90"/>
      <c r="R130" s="90"/>
      <c r="T130" s="90"/>
      <c r="V130" s="90"/>
      <c r="X130" s="90"/>
      <c r="Z130" s="90"/>
      <c r="AB130" s="90"/>
      <c r="AD130" s="90"/>
      <c r="AF130" s="90"/>
      <c r="AH130" s="90"/>
      <c r="AJ130" s="90"/>
      <c r="AL130" s="90"/>
      <c r="AN130" s="90"/>
      <c r="AP130" s="90"/>
      <c r="AR130" s="90"/>
      <c r="AT130" s="90"/>
      <c r="AV130" s="90"/>
      <c r="AX130" s="90"/>
      <c r="AZ130" s="90"/>
      <c r="BB130" s="90"/>
      <c r="BD130" s="90"/>
      <c r="BF130" s="90"/>
      <c r="BH130" s="90"/>
      <c r="BJ130" s="90"/>
      <c r="BL130" s="90"/>
      <c r="BN130" s="90"/>
      <c r="BP130" s="90"/>
      <c r="BR130" s="90"/>
      <c r="BT130" s="90"/>
      <c r="BV130" s="90"/>
      <c r="BX130" s="90"/>
      <c r="BZ130" s="90"/>
      <c r="CB130" s="90"/>
      <c r="CD130" s="90"/>
      <c r="CF130" s="90"/>
      <c r="CH130" s="90"/>
      <c r="CJ130" s="90"/>
      <c r="CL130" s="90"/>
      <c r="CN130" s="90"/>
      <c r="CP130" s="90"/>
      <c r="CR130" s="90"/>
      <c r="CT130" s="90"/>
      <c r="CV130" s="90"/>
      <c r="CX130" s="90"/>
      <c r="CZ130" s="90"/>
      <c r="DB130" s="90"/>
      <c r="DD130" s="90"/>
      <c r="DF130" s="90"/>
      <c r="DH130" s="90"/>
      <c r="DJ130" s="90"/>
      <c r="DL130" s="90"/>
      <c r="DN130" s="90"/>
      <c r="DP130" s="90"/>
      <c r="DR130" s="90"/>
      <c r="DT130" s="90"/>
      <c r="DV130" s="90"/>
      <c r="DX130" s="90"/>
      <c r="DZ130" s="90"/>
      <c r="EB130" s="90"/>
      <c r="ED130" s="90"/>
      <c r="EF130" s="90"/>
      <c r="EH130" s="90"/>
      <c r="EJ130" s="90"/>
      <c r="EL130" s="90"/>
      <c r="EN130" s="90"/>
      <c r="EP130" s="90"/>
      <c r="ER130" s="90"/>
      <c r="ET130" s="90"/>
      <c r="EV130" s="90"/>
      <c r="EX130" s="90"/>
      <c r="EZ130" s="90"/>
      <c r="FB130" s="90"/>
      <c r="FD130" s="90"/>
      <c r="FF130" s="90"/>
      <c r="FH130" s="90"/>
      <c r="FJ130" s="90"/>
      <c r="FL130" s="90"/>
      <c r="FN130" s="90"/>
      <c r="FP130" s="90"/>
      <c r="FR130" s="90"/>
      <c r="FT130" s="90"/>
      <c r="FV130" s="90"/>
      <c r="FX130" s="90"/>
      <c r="FZ130" s="90"/>
      <c r="GB130" s="90"/>
      <c r="GD130" s="90"/>
      <c r="GF130" s="90"/>
      <c r="GH130" s="90"/>
      <c r="GJ130" s="90"/>
      <c r="GL130" s="90"/>
      <c r="GN130" s="90"/>
      <c r="GP130" s="90"/>
      <c r="GR130" s="90"/>
      <c r="GT130" s="90"/>
      <c r="GV130" s="90"/>
      <c r="GX130" s="90"/>
      <c r="GZ130" s="90"/>
      <c r="HB130" s="90"/>
      <c r="HD130" s="90"/>
      <c r="HF130" s="90"/>
      <c r="HH130" s="90"/>
      <c r="HJ130" s="90"/>
      <c r="HL130" s="125"/>
      <c r="HM130" s="125"/>
      <c r="HN130" s="125"/>
      <c r="HO130" s="125"/>
      <c r="HP130" s="125"/>
      <c r="HQ130" s="125"/>
      <c r="HR130" s="125"/>
      <c r="HS130" s="125"/>
      <c r="HT130" s="125"/>
      <c r="HU130" s="125"/>
      <c r="HV130" s="125"/>
      <c r="HW130" s="125"/>
      <c r="HX130" s="125"/>
      <c r="HY130" s="125"/>
      <c r="HZ130" s="125"/>
      <c r="IA130" s="125"/>
      <c r="IB130" s="125"/>
      <c r="IC130" s="125"/>
      <c r="ID130" s="125"/>
      <c r="IE130" s="125"/>
      <c r="IF130" s="125"/>
      <c r="IG130" s="125"/>
      <c r="IH130" s="125"/>
      <c r="II130" s="125"/>
      <c r="IJ130" s="125"/>
      <c r="IK130" s="125"/>
      <c r="IL130" s="125"/>
      <c r="IM130" s="125"/>
      <c r="IN130" s="125"/>
      <c r="IO130" s="125"/>
      <c r="IP130" s="125"/>
      <c r="IQ130" s="125"/>
      <c r="IR130" s="125"/>
      <c r="IS130" s="125"/>
      <c r="IT130" s="125"/>
      <c r="IU130" s="125"/>
      <c r="IV130" s="125"/>
    </row>
    <row r="131" spans="1:256" s="89" customFormat="1" ht="27.75" customHeight="1">
      <c r="A131" s="337" t="s">
        <v>415</v>
      </c>
      <c r="B131" s="65" t="s">
        <v>416</v>
      </c>
      <c r="C131" s="47"/>
      <c r="D131" s="47"/>
      <c r="E131" s="46"/>
      <c r="F131" s="46">
        <f>F132</f>
        <v>3.6</v>
      </c>
      <c r="G131" s="46">
        <f>G132</f>
        <v>0.24</v>
      </c>
      <c r="H131" s="46"/>
      <c r="I131" s="46">
        <f>I132</f>
        <v>3.6</v>
      </c>
      <c r="J131" s="46">
        <f>J132</f>
        <v>0.24</v>
      </c>
      <c r="K131" s="46">
        <f>K132</f>
        <v>7.2</v>
      </c>
      <c r="L131" s="338">
        <f>L132</f>
        <v>0.48</v>
      </c>
      <c r="N131" s="120"/>
      <c r="P131" s="90"/>
      <c r="R131" s="90"/>
      <c r="T131" s="90"/>
      <c r="V131" s="90"/>
      <c r="X131" s="90"/>
      <c r="Z131" s="90"/>
      <c r="AB131" s="90"/>
      <c r="AD131" s="90"/>
      <c r="AF131" s="90"/>
      <c r="AH131" s="90"/>
      <c r="AJ131" s="90"/>
      <c r="AL131" s="90"/>
      <c r="AN131" s="90"/>
      <c r="AP131" s="90"/>
      <c r="AR131" s="90"/>
      <c r="AT131" s="90"/>
      <c r="AV131" s="90"/>
      <c r="AX131" s="90"/>
      <c r="AZ131" s="90"/>
      <c r="BB131" s="90"/>
      <c r="BD131" s="90"/>
      <c r="BF131" s="90"/>
      <c r="BH131" s="90"/>
      <c r="BJ131" s="90"/>
      <c r="BL131" s="90"/>
      <c r="BN131" s="90"/>
      <c r="BP131" s="90"/>
      <c r="BR131" s="90"/>
      <c r="BT131" s="90"/>
      <c r="BV131" s="90"/>
      <c r="BX131" s="90"/>
      <c r="BZ131" s="90"/>
      <c r="CB131" s="90"/>
      <c r="CD131" s="90"/>
      <c r="CF131" s="90"/>
      <c r="CH131" s="90"/>
      <c r="CJ131" s="90"/>
      <c r="CL131" s="90"/>
      <c r="CN131" s="90"/>
      <c r="CP131" s="90"/>
      <c r="CR131" s="90"/>
      <c r="CT131" s="90"/>
      <c r="CV131" s="90"/>
      <c r="CX131" s="90"/>
      <c r="CZ131" s="90"/>
      <c r="DB131" s="90"/>
      <c r="DD131" s="90"/>
      <c r="DF131" s="90"/>
      <c r="DH131" s="90"/>
      <c r="DJ131" s="90"/>
      <c r="DL131" s="90"/>
      <c r="DN131" s="90"/>
      <c r="DP131" s="90"/>
      <c r="DR131" s="90"/>
      <c r="DT131" s="90"/>
      <c r="DV131" s="90"/>
      <c r="DX131" s="90"/>
      <c r="DZ131" s="90"/>
      <c r="EB131" s="90"/>
      <c r="ED131" s="90"/>
      <c r="EF131" s="90"/>
      <c r="EH131" s="90"/>
      <c r="EJ131" s="90"/>
      <c r="EL131" s="90"/>
      <c r="EN131" s="90"/>
      <c r="EP131" s="90"/>
      <c r="ER131" s="90"/>
      <c r="ET131" s="90"/>
      <c r="EV131" s="90"/>
      <c r="EX131" s="90"/>
      <c r="EZ131" s="90"/>
      <c r="FB131" s="90"/>
      <c r="FD131" s="90"/>
      <c r="FF131" s="90"/>
      <c r="FH131" s="90"/>
      <c r="FJ131" s="90"/>
      <c r="FL131" s="90"/>
      <c r="FN131" s="90"/>
      <c r="FP131" s="90"/>
      <c r="FR131" s="90"/>
      <c r="FT131" s="90"/>
      <c r="FV131" s="90"/>
      <c r="FX131" s="90"/>
      <c r="FZ131" s="90"/>
      <c r="GB131" s="90"/>
      <c r="GD131" s="90"/>
      <c r="GF131" s="90"/>
      <c r="GH131" s="90"/>
      <c r="GJ131" s="90"/>
      <c r="GL131" s="90"/>
      <c r="GN131" s="90"/>
      <c r="GP131" s="90"/>
      <c r="GR131" s="90"/>
      <c r="GT131" s="90"/>
      <c r="GV131" s="90"/>
      <c r="GX131" s="90"/>
      <c r="GZ131" s="90"/>
      <c r="HB131" s="90"/>
      <c r="HD131" s="90"/>
      <c r="HF131" s="90"/>
      <c r="HH131" s="90"/>
      <c r="HJ131" s="90"/>
      <c r="HL131" s="125"/>
      <c r="HM131" s="125"/>
      <c r="HN131" s="125"/>
      <c r="HO131" s="125"/>
      <c r="HP131" s="125"/>
      <c r="HQ131" s="125"/>
      <c r="HR131" s="125"/>
      <c r="HS131" s="125"/>
      <c r="HT131" s="125"/>
      <c r="HU131" s="125"/>
      <c r="HV131" s="125"/>
      <c r="HW131" s="125"/>
      <c r="HX131" s="125"/>
      <c r="HY131" s="125"/>
      <c r="HZ131" s="125"/>
      <c r="IA131" s="125"/>
      <c r="IB131" s="125"/>
      <c r="IC131" s="125"/>
      <c r="ID131" s="125"/>
      <c r="IE131" s="125"/>
      <c r="IF131" s="125"/>
      <c r="IG131" s="125"/>
      <c r="IH131" s="125"/>
      <c r="II131" s="125"/>
      <c r="IJ131" s="125"/>
      <c r="IK131" s="125"/>
      <c r="IL131" s="125"/>
      <c r="IM131" s="125"/>
      <c r="IN131" s="125"/>
      <c r="IO131" s="125"/>
      <c r="IP131" s="125"/>
      <c r="IQ131" s="125"/>
      <c r="IR131" s="125"/>
      <c r="IS131" s="125"/>
      <c r="IT131" s="125"/>
      <c r="IU131" s="125"/>
      <c r="IV131" s="125"/>
    </row>
    <row r="132" spans="1:256" s="89" customFormat="1" ht="43.5" customHeight="1">
      <c r="A132" s="254" t="s">
        <v>417</v>
      </c>
      <c r="B132" s="66" t="s">
        <v>418</v>
      </c>
      <c r="C132" s="36" t="s">
        <v>240</v>
      </c>
      <c r="D132" s="247" t="s">
        <v>576</v>
      </c>
      <c r="E132" s="148">
        <v>65.69</v>
      </c>
      <c r="F132" s="32">
        <f>ROUND(K132/12*6,2)</f>
        <v>3.6</v>
      </c>
      <c r="G132" s="32">
        <f>ROUND(E132*F132/1000,2)</f>
        <v>0.24</v>
      </c>
      <c r="H132" s="148">
        <v>65.69</v>
      </c>
      <c r="I132" s="32">
        <f>K132-F132</f>
        <v>3.6</v>
      </c>
      <c r="J132" s="32">
        <f>ROUND(I132*H132/1000,2)</f>
        <v>0.24</v>
      </c>
      <c r="K132" s="32">
        <v>7.2</v>
      </c>
      <c r="L132" s="189">
        <f>G132+J132</f>
        <v>0.48</v>
      </c>
      <c r="N132" s="120"/>
      <c r="P132" s="90"/>
      <c r="R132" s="90"/>
      <c r="T132" s="90"/>
      <c r="V132" s="90"/>
      <c r="X132" s="90"/>
      <c r="Z132" s="90"/>
      <c r="AB132" s="90"/>
      <c r="AD132" s="90"/>
      <c r="AF132" s="90"/>
      <c r="AH132" s="90"/>
      <c r="AJ132" s="90"/>
      <c r="AL132" s="90"/>
      <c r="AN132" s="90"/>
      <c r="AP132" s="90"/>
      <c r="AR132" s="90"/>
      <c r="AT132" s="90"/>
      <c r="AV132" s="90"/>
      <c r="AX132" s="90"/>
      <c r="AZ132" s="90"/>
      <c r="BB132" s="90"/>
      <c r="BD132" s="90"/>
      <c r="BF132" s="90"/>
      <c r="BH132" s="90"/>
      <c r="BJ132" s="90"/>
      <c r="BL132" s="90"/>
      <c r="BN132" s="90"/>
      <c r="BP132" s="90"/>
      <c r="BR132" s="90"/>
      <c r="BT132" s="90"/>
      <c r="BV132" s="90"/>
      <c r="BX132" s="90"/>
      <c r="BZ132" s="90"/>
      <c r="CB132" s="90"/>
      <c r="CD132" s="90"/>
      <c r="CF132" s="90"/>
      <c r="CH132" s="90"/>
      <c r="CJ132" s="90"/>
      <c r="CL132" s="90"/>
      <c r="CN132" s="90"/>
      <c r="CP132" s="90"/>
      <c r="CR132" s="90"/>
      <c r="CT132" s="90"/>
      <c r="CV132" s="90"/>
      <c r="CX132" s="90"/>
      <c r="CZ132" s="90"/>
      <c r="DB132" s="90"/>
      <c r="DD132" s="90"/>
      <c r="DF132" s="90"/>
      <c r="DH132" s="90"/>
      <c r="DJ132" s="90"/>
      <c r="DL132" s="90"/>
      <c r="DN132" s="90"/>
      <c r="DP132" s="90"/>
      <c r="DR132" s="90"/>
      <c r="DT132" s="90"/>
      <c r="DV132" s="90"/>
      <c r="DX132" s="90"/>
      <c r="DZ132" s="90"/>
      <c r="EB132" s="90"/>
      <c r="ED132" s="90"/>
      <c r="EF132" s="90"/>
      <c r="EH132" s="90"/>
      <c r="EJ132" s="90"/>
      <c r="EL132" s="90"/>
      <c r="EN132" s="90"/>
      <c r="EP132" s="90"/>
      <c r="ER132" s="90"/>
      <c r="ET132" s="90"/>
      <c r="EV132" s="90"/>
      <c r="EX132" s="90"/>
      <c r="EZ132" s="90"/>
      <c r="FB132" s="90"/>
      <c r="FD132" s="90"/>
      <c r="FF132" s="90"/>
      <c r="FH132" s="90"/>
      <c r="FJ132" s="90"/>
      <c r="FL132" s="90"/>
      <c r="FN132" s="90"/>
      <c r="FP132" s="90"/>
      <c r="FR132" s="90"/>
      <c r="FT132" s="90"/>
      <c r="FV132" s="90"/>
      <c r="FX132" s="90"/>
      <c r="FZ132" s="90"/>
      <c r="GB132" s="90"/>
      <c r="GD132" s="90"/>
      <c r="GF132" s="90"/>
      <c r="GH132" s="90"/>
      <c r="GJ132" s="90"/>
      <c r="GL132" s="90"/>
      <c r="GN132" s="90"/>
      <c r="GP132" s="90"/>
      <c r="GR132" s="90"/>
      <c r="GT132" s="90"/>
      <c r="GV132" s="90"/>
      <c r="GX132" s="90"/>
      <c r="GZ132" s="90"/>
      <c r="HB132" s="90"/>
      <c r="HD132" s="90"/>
      <c r="HF132" s="90"/>
      <c r="HH132" s="90"/>
      <c r="HJ132" s="90"/>
      <c r="HL132" s="125"/>
      <c r="HM132" s="125"/>
      <c r="HN132" s="125"/>
      <c r="HO132" s="125"/>
      <c r="HP132" s="125"/>
      <c r="HQ132" s="125"/>
      <c r="HR132" s="125"/>
      <c r="HS132" s="125"/>
      <c r="HT132" s="125"/>
      <c r="HU132" s="125"/>
      <c r="HV132" s="125"/>
      <c r="HW132" s="125"/>
      <c r="HX132" s="125"/>
      <c r="HY132" s="125"/>
      <c r="HZ132" s="125"/>
      <c r="IA132" s="125"/>
      <c r="IB132" s="125"/>
      <c r="IC132" s="125"/>
      <c r="ID132" s="125"/>
      <c r="IE132" s="125"/>
      <c r="IF132" s="125"/>
      <c r="IG132" s="125"/>
      <c r="IH132" s="125"/>
      <c r="II132" s="125"/>
      <c r="IJ132" s="125"/>
      <c r="IK132" s="125"/>
      <c r="IL132" s="125"/>
      <c r="IM132" s="125"/>
      <c r="IN132" s="125"/>
      <c r="IO132" s="125"/>
      <c r="IP132" s="125"/>
      <c r="IQ132" s="125"/>
      <c r="IR132" s="125"/>
      <c r="IS132" s="125"/>
      <c r="IT132" s="125"/>
      <c r="IU132" s="125"/>
      <c r="IV132" s="125"/>
    </row>
    <row r="133" spans="1:256" s="89" customFormat="1" ht="43.5" customHeight="1" thickBot="1">
      <c r="A133" s="354" t="s">
        <v>419</v>
      </c>
      <c r="B133" s="340" t="s">
        <v>420</v>
      </c>
      <c r="C133" s="355" t="s">
        <v>448</v>
      </c>
      <c r="D133" s="356" t="s">
        <v>449</v>
      </c>
      <c r="E133" s="357">
        <v>142.61000000000001</v>
      </c>
      <c r="F133" s="342">
        <f>ROUND(K133/12*6,2)</f>
        <v>87.24</v>
      </c>
      <c r="G133" s="342">
        <f>ROUND(E133*F133/1000,2)</f>
        <v>12.44</v>
      </c>
      <c r="H133" s="357">
        <v>142.61000000000001</v>
      </c>
      <c r="I133" s="342">
        <f>K133-F133</f>
        <v>87.23</v>
      </c>
      <c r="J133" s="342">
        <f>ROUND(I133*H133/1000,2)</f>
        <v>12.44</v>
      </c>
      <c r="K133" s="342">
        <v>174.47</v>
      </c>
      <c r="L133" s="358">
        <f>G133+J133</f>
        <v>24.88</v>
      </c>
      <c r="N133" s="120"/>
      <c r="P133" s="90"/>
      <c r="R133" s="90"/>
      <c r="T133" s="90"/>
      <c r="V133" s="90"/>
      <c r="X133" s="90"/>
      <c r="Z133" s="90"/>
      <c r="AB133" s="90"/>
      <c r="AD133" s="90"/>
      <c r="AF133" s="90"/>
      <c r="AH133" s="90"/>
      <c r="AJ133" s="90"/>
      <c r="AL133" s="90"/>
      <c r="AN133" s="90"/>
      <c r="AP133" s="90"/>
      <c r="AR133" s="90"/>
      <c r="AT133" s="90"/>
      <c r="AV133" s="90"/>
      <c r="AX133" s="90"/>
      <c r="AZ133" s="90"/>
      <c r="BB133" s="90"/>
      <c r="BD133" s="90"/>
      <c r="BF133" s="90"/>
      <c r="BH133" s="90"/>
      <c r="BJ133" s="90"/>
      <c r="BL133" s="90"/>
      <c r="BN133" s="90"/>
      <c r="BP133" s="90"/>
      <c r="BR133" s="90"/>
      <c r="BT133" s="90"/>
      <c r="BV133" s="90"/>
      <c r="BX133" s="90"/>
      <c r="BZ133" s="90"/>
      <c r="CB133" s="90"/>
      <c r="CD133" s="90"/>
      <c r="CF133" s="90"/>
      <c r="CH133" s="90"/>
      <c r="CJ133" s="90"/>
      <c r="CL133" s="90"/>
      <c r="CN133" s="90"/>
      <c r="CP133" s="90"/>
      <c r="CR133" s="90"/>
      <c r="CT133" s="90"/>
      <c r="CV133" s="90"/>
      <c r="CX133" s="90"/>
      <c r="CZ133" s="90"/>
      <c r="DB133" s="90"/>
      <c r="DD133" s="90"/>
      <c r="DF133" s="90"/>
      <c r="DH133" s="90"/>
      <c r="DJ133" s="90"/>
      <c r="DL133" s="90"/>
      <c r="DN133" s="90"/>
      <c r="DP133" s="90"/>
      <c r="DR133" s="90"/>
      <c r="DT133" s="90"/>
      <c r="DV133" s="90"/>
      <c r="DX133" s="90"/>
      <c r="DZ133" s="90"/>
      <c r="EB133" s="90"/>
      <c r="ED133" s="90"/>
      <c r="EF133" s="90"/>
      <c r="EH133" s="90"/>
      <c r="EJ133" s="90"/>
      <c r="EL133" s="90"/>
      <c r="EN133" s="90"/>
      <c r="EP133" s="90"/>
      <c r="ER133" s="90"/>
      <c r="ET133" s="90"/>
      <c r="EV133" s="90"/>
      <c r="EX133" s="90"/>
      <c r="EZ133" s="90"/>
      <c r="FB133" s="90"/>
      <c r="FD133" s="90"/>
      <c r="FF133" s="90"/>
      <c r="FH133" s="90"/>
      <c r="FJ133" s="90"/>
      <c r="FL133" s="90"/>
      <c r="FN133" s="90"/>
      <c r="FP133" s="90"/>
      <c r="FR133" s="90"/>
      <c r="FT133" s="90"/>
      <c r="FV133" s="90"/>
      <c r="FX133" s="90"/>
      <c r="FZ133" s="90"/>
      <c r="GB133" s="90"/>
      <c r="GD133" s="90"/>
      <c r="GF133" s="90"/>
      <c r="GH133" s="90"/>
      <c r="GJ133" s="90"/>
      <c r="GL133" s="90"/>
      <c r="GN133" s="90"/>
      <c r="GP133" s="90"/>
      <c r="GR133" s="90"/>
      <c r="GT133" s="90"/>
      <c r="GV133" s="90"/>
      <c r="GX133" s="90"/>
      <c r="GZ133" s="90"/>
      <c r="HB133" s="90"/>
      <c r="HD133" s="90"/>
      <c r="HF133" s="90"/>
      <c r="HH133" s="90"/>
      <c r="HJ133" s="90"/>
      <c r="HL133" s="125"/>
      <c r="HM133" s="125"/>
      <c r="HN133" s="125"/>
      <c r="HO133" s="125"/>
      <c r="HP133" s="125"/>
      <c r="HQ133" s="125"/>
      <c r="HR133" s="125"/>
      <c r="HS133" s="125"/>
      <c r="HT133" s="125"/>
      <c r="HU133" s="125"/>
      <c r="HV133" s="125"/>
      <c r="HW133" s="125"/>
      <c r="HX133" s="125"/>
      <c r="HY133" s="125"/>
      <c r="HZ133" s="125"/>
      <c r="IA133" s="125"/>
      <c r="IB133" s="125"/>
      <c r="IC133" s="125"/>
      <c r="ID133" s="125"/>
      <c r="IE133" s="125"/>
      <c r="IF133" s="125"/>
      <c r="IG133" s="125"/>
      <c r="IH133" s="125"/>
      <c r="II133" s="125"/>
      <c r="IJ133" s="125"/>
      <c r="IK133" s="125"/>
      <c r="IL133" s="125"/>
      <c r="IM133" s="125"/>
      <c r="IN133" s="125"/>
      <c r="IO133" s="125"/>
      <c r="IP133" s="125"/>
      <c r="IQ133" s="125"/>
      <c r="IR133" s="125"/>
      <c r="IS133" s="125"/>
      <c r="IT133" s="125"/>
      <c r="IU133" s="125"/>
      <c r="IV133" s="125"/>
    </row>
    <row r="134" spans="1:256" ht="18" customHeight="1" thickBot="1">
      <c r="A134" s="166"/>
      <c r="B134" s="171" t="s">
        <v>695</v>
      </c>
      <c r="C134" s="168"/>
      <c r="D134" s="168"/>
      <c r="E134" s="168"/>
      <c r="F134" s="168">
        <f>F11+F31+$A33:$IV33+F43+F83+F84+F91+F95+F115+F117+F130+F131+F133</f>
        <v>8454.0499999999993</v>
      </c>
      <c r="G134" s="168">
        <f>G11+G31+$A33:$IV33+G43+G83+G84+G91+G95+G115+G117+G130+G131+G133</f>
        <v>865.39999999999986</v>
      </c>
      <c r="H134" s="168"/>
      <c r="I134" s="168">
        <f>I11+I31+$A33:$IV33+I43+I83+I84+I91+I95+I115+I117+I130+I131+I133</f>
        <v>8453.91</v>
      </c>
      <c r="J134" s="168">
        <f>J11+J31+$A33:$IV33+J43+J83+J84+J91+J95+J115+J117+J130+J131+J133</f>
        <v>865.37999999999988</v>
      </c>
      <c r="K134" s="168">
        <f>K11+K31+$A33:$IV33+K43+K83+K84+K91+K95+K115+K117+K130+K131+K133</f>
        <v>17647.960000000003</v>
      </c>
      <c r="L134" s="170">
        <f>L11+L31+$A33:$IV33+L43+L83+L84+L91+L95+L115+L117+L130+L131+L133</f>
        <v>1730.7799999999997</v>
      </c>
    </row>
    <row r="135" spans="1:256" ht="12.75" customHeight="1">
      <c r="E135" s="90"/>
    </row>
    <row r="137" spans="1:256" ht="12.75" hidden="1" customHeight="1">
      <c r="B137" s="120" t="s">
        <v>421</v>
      </c>
      <c r="H137" s="149">
        <v>1.0369999999999999</v>
      </c>
    </row>
  </sheetData>
  <mergeCells count="31">
    <mergeCell ref="I8:I9"/>
    <mergeCell ref="J8:J9"/>
    <mergeCell ref="K8:K9"/>
    <mergeCell ref="A6:A9"/>
    <mergeCell ref="H8:H9"/>
    <mergeCell ref="A112:A113"/>
    <mergeCell ref="B112:B113"/>
    <mergeCell ref="A119:A128"/>
    <mergeCell ref="A34:A42"/>
    <mergeCell ref="A86:A90"/>
    <mergeCell ref="B86:B90"/>
    <mergeCell ref="A96:A99"/>
    <mergeCell ref="A102:A103"/>
    <mergeCell ref="A105:A106"/>
    <mergeCell ref="B105:B106"/>
    <mergeCell ref="I2:L2"/>
    <mergeCell ref="I1:L1"/>
    <mergeCell ref="I3:L3"/>
    <mergeCell ref="L8:L9"/>
    <mergeCell ref="M109:P110"/>
    <mergeCell ref="B4:L4"/>
    <mergeCell ref="B6:B9"/>
    <mergeCell ref="C6:C9"/>
    <mergeCell ref="D6:D9"/>
    <mergeCell ref="E6:L6"/>
    <mergeCell ref="E7:G7"/>
    <mergeCell ref="H7:J7"/>
    <mergeCell ref="K7:L7"/>
    <mergeCell ref="E8:E9"/>
    <mergeCell ref="F8:F9"/>
    <mergeCell ref="G8:G9"/>
  </mergeCells>
  <pageMargins left="0.39370078740157483" right="0.39370078740157483" top="0.78740157480314965" bottom="0" header="0.39370078740157483" footer="0"/>
  <pageSetup paperSize="9" scale="78" fitToHeight="0" pageOrder="overThenDown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5"/>
  <sheetViews>
    <sheetView zoomScaleNormal="100" workbookViewId="0">
      <selection activeCell="D15" sqref="D15"/>
    </sheetView>
  </sheetViews>
  <sheetFormatPr defaultColWidth="9.42578125" defaultRowHeight="12.75" customHeight="1"/>
  <cols>
    <col min="1" max="1" width="6.42578125" style="120" customWidth="1"/>
    <col min="2" max="2" width="45.42578125" style="120" customWidth="1"/>
    <col min="3" max="3" width="19" style="119" customWidth="1"/>
    <col min="4" max="4" width="24.140625" style="121" customWidth="1"/>
    <col min="5" max="5" width="12.7109375" style="120" customWidth="1"/>
    <col min="6" max="6" width="9.42578125" style="120" customWidth="1"/>
    <col min="7" max="7" width="10.140625" style="120" customWidth="1"/>
    <col min="8" max="8" width="12.5703125" style="120" customWidth="1"/>
    <col min="9" max="9" width="8.140625" style="120" customWidth="1"/>
    <col min="10" max="10" width="10.42578125" style="120" customWidth="1"/>
    <col min="11" max="11" width="9.28515625" style="120" customWidth="1"/>
    <col min="12" max="257" width="9.42578125" style="120" customWidth="1"/>
    <col min="258" max="258" width="9.42578125" style="6" customWidth="1"/>
    <col min="259" max="16384" width="9.42578125" style="6"/>
  </cols>
  <sheetData>
    <row r="1" spans="1:257" s="230" customFormat="1" ht="25.5" customHeight="1">
      <c r="A1" s="236"/>
      <c r="B1" s="236"/>
      <c r="C1" s="235"/>
      <c r="D1" s="237"/>
      <c r="E1" s="236"/>
      <c r="F1" s="236"/>
      <c r="G1" s="236"/>
      <c r="H1" s="276" t="s">
        <v>632</v>
      </c>
      <c r="I1" s="276"/>
      <c r="J1" s="276"/>
      <c r="K1" s="276"/>
      <c r="L1" s="27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  <c r="IW1" s="236"/>
    </row>
    <row r="2" spans="1:257" s="230" customFormat="1" ht="38.25" customHeight="1">
      <c r="A2" s="236"/>
      <c r="B2" s="236"/>
      <c r="C2" s="235"/>
      <c r="D2" s="237"/>
      <c r="E2" s="238"/>
      <c r="F2" s="236"/>
      <c r="G2" s="236"/>
      <c r="H2" s="275" t="s">
        <v>1</v>
      </c>
      <c r="I2" s="275"/>
      <c r="J2" s="275"/>
      <c r="K2" s="275"/>
      <c r="L2" s="275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6"/>
      <c r="CE2" s="236"/>
      <c r="CF2" s="236"/>
      <c r="CG2" s="236"/>
      <c r="CH2" s="236"/>
      <c r="CI2" s="236"/>
      <c r="CJ2" s="236"/>
      <c r="CK2" s="236"/>
      <c r="CL2" s="236"/>
      <c r="CM2" s="236"/>
      <c r="CN2" s="236"/>
      <c r="CO2" s="236"/>
      <c r="CP2" s="236"/>
      <c r="CQ2" s="236"/>
      <c r="CR2" s="236"/>
      <c r="CS2" s="236"/>
      <c r="CT2" s="236"/>
      <c r="CU2" s="236"/>
      <c r="CV2" s="236"/>
      <c r="CW2" s="236"/>
      <c r="CX2" s="236"/>
      <c r="CY2" s="236"/>
      <c r="CZ2" s="236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36"/>
      <c r="DM2" s="236"/>
      <c r="DN2" s="236"/>
      <c r="DO2" s="236"/>
      <c r="DP2" s="236"/>
      <c r="DQ2" s="236"/>
      <c r="DR2" s="236"/>
      <c r="DS2" s="236"/>
      <c r="DT2" s="236"/>
      <c r="DU2" s="236"/>
      <c r="DV2" s="236"/>
      <c r="DW2" s="236"/>
      <c r="DX2" s="236"/>
      <c r="DY2" s="236"/>
      <c r="DZ2" s="236"/>
      <c r="EA2" s="236"/>
      <c r="EB2" s="236"/>
      <c r="EC2" s="236"/>
      <c r="ED2" s="236"/>
      <c r="EE2" s="236"/>
      <c r="EF2" s="236"/>
      <c r="EG2" s="236"/>
      <c r="EH2" s="236"/>
      <c r="EI2" s="236"/>
      <c r="EJ2" s="236"/>
      <c r="EK2" s="236"/>
      <c r="EL2" s="236"/>
      <c r="EM2" s="236"/>
      <c r="EN2" s="236"/>
      <c r="EO2" s="236"/>
      <c r="EP2" s="236"/>
      <c r="EQ2" s="236"/>
      <c r="ER2" s="236"/>
      <c r="ES2" s="236"/>
      <c r="ET2" s="236"/>
      <c r="EU2" s="236"/>
      <c r="EV2" s="236"/>
      <c r="EW2" s="236"/>
      <c r="EX2" s="236"/>
      <c r="EY2" s="236"/>
      <c r="EZ2" s="236"/>
      <c r="FA2" s="236"/>
      <c r="FB2" s="236"/>
      <c r="FC2" s="236"/>
      <c r="FD2" s="236"/>
      <c r="FE2" s="236"/>
      <c r="FF2" s="236"/>
      <c r="FG2" s="236"/>
      <c r="FH2" s="236"/>
      <c r="FI2" s="236"/>
      <c r="FJ2" s="236"/>
      <c r="FK2" s="236"/>
      <c r="FL2" s="236"/>
      <c r="FM2" s="236"/>
      <c r="FN2" s="236"/>
      <c r="FO2" s="236"/>
      <c r="FP2" s="236"/>
      <c r="FQ2" s="236"/>
      <c r="FR2" s="236"/>
      <c r="FS2" s="236"/>
      <c r="FT2" s="236"/>
      <c r="FU2" s="236"/>
      <c r="FV2" s="236"/>
      <c r="FW2" s="236"/>
      <c r="FX2" s="236"/>
      <c r="FY2" s="236"/>
      <c r="FZ2" s="236"/>
      <c r="GA2" s="236"/>
      <c r="GB2" s="236"/>
      <c r="GC2" s="236"/>
      <c r="GD2" s="236"/>
      <c r="GE2" s="236"/>
      <c r="GF2" s="236"/>
      <c r="GG2" s="236"/>
      <c r="GH2" s="236"/>
      <c r="GI2" s="236"/>
      <c r="GJ2" s="236"/>
      <c r="GK2" s="236"/>
      <c r="GL2" s="236"/>
      <c r="GM2" s="236"/>
      <c r="GN2" s="236"/>
      <c r="GO2" s="236"/>
      <c r="GP2" s="236"/>
      <c r="GQ2" s="236"/>
      <c r="GR2" s="236"/>
      <c r="GS2" s="236"/>
      <c r="GT2" s="236"/>
      <c r="GU2" s="236"/>
      <c r="GV2" s="236"/>
      <c r="GW2" s="236"/>
      <c r="GX2" s="236"/>
      <c r="GY2" s="236"/>
      <c r="GZ2" s="236"/>
      <c r="HA2" s="236"/>
      <c r="HB2" s="236"/>
      <c r="HC2" s="236"/>
      <c r="HD2" s="236"/>
      <c r="HE2" s="236"/>
      <c r="HF2" s="236"/>
      <c r="HG2" s="236"/>
      <c r="HH2" s="236"/>
      <c r="HI2" s="236"/>
      <c r="HJ2" s="236"/>
      <c r="HK2" s="236"/>
      <c r="HL2" s="236"/>
      <c r="HM2" s="236"/>
      <c r="HN2" s="236"/>
      <c r="HO2" s="236"/>
      <c r="HP2" s="236"/>
      <c r="HQ2" s="236"/>
      <c r="HR2" s="236"/>
      <c r="HS2" s="236"/>
      <c r="HT2" s="236"/>
      <c r="HU2" s="236"/>
      <c r="HV2" s="236"/>
      <c r="HW2" s="236"/>
      <c r="HX2" s="236"/>
      <c r="HY2" s="236"/>
      <c r="HZ2" s="236"/>
      <c r="IA2" s="236"/>
      <c r="IB2" s="236"/>
      <c r="IC2" s="236"/>
      <c r="ID2" s="236"/>
      <c r="IE2" s="236"/>
      <c r="IF2" s="236"/>
      <c r="IG2" s="236"/>
      <c r="IH2" s="236"/>
      <c r="II2" s="236"/>
      <c r="IJ2" s="236"/>
      <c r="IK2" s="236"/>
      <c r="IL2" s="236"/>
      <c r="IM2" s="236"/>
      <c r="IN2" s="236"/>
      <c r="IO2" s="236"/>
      <c r="IP2" s="236"/>
      <c r="IQ2" s="236"/>
      <c r="IR2" s="236"/>
      <c r="IS2" s="236"/>
      <c r="IT2" s="236"/>
      <c r="IU2" s="236"/>
      <c r="IV2" s="236"/>
      <c r="IW2" s="236"/>
    </row>
    <row r="3" spans="1:257" s="230" customFormat="1" ht="12" customHeight="1">
      <c r="A3" s="236"/>
      <c r="B3" s="236"/>
      <c r="C3" s="235"/>
      <c r="D3" s="237"/>
      <c r="E3" s="236"/>
      <c r="F3" s="236"/>
      <c r="G3" s="236"/>
      <c r="H3" s="274" t="s">
        <v>694</v>
      </c>
      <c r="I3" s="274"/>
      <c r="J3" s="274"/>
      <c r="K3" s="274"/>
      <c r="L3" s="274"/>
      <c r="M3" s="239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6"/>
      <c r="BP3" s="236"/>
      <c r="BQ3" s="236"/>
      <c r="BR3" s="236"/>
      <c r="BS3" s="236"/>
      <c r="BT3" s="236"/>
      <c r="BU3" s="236"/>
      <c r="BV3" s="236"/>
      <c r="BW3" s="236"/>
      <c r="BX3" s="236"/>
      <c r="BY3" s="236"/>
      <c r="BZ3" s="236"/>
      <c r="CA3" s="236"/>
      <c r="CB3" s="236"/>
      <c r="CC3" s="236"/>
      <c r="CD3" s="236"/>
      <c r="CE3" s="236"/>
      <c r="CF3" s="236"/>
      <c r="CG3" s="236"/>
      <c r="CH3" s="236"/>
      <c r="CI3" s="236"/>
      <c r="CJ3" s="236"/>
      <c r="CK3" s="236"/>
      <c r="CL3" s="236"/>
      <c r="CM3" s="236"/>
      <c r="CN3" s="236"/>
      <c r="CO3" s="236"/>
      <c r="CP3" s="236"/>
      <c r="CQ3" s="236"/>
      <c r="CR3" s="236"/>
      <c r="CS3" s="236"/>
      <c r="CT3" s="236"/>
      <c r="CU3" s="236"/>
      <c r="CV3" s="236"/>
      <c r="CW3" s="236"/>
      <c r="CX3" s="236"/>
      <c r="CY3" s="236"/>
      <c r="CZ3" s="236"/>
      <c r="DA3" s="236"/>
      <c r="DB3" s="236"/>
      <c r="DC3" s="236"/>
      <c r="DD3" s="236"/>
      <c r="DE3" s="236"/>
      <c r="DF3" s="236"/>
      <c r="DG3" s="236"/>
      <c r="DH3" s="236"/>
      <c r="DI3" s="236"/>
      <c r="DJ3" s="236"/>
      <c r="DK3" s="236"/>
      <c r="DL3" s="236"/>
      <c r="DM3" s="236"/>
      <c r="DN3" s="236"/>
      <c r="DO3" s="236"/>
      <c r="DP3" s="236"/>
      <c r="DQ3" s="236"/>
      <c r="DR3" s="236"/>
      <c r="DS3" s="236"/>
      <c r="DT3" s="236"/>
      <c r="DU3" s="236"/>
      <c r="DV3" s="236"/>
      <c r="DW3" s="236"/>
      <c r="DX3" s="236"/>
      <c r="DY3" s="236"/>
      <c r="DZ3" s="236"/>
      <c r="EA3" s="236"/>
      <c r="EB3" s="236"/>
      <c r="EC3" s="236"/>
      <c r="ED3" s="236"/>
      <c r="EE3" s="236"/>
      <c r="EF3" s="236"/>
      <c r="EG3" s="236"/>
      <c r="EH3" s="236"/>
      <c r="EI3" s="236"/>
      <c r="EJ3" s="236"/>
      <c r="EK3" s="236"/>
      <c r="EL3" s="236"/>
      <c r="EM3" s="236"/>
      <c r="EN3" s="236"/>
      <c r="EO3" s="236"/>
      <c r="EP3" s="236"/>
      <c r="EQ3" s="236"/>
      <c r="ER3" s="236"/>
      <c r="ES3" s="236"/>
      <c r="ET3" s="236"/>
      <c r="EU3" s="236"/>
      <c r="EV3" s="236"/>
      <c r="EW3" s="236"/>
      <c r="EX3" s="236"/>
      <c r="EY3" s="236"/>
      <c r="EZ3" s="236"/>
      <c r="FA3" s="236"/>
      <c r="FB3" s="236"/>
      <c r="FC3" s="236"/>
      <c r="FD3" s="236"/>
      <c r="FE3" s="236"/>
      <c r="FF3" s="236"/>
      <c r="FG3" s="236"/>
      <c r="FH3" s="236"/>
      <c r="FI3" s="236"/>
      <c r="FJ3" s="236"/>
      <c r="FK3" s="236"/>
      <c r="FL3" s="236"/>
      <c r="FM3" s="236"/>
      <c r="FN3" s="236"/>
      <c r="FO3" s="236"/>
      <c r="FP3" s="236"/>
      <c r="FQ3" s="236"/>
      <c r="FR3" s="236"/>
      <c r="FS3" s="236"/>
      <c r="FT3" s="236"/>
      <c r="FU3" s="236"/>
      <c r="FV3" s="236"/>
      <c r="FW3" s="236"/>
      <c r="FX3" s="236"/>
      <c r="FY3" s="236"/>
      <c r="FZ3" s="236"/>
      <c r="GA3" s="236"/>
      <c r="GB3" s="236"/>
      <c r="GC3" s="236"/>
      <c r="GD3" s="236"/>
      <c r="GE3" s="236"/>
      <c r="GF3" s="236"/>
      <c r="GG3" s="236"/>
      <c r="GH3" s="236"/>
      <c r="GI3" s="236"/>
      <c r="GJ3" s="236"/>
      <c r="GK3" s="236"/>
      <c r="GL3" s="236"/>
      <c r="GM3" s="236"/>
      <c r="GN3" s="236"/>
      <c r="GO3" s="236"/>
      <c r="GP3" s="236"/>
      <c r="GQ3" s="236"/>
      <c r="GR3" s="236"/>
      <c r="GS3" s="236"/>
      <c r="GT3" s="236"/>
      <c r="GU3" s="236"/>
      <c r="GV3" s="236"/>
      <c r="GW3" s="236"/>
      <c r="GX3" s="236"/>
      <c r="GY3" s="236"/>
      <c r="GZ3" s="236"/>
      <c r="HA3" s="236"/>
      <c r="HB3" s="236"/>
      <c r="HC3" s="236"/>
      <c r="HD3" s="236"/>
      <c r="HE3" s="236"/>
      <c r="HF3" s="236"/>
      <c r="HG3" s="236"/>
      <c r="HH3" s="236"/>
      <c r="HI3" s="236"/>
      <c r="HJ3" s="236"/>
      <c r="HK3" s="236"/>
      <c r="HL3" s="236"/>
      <c r="HM3" s="236"/>
      <c r="HN3" s="236"/>
      <c r="HO3" s="236"/>
      <c r="HP3" s="236"/>
      <c r="HQ3" s="236"/>
      <c r="HR3" s="236"/>
      <c r="HS3" s="236"/>
      <c r="HT3" s="236"/>
      <c r="HU3" s="236"/>
      <c r="HV3" s="236"/>
      <c r="HW3" s="236"/>
      <c r="HX3" s="236"/>
      <c r="HY3" s="236"/>
      <c r="HZ3" s="236"/>
      <c r="IA3" s="236"/>
      <c r="IB3" s="236"/>
      <c r="IC3" s="236"/>
      <c r="ID3" s="236"/>
      <c r="IE3" s="236"/>
      <c r="IF3" s="236"/>
      <c r="IG3" s="236"/>
      <c r="IH3" s="236"/>
      <c r="II3" s="236"/>
      <c r="IJ3" s="236"/>
      <c r="IK3" s="236"/>
      <c r="IL3" s="236"/>
      <c r="IM3" s="236"/>
      <c r="IN3" s="236"/>
      <c r="IO3" s="236"/>
      <c r="IP3" s="236"/>
      <c r="IQ3" s="236"/>
      <c r="IR3" s="236"/>
      <c r="IS3" s="236"/>
      <c r="IT3" s="236"/>
      <c r="IU3" s="236"/>
      <c r="IV3" s="236"/>
      <c r="IW3" s="236"/>
    </row>
    <row r="4" spans="1:257" s="230" customFormat="1" ht="31.5" customHeight="1" thickBot="1">
      <c r="A4" s="236"/>
      <c r="B4" s="323" t="s">
        <v>633</v>
      </c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  <c r="CK4" s="236"/>
      <c r="CL4" s="236"/>
      <c r="CM4" s="236"/>
      <c r="CN4" s="236"/>
      <c r="CO4" s="236"/>
      <c r="CP4" s="236"/>
      <c r="CQ4" s="236"/>
      <c r="CR4" s="236"/>
      <c r="CS4" s="236"/>
      <c r="CT4" s="236"/>
      <c r="CU4" s="236"/>
      <c r="CV4" s="236"/>
      <c r="CW4" s="236"/>
      <c r="CX4" s="236"/>
      <c r="CY4" s="236"/>
      <c r="CZ4" s="236"/>
      <c r="DA4" s="236"/>
      <c r="DB4" s="236"/>
      <c r="DC4" s="236"/>
      <c r="DD4" s="236"/>
      <c r="DE4" s="236"/>
      <c r="DF4" s="236"/>
      <c r="DG4" s="236"/>
      <c r="DH4" s="236"/>
      <c r="DI4" s="236"/>
      <c r="DJ4" s="236"/>
      <c r="DK4" s="236"/>
      <c r="DL4" s="236"/>
      <c r="DM4" s="236"/>
      <c r="DN4" s="236"/>
      <c r="DO4" s="236"/>
      <c r="DP4" s="236"/>
      <c r="DQ4" s="236"/>
      <c r="DR4" s="236"/>
      <c r="DS4" s="236"/>
      <c r="DT4" s="236"/>
      <c r="DU4" s="236"/>
      <c r="DV4" s="236"/>
      <c r="DW4" s="236"/>
      <c r="DX4" s="236"/>
      <c r="DY4" s="236"/>
      <c r="DZ4" s="236"/>
      <c r="EA4" s="236"/>
      <c r="EB4" s="236"/>
      <c r="EC4" s="236"/>
      <c r="ED4" s="236"/>
      <c r="EE4" s="236"/>
      <c r="EF4" s="236"/>
      <c r="EG4" s="236"/>
      <c r="EH4" s="236"/>
      <c r="EI4" s="236"/>
      <c r="EJ4" s="236"/>
      <c r="EK4" s="236"/>
      <c r="EL4" s="236"/>
      <c r="EM4" s="236"/>
      <c r="EN4" s="236"/>
      <c r="EO4" s="236"/>
      <c r="EP4" s="236"/>
      <c r="EQ4" s="236"/>
      <c r="ER4" s="236"/>
      <c r="ES4" s="236"/>
      <c r="ET4" s="236"/>
      <c r="EU4" s="236"/>
      <c r="EV4" s="236"/>
      <c r="EW4" s="236"/>
      <c r="EX4" s="236"/>
      <c r="EY4" s="236"/>
      <c r="EZ4" s="236"/>
      <c r="FA4" s="236"/>
      <c r="FB4" s="236"/>
      <c r="FC4" s="236"/>
      <c r="FD4" s="236"/>
      <c r="FE4" s="236"/>
      <c r="FF4" s="236"/>
      <c r="FG4" s="236"/>
      <c r="FH4" s="236"/>
      <c r="FI4" s="236"/>
      <c r="FJ4" s="236"/>
      <c r="FK4" s="236"/>
      <c r="FL4" s="236"/>
      <c r="FM4" s="236"/>
      <c r="FN4" s="236"/>
      <c r="FO4" s="236"/>
      <c r="FP4" s="236"/>
      <c r="FQ4" s="236"/>
      <c r="FR4" s="236"/>
      <c r="FS4" s="236"/>
      <c r="FT4" s="236"/>
      <c r="FU4" s="236"/>
      <c r="FV4" s="236"/>
      <c r="FW4" s="236"/>
      <c r="FX4" s="236"/>
      <c r="FY4" s="236"/>
      <c r="FZ4" s="236"/>
      <c r="GA4" s="236"/>
      <c r="GB4" s="236"/>
      <c r="GC4" s="236"/>
      <c r="GD4" s="236"/>
      <c r="GE4" s="236"/>
      <c r="GF4" s="236"/>
      <c r="GG4" s="236"/>
      <c r="GH4" s="236"/>
      <c r="GI4" s="236"/>
      <c r="GJ4" s="236"/>
      <c r="GK4" s="236"/>
      <c r="GL4" s="236"/>
      <c r="GM4" s="236"/>
      <c r="GN4" s="236"/>
      <c r="GO4" s="236"/>
      <c r="GP4" s="236"/>
      <c r="GQ4" s="236"/>
      <c r="GR4" s="236"/>
      <c r="GS4" s="236"/>
      <c r="GT4" s="236"/>
      <c r="GU4" s="236"/>
      <c r="GV4" s="236"/>
      <c r="GW4" s="236"/>
      <c r="GX4" s="236"/>
      <c r="GY4" s="236"/>
      <c r="GZ4" s="236"/>
      <c r="HA4" s="236"/>
      <c r="HB4" s="236"/>
      <c r="HC4" s="236"/>
      <c r="HD4" s="236"/>
      <c r="HE4" s="236"/>
      <c r="HF4" s="236"/>
      <c r="HG4" s="236"/>
      <c r="HH4" s="236"/>
      <c r="HI4" s="236"/>
      <c r="HJ4" s="236"/>
      <c r="HK4" s="236"/>
      <c r="HL4" s="236"/>
      <c r="HM4" s="236"/>
      <c r="HN4" s="236"/>
      <c r="HO4" s="236"/>
      <c r="HP4" s="236"/>
      <c r="HQ4" s="236"/>
      <c r="HR4" s="236"/>
      <c r="HS4" s="236"/>
      <c r="HT4" s="236"/>
      <c r="HU4" s="236"/>
      <c r="HV4" s="236"/>
      <c r="HW4" s="236"/>
      <c r="HX4" s="236"/>
      <c r="HY4" s="236"/>
      <c r="HZ4" s="236"/>
      <c r="IA4" s="236"/>
      <c r="IB4" s="236"/>
      <c r="IC4" s="236"/>
      <c r="ID4" s="236"/>
      <c r="IE4" s="236"/>
      <c r="IF4" s="236"/>
      <c r="IG4" s="236"/>
      <c r="IH4" s="236"/>
      <c r="II4" s="236"/>
      <c r="IJ4" s="236"/>
      <c r="IK4" s="236"/>
      <c r="IL4" s="236"/>
      <c r="IM4" s="236"/>
      <c r="IN4" s="236"/>
      <c r="IO4" s="236"/>
      <c r="IP4" s="236"/>
      <c r="IQ4" s="236"/>
      <c r="IR4" s="236"/>
      <c r="IS4" s="236"/>
      <c r="IT4" s="236"/>
      <c r="IU4" s="236"/>
      <c r="IV4" s="236"/>
      <c r="IW4" s="236"/>
    </row>
    <row r="5" spans="1:257" ht="19.5" customHeight="1">
      <c r="A5" s="315" t="s">
        <v>3</v>
      </c>
      <c r="B5" s="316" t="s">
        <v>568</v>
      </c>
      <c r="C5" s="287" t="s">
        <v>5</v>
      </c>
      <c r="D5" s="287" t="s">
        <v>6</v>
      </c>
      <c r="E5" s="287" t="s">
        <v>634</v>
      </c>
      <c r="F5" s="287"/>
      <c r="G5" s="287"/>
      <c r="H5" s="287"/>
      <c r="I5" s="287"/>
      <c r="J5" s="287"/>
      <c r="K5" s="287"/>
      <c r="L5" s="304"/>
    </row>
    <row r="6" spans="1:257" ht="17.25" customHeight="1">
      <c r="A6" s="317"/>
      <c r="B6" s="279"/>
      <c r="C6" s="260"/>
      <c r="D6" s="260"/>
      <c r="E6" s="260" t="s">
        <v>7</v>
      </c>
      <c r="F6" s="260"/>
      <c r="G6" s="260"/>
      <c r="H6" s="260" t="s">
        <v>8</v>
      </c>
      <c r="I6" s="260"/>
      <c r="J6" s="260"/>
      <c r="K6" s="260" t="s">
        <v>9</v>
      </c>
      <c r="L6" s="306"/>
    </row>
    <row r="7" spans="1:257" ht="30.75" customHeight="1">
      <c r="A7" s="317"/>
      <c r="B7" s="279"/>
      <c r="C7" s="260"/>
      <c r="D7" s="260"/>
      <c r="E7" s="260" t="s">
        <v>671</v>
      </c>
      <c r="F7" s="260" t="s">
        <v>523</v>
      </c>
      <c r="G7" s="260" t="s">
        <v>676</v>
      </c>
      <c r="H7" s="260" t="s">
        <v>671</v>
      </c>
      <c r="I7" s="260" t="s">
        <v>523</v>
      </c>
      <c r="J7" s="260" t="s">
        <v>677</v>
      </c>
      <c r="K7" s="260" t="s">
        <v>523</v>
      </c>
      <c r="L7" s="306" t="s">
        <v>677</v>
      </c>
    </row>
    <row r="8" spans="1:257" ht="12" customHeight="1" thickBot="1">
      <c r="A8" s="318"/>
      <c r="B8" s="319"/>
      <c r="C8" s="288"/>
      <c r="D8" s="288"/>
      <c r="E8" s="288"/>
      <c r="F8" s="288"/>
      <c r="G8" s="288"/>
      <c r="H8" s="288"/>
      <c r="I8" s="288"/>
      <c r="J8" s="288"/>
      <c r="K8" s="288"/>
      <c r="L8" s="308"/>
    </row>
    <row r="9" spans="1:257" ht="13.5" customHeight="1" thickBot="1">
      <c r="A9" s="320">
        <v>1</v>
      </c>
      <c r="B9" s="321">
        <v>2</v>
      </c>
      <c r="C9" s="321">
        <v>3</v>
      </c>
      <c r="D9" s="321">
        <v>4</v>
      </c>
      <c r="E9" s="321">
        <v>5</v>
      </c>
      <c r="F9" s="321">
        <v>6</v>
      </c>
      <c r="G9" s="321">
        <v>7</v>
      </c>
      <c r="H9" s="321">
        <v>8</v>
      </c>
      <c r="I9" s="321">
        <v>9</v>
      </c>
      <c r="J9" s="321">
        <v>10</v>
      </c>
      <c r="K9" s="321">
        <v>11</v>
      </c>
      <c r="L9" s="322">
        <v>12</v>
      </c>
    </row>
    <row r="10" spans="1:257" ht="33" customHeight="1">
      <c r="A10" s="324" t="s">
        <v>11</v>
      </c>
      <c r="B10" s="84" t="s">
        <v>670</v>
      </c>
      <c r="C10" s="85"/>
      <c r="D10" s="85"/>
      <c r="E10" s="85"/>
      <c r="F10" s="85">
        <f>SUM(F11:F25)</f>
        <v>501.26</v>
      </c>
      <c r="G10" s="85">
        <f>SUM(G11:G25)</f>
        <v>43.150000000000006</v>
      </c>
      <c r="H10" s="85"/>
      <c r="I10" s="85">
        <f>SUM(I11:I25)</f>
        <v>501.24</v>
      </c>
      <c r="J10" s="85">
        <f>SUM(J11:J25)</f>
        <v>43.140000000000008</v>
      </c>
      <c r="K10" s="85">
        <f>SUM(K11:K25)</f>
        <v>1002.5</v>
      </c>
      <c r="L10" s="325">
        <f>SUM(L11:L25)</f>
        <v>86.29000000000002</v>
      </c>
    </row>
    <row r="11" spans="1:257" ht="45" customHeight="1">
      <c r="A11" s="326" t="s">
        <v>540</v>
      </c>
      <c r="B11" s="150" t="s">
        <v>570</v>
      </c>
      <c r="C11" s="20" t="s">
        <v>18</v>
      </c>
      <c r="D11" s="252" t="s">
        <v>571</v>
      </c>
      <c r="E11" s="37">
        <v>85.27</v>
      </c>
      <c r="F11" s="243">
        <f t="shared" ref="F11:F25" si="0">ROUND(K11/12*6,2)</f>
        <v>24</v>
      </c>
      <c r="G11" s="243">
        <f>ROUND(E11*F11/1000,2)</f>
        <v>2.0499999999999998</v>
      </c>
      <c r="H11" s="37">
        <v>85.27</v>
      </c>
      <c r="I11" s="15">
        <f t="shared" ref="I11:I25" si="1">K11-F11</f>
        <v>24</v>
      </c>
      <c r="J11" s="15">
        <f t="shared" ref="J11:J25" si="2">ROUND(H11*I11/1000,2)</f>
        <v>2.0499999999999998</v>
      </c>
      <c r="K11" s="20">
        <v>48</v>
      </c>
      <c r="L11" s="194">
        <f t="shared" ref="L11:L25" si="3">G11+J11</f>
        <v>4.0999999999999996</v>
      </c>
    </row>
    <row r="12" spans="1:257" ht="43.5" customHeight="1">
      <c r="A12" s="327" t="s">
        <v>542</v>
      </c>
      <c r="B12" s="151" t="s">
        <v>572</v>
      </c>
      <c r="C12" s="36" t="s">
        <v>159</v>
      </c>
      <c r="D12" s="252" t="s">
        <v>573</v>
      </c>
      <c r="E12" s="37">
        <v>85.91</v>
      </c>
      <c r="F12" s="243">
        <f t="shared" si="0"/>
        <v>101.87</v>
      </c>
      <c r="G12" s="243">
        <f>ROUND(E12*F12/1000,2)</f>
        <v>8.75</v>
      </c>
      <c r="H12" s="37">
        <v>85.91</v>
      </c>
      <c r="I12" s="243">
        <f t="shared" si="1"/>
        <v>101.87</v>
      </c>
      <c r="J12" s="243">
        <f t="shared" si="2"/>
        <v>8.75</v>
      </c>
      <c r="K12" s="20">
        <v>203.74</v>
      </c>
      <c r="L12" s="188">
        <f t="shared" si="3"/>
        <v>17.5</v>
      </c>
    </row>
    <row r="13" spans="1:257" ht="50.25" customHeight="1">
      <c r="A13" s="328" t="s">
        <v>544</v>
      </c>
      <c r="B13" s="249" t="s">
        <v>446</v>
      </c>
      <c r="C13" s="247" t="s">
        <v>52</v>
      </c>
      <c r="D13" s="29" t="s">
        <v>635</v>
      </c>
      <c r="E13" s="37">
        <v>90.59</v>
      </c>
      <c r="F13" s="243">
        <f t="shared" si="0"/>
        <v>10.5</v>
      </c>
      <c r="G13" s="243">
        <f>ROUND(E13*F13/1000,2)</f>
        <v>0.95</v>
      </c>
      <c r="H13" s="37">
        <v>90.59</v>
      </c>
      <c r="I13" s="243">
        <f t="shared" si="1"/>
        <v>10.5</v>
      </c>
      <c r="J13" s="243">
        <f t="shared" si="2"/>
        <v>0.95</v>
      </c>
      <c r="K13" s="243">
        <v>21</v>
      </c>
      <c r="L13" s="188">
        <f t="shared" si="3"/>
        <v>1.9</v>
      </c>
    </row>
    <row r="14" spans="1:257" ht="43.5" customHeight="1">
      <c r="A14" s="328" t="s">
        <v>545</v>
      </c>
      <c r="B14" s="249" t="s">
        <v>575</v>
      </c>
      <c r="C14" s="243" t="s">
        <v>500</v>
      </c>
      <c r="D14" s="29" t="s">
        <v>636</v>
      </c>
      <c r="E14" s="37">
        <v>87.42</v>
      </c>
      <c r="F14" s="243">
        <f t="shared" si="0"/>
        <v>11.03</v>
      </c>
      <c r="G14" s="243">
        <f>ROUND(E14*F14/1000,2)</f>
        <v>0.96</v>
      </c>
      <c r="H14" s="37">
        <v>87.42</v>
      </c>
      <c r="I14" s="243">
        <f t="shared" si="1"/>
        <v>11.03</v>
      </c>
      <c r="J14" s="243">
        <f t="shared" si="2"/>
        <v>0.96</v>
      </c>
      <c r="K14" s="243">
        <v>22.06</v>
      </c>
      <c r="L14" s="188">
        <f t="shared" si="3"/>
        <v>1.92</v>
      </c>
    </row>
    <row r="15" spans="1:257" ht="49.5" customHeight="1">
      <c r="A15" s="328" t="s">
        <v>549</v>
      </c>
      <c r="B15" s="249" t="s">
        <v>60</v>
      </c>
      <c r="C15" s="247" t="s">
        <v>543</v>
      </c>
      <c r="D15" s="29" t="s">
        <v>637</v>
      </c>
      <c r="E15" s="37">
        <v>85.15</v>
      </c>
      <c r="F15" s="243">
        <f t="shared" si="0"/>
        <v>113.4</v>
      </c>
      <c r="G15" s="243">
        <f>ROUND(F15*E15/1000,2)</f>
        <v>9.66</v>
      </c>
      <c r="H15" s="37">
        <v>85.15</v>
      </c>
      <c r="I15" s="243">
        <f t="shared" si="1"/>
        <v>113.4</v>
      </c>
      <c r="J15" s="243">
        <f t="shared" si="2"/>
        <v>9.66</v>
      </c>
      <c r="K15" s="243">
        <v>226.8</v>
      </c>
      <c r="L15" s="188">
        <f t="shared" si="3"/>
        <v>19.32</v>
      </c>
    </row>
    <row r="16" spans="1:257" ht="43.5" customHeight="1">
      <c r="A16" s="328" t="s">
        <v>578</v>
      </c>
      <c r="B16" s="249" t="s">
        <v>453</v>
      </c>
      <c r="C16" s="247" t="s">
        <v>87</v>
      </c>
      <c r="D16" s="29" t="s">
        <v>579</v>
      </c>
      <c r="E16" s="37">
        <v>99.47</v>
      </c>
      <c r="F16" s="243">
        <f t="shared" si="0"/>
        <v>27.07</v>
      </c>
      <c r="G16" s="243">
        <f>ROUND(F16*E16/1000,2)</f>
        <v>2.69</v>
      </c>
      <c r="H16" s="37">
        <v>99.47</v>
      </c>
      <c r="I16" s="243">
        <f t="shared" si="1"/>
        <v>27.07</v>
      </c>
      <c r="J16" s="243">
        <f t="shared" si="2"/>
        <v>2.69</v>
      </c>
      <c r="K16" s="243">
        <v>54.14</v>
      </c>
      <c r="L16" s="188">
        <f t="shared" si="3"/>
        <v>5.38</v>
      </c>
    </row>
    <row r="17" spans="1:14" ht="41.25" customHeight="1">
      <c r="A17" s="328" t="s">
        <v>580</v>
      </c>
      <c r="B17" s="249" t="s">
        <v>581</v>
      </c>
      <c r="C17" s="73" t="s">
        <v>55</v>
      </c>
      <c r="D17" s="29" t="s">
        <v>449</v>
      </c>
      <c r="E17" s="37">
        <v>196.94</v>
      </c>
      <c r="F17" s="243">
        <f t="shared" si="0"/>
        <v>18.8</v>
      </c>
      <c r="G17" s="243">
        <f>ROUND(F17*E17/1000,2)</f>
        <v>3.7</v>
      </c>
      <c r="H17" s="37">
        <v>196.94</v>
      </c>
      <c r="I17" s="243">
        <f t="shared" si="1"/>
        <v>18.8</v>
      </c>
      <c r="J17" s="243">
        <f t="shared" si="2"/>
        <v>3.7</v>
      </c>
      <c r="K17" s="243">
        <v>37.6</v>
      </c>
      <c r="L17" s="188">
        <f t="shared" si="3"/>
        <v>7.4</v>
      </c>
    </row>
    <row r="18" spans="1:14" ht="39" customHeight="1">
      <c r="A18" s="328" t="s">
        <v>582</v>
      </c>
      <c r="B18" s="249" t="s">
        <v>455</v>
      </c>
      <c r="C18" s="247" t="s">
        <v>72</v>
      </c>
      <c r="D18" s="29" t="s">
        <v>573</v>
      </c>
      <c r="E18" s="37">
        <v>27.34</v>
      </c>
      <c r="F18" s="243">
        <f t="shared" si="0"/>
        <v>68.77</v>
      </c>
      <c r="G18" s="243">
        <f>ROUND(F18*E18/1000,2)</f>
        <v>1.88</v>
      </c>
      <c r="H18" s="37">
        <v>27.34</v>
      </c>
      <c r="I18" s="243">
        <f t="shared" si="1"/>
        <v>68.77</v>
      </c>
      <c r="J18" s="243">
        <f t="shared" si="2"/>
        <v>1.88</v>
      </c>
      <c r="K18" s="243">
        <v>137.54</v>
      </c>
      <c r="L18" s="188">
        <f t="shared" si="3"/>
        <v>3.76</v>
      </c>
    </row>
    <row r="19" spans="1:14" ht="51.75" customHeight="1">
      <c r="A19" s="328" t="s">
        <v>585</v>
      </c>
      <c r="B19" s="249" t="s">
        <v>586</v>
      </c>
      <c r="C19" s="247" t="s">
        <v>58</v>
      </c>
      <c r="D19" s="29" t="s">
        <v>573</v>
      </c>
      <c r="E19" s="37">
        <v>216.14</v>
      </c>
      <c r="F19" s="243">
        <f t="shared" si="0"/>
        <v>25.29</v>
      </c>
      <c r="G19" s="243">
        <f>ROUND(E19*F19/1000,2)</f>
        <v>5.47</v>
      </c>
      <c r="H19" s="37">
        <v>216.14</v>
      </c>
      <c r="I19" s="243">
        <f t="shared" si="1"/>
        <v>25.28</v>
      </c>
      <c r="J19" s="243">
        <f t="shared" si="2"/>
        <v>5.46</v>
      </c>
      <c r="K19" s="243">
        <v>50.57</v>
      </c>
      <c r="L19" s="188">
        <f t="shared" si="3"/>
        <v>10.93</v>
      </c>
    </row>
    <row r="20" spans="1:14" ht="42.75" customHeight="1">
      <c r="A20" s="328" t="s">
        <v>589</v>
      </c>
      <c r="B20" s="249" t="s">
        <v>66</v>
      </c>
      <c r="C20" s="247" t="s">
        <v>67</v>
      </c>
      <c r="D20" s="29" t="s">
        <v>588</v>
      </c>
      <c r="E20" s="37">
        <v>97.18</v>
      </c>
      <c r="F20" s="243">
        <f t="shared" si="0"/>
        <v>3.53</v>
      </c>
      <c r="G20" s="243">
        <f>ROUND(F20*E20/1000,2)</f>
        <v>0.34</v>
      </c>
      <c r="H20" s="37">
        <v>97.18</v>
      </c>
      <c r="I20" s="243">
        <f t="shared" si="1"/>
        <v>3.52</v>
      </c>
      <c r="J20" s="243">
        <f t="shared" si="2"/>
        <v>0.34</v>
      </c>
      <c r="K20" s="243">
        <v>7.05</v>
      </c>
      <c r="L20" s="188">
        <f t="shared" si="3"/>
        <v>0.68</v>
      </c>
    </row>
    <row r="21" spans="1:14" ht="45.75" customHeight="1">
      <c r="A21" s="328" t="s">
        <v>591</v>
      </c>
      <c r="B21" s="249" t="s">
        <v>458</v>
      </c>
      <c r="C21" s="247" t="s">
        <v>459</v>
      </c>
      <c r="D21" s="29" t="s">
        <v>590</v>
      </c>
      <c r="E21" s="37">
        <v>34.9</v>
      </c>
      <c r="F21" s="243">
        <f t="shared" si="0"/>
        <v>12.6</v>
      </c>
      <c r="G21" s="243">
        <f>ROUND(F21*E21/1000,2)</f>
        <v>0.44</v>
      </c>
      <c r="H21" s="37">
        <v>34.9</v>
      </c>
      <c r="I21" s="243">
        <f t="shared" si="1"/>
        <v>12.6</v>
      </c>
      <c r="J21" s="243">
        <f t="shared" si="2"/>
        <v>0.44</v>
      </c>
      <c r="K21" s="243">
        <v>25.2</v>
      </c>
      <c r="L21" s="188">
        <f t="shared" si="3"/>
        <v>0.88</v>
      </c>
    </row>
    <row r="22" spans="1:14" ht="45.75" customHeight="1">
      <c r="A22" s="328" t="s">
        <v>593</v>
      </c>
      <c r="B22" s="249" t="s">
        <v>592</v>
      </c>
      <c r="C22" s="11" t="s">
        <v>14</v>
      </c>
      <c r="D22" s="29" t="s">
        <v>573</v>
      </c>
      <c r="E22" s="37">
        <v>73.239999999999995</v>
      </c>
      <c r="F22" s="243">
        <f t="shared" si="0"/>
        <v>75</v>
      </c>
      <c r="G22" s="243">
        <f>ROUND(E22*F22/1000,2)</f>
        <v>5.49</v>
      </c>
      <c r="H22" s="37">
        <v>73.239999999999995</v>
      </c>
      <c r="I22" s="243">
        <f t="shared" si="1"/>
        <v>75</v>
      </c>
      <c r="J22" s="243">
        <f t="shared" si="2"/>
        <v>5.49</v>
      </c>
      <c r="K22" s="243">
        <v>150</v>
      </c>
      <c r="L22" s="188">
        <f t="shared" si="3"/>
        <v>10.98</v>
      </c>
    </row>
    <row r="23" spans="1:14" ht="52.5" customHeight="1">
      <c r="A23" s="328" t="s">
        <v>595</v>
      </c>
      <c r="B23" s="249" t="s">
        <v>594</v>
      </c>
      <c r="C23" s="247" t="s">
        <v>27</v>
      </c>
      <c r="D23" s="29" t="s">
        <v>573</v>
      </c>
      <c r="E23" s="37">
        <v>68.209999999999994</v>
      </c>
      <c r="F23" s="243">
        <f t="shared" si="0"/>
        <v>5</v>
      </c>
      <c r="G23" s="243">
        <f>ROUND(F23*E23/1000,2)</f>
        <v>0.34</v>
      </c>
      <c r="H23" s="37">
        <v>68.209999999999994</v>
      </c>
      <c r="I23" s="243">
        <f t="shared" si="1"/>
        <v>5</v>
      </c>
      <c r="J23" s="243">
        <f t="shared" si="2"/>
        <v>0.34</v>
      </c>
      <c r="K23" s="243">
        <v>10</v>
      </c>
      <c r="L23" s="188">
        <f t="shared" si="3"/>
        <v>0.68</v>
      </c>
    </row>
    <row r="24" spans="1:14" ht="47.25" customHeight="1">
      <c r="A24" s="328" t="s">
        <v>596</v>
      </c>
      <c r="B24" s="249" t="s">
        <v>597</v>
      </c>
      <c r="C24" s="247" t="s">
        <v>42</v>
      </c>
      <c r="D24" s="29" t="s">
        <v>579</v>
      </c>
      <c r="E24" s="41">
        <v>97.95</v>
      </c>
      <c r="F24" s="243">
        <f t="shared" si="0"/>
        <v>3</v>
      </c>
      <c r="G24" s="243">
        <f>ROUND(F24*E24/1000,2)</f>
        <v>0.28999999999999998</v>
      </c>
      <c r="H24" s="41">
        <v>97.95</v>
      </c>
      <c r="I24" s="243">
        <f t="shared" si="1"/>
        <v>3</v>
      </c>
      <c r="J24" s="243">
        <f t="shared" si="2"/>
        <v>0.28999999999999998</v>
      </c>
      <c r="K24" s="243">
        <v>6</v>
      </c>
      <c r="L24" s="188">
        <f t="shared" si="3"/>
        <v>0.57999999999999996</v>
      </c>
    </row>
    <row r="25" spans="1:14" ht="45.75" customHeight="1">
      <c r="A25" s="328" t="s">
        <v>598</v>
      </c>
      <c r="B25" s="249" t="s">
        <v>599</v>
      </c>
      <c r="C25" s="247" t="s">
        <v>39</v>
      </c>
      <c r="D25" s="29" t="s">
        <v>579</v>
      </c>
      <c r="E25" s="37">
        <v>98.47</v>
      </c>
      <c r="F25" s="243">
        <f t="shared" si="0"/>
        <v>1.4</v>
      </c>
      <c r="G25" s="243">
        <f>ROUND(F25*E25/1000,2)</f>
        <v>0.14000000000000001</v>
      </c>
      <c r="H25" s="37">
        <v>98.47</v>
      </c>
      <c r="I25" s="243">
        <f t="shared" si="1"/>
        <v>1.4</v>
      </c>
      <c r="J25" s="243">
        <f t="shared" si="2"/>
        <v>0.14000000000000001</v>
      </c>
      <c r="K25" s="243">
        <v>2.8</v>
      </c>
      <c r="L25" s="188">
        <f t="shared" si="3"/>
        <v>0.28000000000000003</v>
      </c>
    </row>
    <row r="26" spans="1:14" s="125" customFormat="1" ht="25.5" customHeight="1">
      <c r="A26" s="182" t="s">
        <v>98</v>
      </c>
      <c r="B26" s="25" t="s">
        <v>99</v>
      </c>
      <c r="C26" s="10"/>
      <c r="D26" s="10"/>
      <c r="E26" s="10"/>
      <c r="F26" s="10">
        <f>F27</f>
        <v>3619</v>
      </c>
      <c r="G26" s="10">
        <f>G27</f>
        <v>265.06</v>
      </c>
      <c r="H26" s="10"/>
      <c r="I26" s="10">
        <f>I27</f>
        <v>3619</v>
      </c>
      <c r="J26" s="10">
        <f>J27</f>
        <v>265.06</v>
      </c>
      <c r="K26" s="10">
        <f>K27</f>
        <v>7238</v>
      </c>
      <c r="L26" s="183">
        <f>L27</f>
        <v>530.12</v>
      </c>
      <c r="N26" s="120"/>
    </row>
    <row r="27" spans="1:14" ht="64.5" customHeight="1">
      <c r="A27" s="329" t="s">
        <v>470</v>
      </c>
      <c r="B27" s="126" t="s">
        <v>533</v>
      </c>
      <c r="C27" s="243" t="s">
        <v>103</v>
      </c>
      <c r="D27" s="59" t="s">
        <v>573</v>
      </c>
      <c r="E27" s="37">
        <v>73.239999999999995</v>
      </c>
      <c r="F27" s="243">
        <f>ROUND(K27/12*6,2)</f>
        <v>3619</v>
      </c>
      <c r="G27" s="243">
        <f>ROUND(E27*F27/1000,2)</f>
        <v>265.06</v>
      </c>
      <c r="H27" s="37">
        <v>73.239999999999995</v>
      </c>
      <c r="I27" s="59">
        <f>K27-F27</f>
        <v>3619</v>
      </c>
      <c r="J27" s="59">
        <f>ROUND(H27*I27/1000,2)</f>
        <v>265.06</v>
      </c>
      <c r="K27" s="59">
        <v>7238</v>
      </c>
      <c r="L27" s="187">
        <f>G27+J27</f>
        <v>530.12</v>
      </c>
    </row>
    <row r="28" spans="1:14" s="125" customFormat="1" ht="42" customHeight="1">
      <c r="A28" s="182" t="s">
        <v>108</v>
      </c>
      <c r="B28" s="25" t="s">
        <v>109</v>
      </c>
      <c r="C28" s="10"/>
      <c r="D28" s="10"/>
      <c r="E28" s="10"/>
      <c r="F28" s="10">
        <f>F29</f>
        <v>1181.5</v>
      </c>
      <c r="G28" s="10">
        <f>G29</f>
        <v>92.29</v>
      </c>
      <c r="H28" s="10"/>
      <c r="I28" s="10">
        <f>I29</f>
        <v>1181.5</v>
      </c>
      <c r="J28" s="10">
        <f>J29</f>
        <v>92.29</v>
      </c>
      <c r="K28" s="10">
        <f>K29</f>
        <v>2363</v>
      </c>
      <c r="L28" s="183">
        <f>L29</f>
        <v>184.58</v>
      </c>
      <c r="N28" s="120"/>
    </row>
    <row r="29" spans="1:14" s="129" customFormat="1" ht="51" customHeight="1">
      <c r="A29" s="330" t="s">
        <v>601</v>
      </c>
      <c r="B29" s="108" t="s">
        <v>602</v>
      </c>
      <c r="C29" s="78"/>
      <c r="D29" s="78"/>
      <c r="E29" s="15"/>
      <c r="F29" s="15">
        <f>SUM(F30:F32)</f>
        <v>1181.5</v>
      </c>
      <c r="G29" s="15">
        <f>SUM(G30:G32)</f>
        <v>92.29</v>
      </c>
      <c r="H29" s="15"/>
      <c r="I29" s="15">
        <f>SUM(I30:I32)</f>
        <v>1181.5</v>
      </c>
      <c r="J29" s="15">
        <f>SUM(J30:J32)</f>
        <v>92.29</v>
      </c>
      <c r="K29" s="78">
        <f>SUM(K30:K32)</f>
        <v>2363</v>
      </c>
      <c r="L29" s="194">
        <f>SUM(L30:L32)</f>
        <v>184.58</v>
      </c>
      <c r="N29" s="120"/>
    </row>
    <row r="30" spans="1:14" ht="51" customHeight="1">
      <c r="A30" s="330"/>
      <c r="B30" s="249" t="s">
        <v>112</v>
      </c>
      <c r="C30" s="243" t="s">
        <v>103</v>
      </c>
      <c r="D30" s="29" t="s">
        <v>573</v>
      </c>
      <c r="E30" s="37">
        <v>73.239999999999995</v>
      </c>
      <c r="F30" s="243">
        <f>ROUND(K30/12*6,2)</f>
        <v>1104</v>
      </c>
      <c r="G30" s="243">
        <f>ROUND(E30*F30/1000,2)</f>
        <v>80.86</v>
      </c>
      <c r="H30" s="37">
        <v>73.239999999999995</v>
      </c>
      <c r="I30" s="243">
        <f>K30-F30</f>
        <v>1104</v>
      </c>
      <c r="J30" s="243">
        <f>ROUND(H30*I30/1000,2)</f>
        <v>80.86</v>
      </c>
      <c r="K30" s="243">
        <v>2208</v>
      </c>
      <c r="L30" s="188">
        <f>G30+J30</f>
        <v>161.72</v>
      </c>
    </row>
    <row r="31" spans="1:14" ht="51" customHeight="1">
      <c r="A31" s="330"/>
      <c r="B31" s="249" t="s">
        <v>603</v>
      </c>
      <c r="C31" s="243" t="s">
        <v>18</v>
      </c>
      <c r="D31" s="29" t="s">
        <v>571</v>
      </c>
      <c r="E31" s="37">
        <v>85.27</v>
      </c>
      <c r="F31" s="243">
        <f>ROUND(K31/12*6,2)</f>
        <v>37.5</v>
      </c>
      <c r="G31" s="243">
        <f>ROUND(E31*F31/1000,2)</f>
        <v>3.2</v>
      </c>
      <c r="H31" s="37">
        <v>85.27</v>
      </c>
      <c r="I31" s="243">
        <f>K31-F31</f>
        <v>37.5</v>
      </c>
      <c r="J31" s="243">
        <f>ROUND(H31*I31/1000,2)</f>
        <v>3.2</v>
      </c>
      <c r="K31" s="243">
        <v>75</v>
      </c>
      <c r="L31" s="188">
        <f>G31+J31</f>
        <v>6.4</v>
      </c>
    </row>
    <row r="32" spans="1:14" ht="56.25" customHeight="1">
      <c r="A32" s="330"/>
      <c r="B32" s="249" t="s">
        <v>604</v>
      </c>
      <c r="C32" s="243" t="s">
        <v>363</v>
      </c>
      <c r="D32" s="29" t="s">
        <v>573</v>
      </c>
      <c r="E32" s="37">
        <v>205.82</v>
      </c>
      <c r="F32" s="243">
        <f>ROUND(K32/12*6,2)</f>
        <v>40</v>
      </c>
      <c r="G32" s="243">
        <f>ROUND(E32*F32/1000,2)</f>
        <v>8.23</v>
      </c>
      <c r="H32" s="37">
        <v>205.82</v>
      </c>
      <c r="I32" s="243">
        <f>K32-F32</f>
        <v>40</v>
      </c>
      <c r="J32" s="243">
        <f>ROUND(H32*I32/1000,2)</f>
        <v>8.23</v>
      </c>
      <c r="K32" s="243">
        <v>80</v>
      </c>
      <c r="L32" s="188">
        <f>G32+J32</f>
        <v>16.46</v>
      </c>
    </row>
    <row r="33" spans="1:14" ht="38.25" customHeight="1">
      <c r="A33" s="182" t="s">
        <v>132</v>
      </c>
      <c r="B33" s="25" t="s">
        <v>482</v>
      </c>
      <c r="C33" s="10"/>
      <c r="D33" s="10"/>
      <c r="E33" s="10"/>
      <c r="F33" s="10">
        <f>SUM(F34:F45)</f>
        <v>997.81000000000006</v>
      </c>
      <c r="G33" s="10">
        <f>SUM(G34:G45)</f>
        <v>100.03999999999999</v>
      </c>
      <c r="H33" s="10"/>
      <c r="I33" s="10">
        <f>SUM(I34:I45)</f>
        <v>997.80000000000007</v>
      </c>
      <c r="J33" s="10">
        <f>SUM(J34:J45)</f>
        <v>100.02999999999999</v>
      </c>
      <c r="K33" s="10">
        <f>SUM(K34:K45)</f>
        <v>1995.6100000000001</v>
      </c>
      <c r="L33" s="183">
        <f>SUM(L34:L45)</f>
        <v>200.07</v>
      </c>
    </row>
    <row r="34" spans="1:14" ht="76.5" customHeight="1">
      <c r="A34" s="196" t="s">
        <v>134</v>
      </c>
      <c r="B34" s="35" t="s">
        <v>135</v>
      </c>
      <c r="C34" s="36" t="s">
        <v>103</v>
      </c>
      <c r="D34" s="131" t="s">
        <v>573</v>
      </c>
      <c r="E34" s="37">
        <v>73.239999999999995</v>
      </c>
      <c r="F34" s="243">
        <f t="shared" ref="F34:F46" si="4">ROUND(K34/12*6,2)</f>
        <v>275</v>
      </c>
      <c r="G34" s="243">
        <f>ROUND(E34*F34/1000,2)</f>
        <v>20.14</v>
      </c>
      <c r="H34" s="37">
        <v>73.239999999999995</v>
      </c>
      <c r="I34" s="15">
        <f t="shared" ref="I34:I46" si="5">K34-F34</f>
        <v>275</v>
      </c>
      <c r="J34" s="15">
        <f t="shared" ref="J34:J46" si="6">ROUND(H34*I34/1000,2)</f>
        <v>20.14</v>
      </c>
      <c r="K34" s="135">
        <v>550</v>
      </c>
      <c r="L34" s="194">
        <f t="shared" ref="L34:L46" si="7">G34+J34</f>
        <v>40.28</v>
      </c>
    </row>
    <row r="35" spans="1:14" ht="35.25" customHeight="1">
      <c r="A35" s="196" t="s">
        <v>136</v>
      </c>
      <c r="B35" s="35" t="s">
        <v>139</v>
      </c>
      <c r="C35" s="36" t="s">
        <v>103</v>
      </c>
      <c r="D35" s="131" t="s">
        <v>573</v>
      </c>
      <c r="E35" s="37">
        <v>73.239999999999995</v>
      </c>
      <c r="F35" s="243">
        <f t="shared" si="4"/>
        <v>55</v>
      </c>
      <c r="G35" s="243">
        <f>ROUND(E35*F35/1000,2)</f>
        <v>4.03</v>
      </c>
      <c r="H35" s="37">
        <v>73.239999999999995</v>
      </c>
      <c r="I35" s="243">
        <f t="shared" si="5"/>
        <v>55</v>
      </c>
      <c r="J35" s="243">
        <f t="shared" si="6"/>
        <v>4.03</v>
      </c>
      <c r="K35" s="253">
        <v>110</v>
      </c>
      <c r="L35" s="188">
        <f t="shared" si="7"/>
        <v>8.06</v>
      </c>
    </row>
    <row r="36" spans="1:14" ht="27" customHeight="1">
      <c r="A36" s="196" t="s">
        <v>138</v>
      </c>
      <c r="B36" s="35" t="s">
        <v>145</v>
      </c>
      <c r="C36" s="36" t="s">
        <v>103</v>
      </c>
      <c r="D36" s="131" t="s">
        <v>573</v>
      </c>
      <c r="E36" s="37">
        <v>73.239999999999995</v>
      </c>
      <c r="F36" s="243">
        <f t="shared" si="4"/>
        <v>48</v>
      </c>
      <c r="G36" s="243">
        <f>ROUND(E36*F36/1000,2)</f>
        <v>3.52</v>
      </c>
      <c r="H36" s="37">
        <v>73.239999999999995</v>
      </c>
      <c r="I36" s="243">
        <f t="shared" si="5"/>
        <v>48</v>
      </c>
      <c r="J36" s="243">
        <f t="shared" si="6"/>
        <v>3.52</v>
      </c>
      <c r="K36" s="253">
        <v>96</v>
      </c>
      <c r="L36" s="188">
        <f t="shared" si="7"/>
        <v>7.04</v>
      </c>
    </row>
    <row r="37" spans="1:14" ht="29.25" customHeight="1">
      <c r="A37" s="196" t="s">
        <v>140</v>
      </c>
      <c r="B37" s="35" t="s">
        <v>147</v>
      </c>
      <c r="C37" s="36" t="s">
        <v>103</v>
      </c>
      <c r="D37" s="131" t="s">
        <v>573</v>
      </c>
      <c r="E37" s="37">
        <v>73.239999999999995</v>
      </c>
      <c r="F37" s="243">
        <f t="shared" si="4"/>
        <v>0</v>
      </c>
      <c r="G37" s="243">
        <f>ROUND(E37*F37/1000,2)</f>
        <v>0</v>
      </c>
      <c r="H37" s="37">
        <v>73.239999999999995</v>
      </c>
      <c r="I37" s="243">
        <f t="shared" si="5"/>
        <v>0</v>
      </c>
      <c r="J37" s="243">
        <f t="shared" si="6"/>
        <v>0</v>
      </c>
      <c r="K37" s="20">
        <v>0</v>
      </c>
      <c r="L37" s="188">
        <f t="shared" si="7"/>
        <v>0</v>
      </c>
    </row>
    <row r="38" spans="1:14" ht="27.75" customHeight="1">
      <c r="A38" s="196" t="s">
        <v>142</v>
      </c>
      <c r="B38" s="35" t="s">
        <v>611</v>
      </c>
      <c r="C38" s="36" t="s">
        <v>159</v>
      </c>
      <c r="D38" s="131" t="s">
        <v>573</v>
      </c>
      <c r="E38" s="37">
        <v>85.91</v>
      </c>
      <c r="F38" s="243">
        <f t="shared" si="4"/>
        <v>150</v>
      </c>
      <c r="G38" s="243">
        <f>ROUND(E38*F38/1000,2)</f>
        <v>12.89</v>
      </c>
      <c r="H38" s="37">
        <v>85.91</v>
      </c>
      <c r="I38" s="243">
        <f t="shared" si="5"/>
        <v>150</v>
      </c>
      <c r="J38" s="243">
        <f t="shared" si="6"/>
        <v>12.89</v>
      </c>
      <c r="K38" s="253">
        <v>300</v>
      </c>
      <c r="L38" s="188">
        <f t="shared" si="7"/>
        <v>25.78</v>
      </c>
    </row>
    <row r="39" spans="1:14" ht="38.25" customHeight="1">
      <c r="A39" s="196" t="s">
        <v>144</v>
      </c>
      <c r="B39" s="35" t="s">
        <v>169</v>
      </c>
      <c r="C39" s="36" t="s">
        <v>150</v>
      </c>
      <c r="D39" s="131" t="s">
        <v>573</v>
      </c>
      <c r="E39" s="152">
        <v>68.209999999999994</v>
      </c>
      <c r="F39" s="243">
        <f t="shared" si="4"/>
        <v>90.78</v>
      </c>
      <c r="G39" s="243">
        <f>ROUND(F39*E39/1000,2)</f>
        <v>6.19</v>
      </c>
      <c r="H39" s="152">
        <v>68.209999999999994</v>
      </c>
      <c r="I39" s="243">
        <f t="shared" si="5"/>
        <v>90.78</v>
      </c>
      <c r="J39" s="243">
        <f t="shared" si="6"/>
        <v>6.19</v>
      </c>
      <c r="K39" s="20">
        <v>181.56</v>
      </c>
      <c r="L39" s="188">
        <f t="shared" si="7"/>
        <v>12.38</v>
      </c>
    </row>
    <row r="40" spans="1:14" ht="35.25" customHeight="1">
      <c r="A40" s="196" t="s">
        <v>146</v>
      </c>
      <c r="B40" s="35" t="s">
        <v>161</v>
      </c>
      <c r="C40" s="36" t="s">
        <v>162</v>
      </c>
      <c r="D40" s="131" t="s">
        <v>573</v>
      </c>
      <c r="E40" s="37">
        <v>154.78</v>
      </c>
      <c r="F40" s="243">
        <f t="shared" si="4"/>
        <v>0</v>
      </c>
      <c r="G40" s="243">
        <f>ROUND(F40*E40/1000,2)</f>
        <v>0</v>
      </c>
      <c r="H40" s="37">
        <v>154.78</v>
      </c>
      <c r="I40" s="243">
        <f t="shared" si="5"/>
        <v>0</v>
      </c>
      <c r="J40" s="243">
        <f t="shared" si="6"/>
        <v>0</v>
      </c>
      <c r="K40" s="253">
        <v>0</v>
      </c>
      <c r="L40" s="188">
        <f t="shared" si="7"/>
        <v>0</v>
      </c>
    </row>
    <row r="41" spans="1:14" ht="38.25" customHeight="1">
      <c r="A41" s="196" t="s">
        <v>148</v>
      </c>
      <c r="B41" s="35" t="s">
        <v>638</v>
      </c>
      <c r="C41" s="36" t="s">
        <v>178</v>
      </c>
      <c r="D41" s="131" t="s">
        <v>577</v>
      </c>
      <c r="E41" s="37">
        <v>85.15</v>
      </c>
      <c r="F41" s="243">
        <f t="shared" si="4"/>
        <v>122.5</v>
      </c>
      <c r="G41" s="243">
        <f>ROUND(E41*F41/1000,2)</f>
        <v>10.43</v>
      </c>
      <c r="H41" s="37">
        <v>85.15</v>
      </c>
      <c r="I41" s="243">
        <f t="shared" si="5"/>
        <v>122.5</v>
      </c>
      <c r="J41" s="243">
        <f t="shared" si="6"/>
        <v>10.43</v>
      </c>
      <c r="K41" s="253">
        <v>245</v>
      </c>
      <c r="L41" s="188">
        <f t="shared" si="7"/>
        <v>20.86</v>
      </c>
    </row>
    <row r="42" spans="1:14" ht="38.25" customHeight="1">
      <c r="A42" s="196" t="s">
        <v>151</v>
      </c>
      <c r="B42" s="35" t="s">
        <v>180</v>
      </c>
      <c r="C42" s="36" t="s">
        <v>181</v>
      </c>
      <c r="D42" s="131" t="s">
        <v>579</v>
      </c>
      <c r="E42" s="37">
        <v>99.47</v>
      </c>
      <c r="F42" s="243">
        <f t="shared" si="4"/>
        <v>10.61</v>
      </c>
      <c r="G42" s="243">
        <f>ROUND(E42*F42/1000,2)</f>
        <v>1.06</v>
      </c>
      <c r="H42" s="37">
        <v>99.47</v>
      </c>
      <c r="I42" s="243">
        <f t="shared" si="5"/>
        <v>10.600000000000001</v>
      </c>
      <c r="J42" s="243">
        <f t="shared" si="6"/>
        <v>1.05</v>
      </c>
      <c r="K42" s="20">
        <v>21.21</v>
      </c>
      <c r="L42" s="188">
        <f t="shared" si="7"/>
        <v>2.1100000000000003</v>
      </c>
    </row>
    <row r="43" spans="1:14" ht="36" customHeight="1">
      <c r="A43" s="196" t="s">
        <v>154</v>
      </c>
      <c r="B43" s="35" t="s">
        <v>222</v>
      </c>
      <c r="C43" s="36" t="s">
        <v>223</v>
      </c>
      <c r="D43" s="131" t="s">
        <v>573</v>
      </c>
      <c r="E43" s="37">
        <v>216.14</v>
      </c>
      <c r="F43" s="243">
        <f t="shared" si="4"/>
        <v>157.1</v>
      </c>
      <c r="G43" s="243">
        <f>ROUND(F43*E43/1000,2)</f>
        <v>33.96</v>
      </c>
      <c r="H43" s="37">
        <v>216.14</v>
      </c>
      <c r="I43" s="243">
        <f t="shared" si="5"/>
        <v>157.1</v>
      </c>
      <c r="J43" s="243">
        <f t="shared" si="6"/>
        <v>33.96</v>
      </c>
      <c r="K43" s="20">
        <v>314.2</v>
      </c>
      <c r="L43" s="188">
        <f t="shared" si="7"/>
        <v>67.92</v>
      </c>
    </row>
    <row r="44" spans="1:14" ht="27" customHeight="1">
      <c r="A44" s="196" t="s">
        <v>157</v>
      </c>
      <c r="B44" s="35" t="s">
        <v>239</v>
      </c>
      <c r="C44" s="243" t="s">
        <v>500</v>
      </c>
      <c r="D44" s="29" t="s">
        <v>636</v>
      </c>
      <c r="E44" s="37">
        <v>87.42</v>
      </c>
      <c r="F44" s="243">
        <f t="shared" si="4"/>
        <v>42.5</v>
      </c>
      <c r="G44" s="243">
        <f>ROUND(F44*E44/1000,2)</f>
        <v>3.72</v>
      </c>
      <c r="H44" s="37">
        <v>87.42</v>
      </c>
      <c r="I44" s="243">
        <f t="shared" si="5"/>
        <v>42.5</v>
      </c>
      <c r="J44" s="243">
        <f t="shared" si="6"/>
        <v>3.72</v>
      </c>
      <c r="K44" s="253">
        <v>85</v>
      </c>
      <c r="L44" s="188">
        <f t="shared" si="7"/>
        <v>7.44</v>
      </c>
    </row>
    <row r="45" spans="1:14" ht="34.5" customHeight="1">
      <c r="A45" s="196" t="s">
        <v>160</v>
      </c>
      <c r="B45" s="43" t="s">
        <v>487</v>
      </c>
      <c r="C45" s="44" t="s">
        <v>318</v>
      </c>
      <c r="D45" s="140" t="s">
        <v>616</v>
      </c>
      <c r="E45" s="110">
        <v>88.42</v>
      </c>
      <c r="F45" s="32">
        <f t="shared" si="4"/>
        <v>46.32</v>
      </c>
      <c r="G45" s="32">
        <f>ROUND(F45*E45/1000,2)</f>
        <v>4.0999999999999996</v>
      </c>
      <c r="H45" s="110">
        <v>88.42</v>
      </c>
      <c r="I45" s="32">
        <f t="shared" si="5"/>
        <v>46.32</v>
      </c>
      <c r="J45" s="32">
        <f t="shared" si="6"/>
        <v>4.0999999999999996</v>
      </c>
      <c r="K45" s="141">
        <v>92.64</v>
      </c>
      <c r="L45" s="189">
        <f t="shared" si="7"/>
        <v>8.1999999999999993</v>
      </c>
    </row>
    <row r="46" spans="1:14" s="125" customFormat="1" ht="30.75" customHeight="1">
      <c r="A46" s="182" t="s">
        <v>321</v>
      </c>
      <c r="B46" s="25" t="s">
        <v>322</v>
      </c>
      <c r="C46" s="10" t="s">
        <v>21</v>
      </c>
      <c r="D46" s="10" t="s">
        <v>573</v>
      </c>
      <c r="E46" s="46">
        <v>73.239999999999995</v>
      </c>
      <c r="F46" s="10">
        <f t="shared" si="4"/>
        <v>92.5</v>
      </c>
      <c r="G46" s="10">
        <f>ROUND(E46*F46/1000,2)</f>
        <v>6.77</v>
      </c>
      <c r="H46" s="10">
        <v>73.239999999999995</v>
      </c>
      <c r="I46" s="10">
        <f t="shared" si="5"/>
        <v>92.5</v>
      </c>
      <c r="J46" s="10">
        <f t="shared" si="6"/>
        <v>6.77</v>
      </c>
      <c r="K46" s="10">
        <v>185</v>
      </c>
      <c r="L46" s="183">
        <f t="shared" si="7"/>
        <v>13.54</v>
      </c>
      <c r="N46" s="120"/>
    </row>
    <row r="47" spans="1:14" ht="29.25" customHeight="1">
      <c r="A47" s="182" t="s">
        <v>323</v>
      </c>
      <c r="B47" s="25" t="s">
        <v>324</v>
      </c>
      <c r="C47" s="10"/>
      <c r="D47" s="10"/>
      <c r="E47" s="10"/>
      <c r="F47" s="10">
        <f>SUM(F48:F48)</f>
        <v>66.5</v>
      </c>
      <c r="G47" s="10">
        <f>SUM(G48:G48)</f>
        <v>5.71</v>
      </c>
      <c r="H47" s="10"/>
      <c r="I47" s="10">
        <f>SUM(I48:I48)</f>
        <v>66.5</v>
      </c>
      <c r="J47" s="10">
        <f>SUM(J48:J48)</f>
        <v>5.71</v>
      </c>
      <c r="K47" s="10">
        <f>SUM(K48:K48)</f>
        <v>133</v>
      </c>
      <c r="L47" s="183">
        <f>SUM(L48:L48)</f>
        <v>11.42</v>
      </c>
    </row>
    <row r="48" spans="1:14" ht="38.25" customHeight="1">
      <c r="A48" s="196" t="s">
        <v>325</v>
      </c>
      <c r="B48" s="126" t="s">
        <v>328</v>
      </c>
      <c r="C48" s="44" t="s">
        <v>159</v>
      </c>
      <c r="D48" s="32" t="s">
        <v>573</v>
      </c>
      <c r="E48" s="76">
        <v>85.91</v>
      </c>
      <c r="F48" s="32">
        <f>ROUND(K48/12*6,2)</f>
        <v>66.5</v>
      </c>
      <c r="G48" s="32">
        <f>ROUND(E48*F48/1000,2)</f>
        <v>5.71</v>
      </c>
      <c r="H48" s="76">
        <v>85.91</v>
      </c>
      <c r="I48" s="32">
        <f>K48-F48</f>
        <v>66.5</v>
      </c>
      <c r="J48" s="32">
        <f>ROUND(H48*I48/1000,2)</f>
        <v>5.71</v>
      </c>
      <c r="K48" s="32">
        <v>133</v>
      </c>
      <c r="L48" s="189">
        <f>G48+J48</f>
        <v>11.42</v>
      </c>
    </row>
    <row r="49" spans="1:14" s="125" customFormat="1" ht="36" customHeight="1">
      <c r="A49" s="182" t="s">
        <v>335</v>
      </c>
      <c r="B49" s="25" t="s">
        <v>336</v>
      </c>
      <c r="C49" s="10"/>
      <c r="D49" s="10"/>
      <c r="E49" s="10"/>
      <c r="F49" s="10">
        <f>SUM(F50:F52)</f>
        <v>209</v>
      </c>
      <c r="G49" s="10">
        <f>SUM(G50:G52)</f>
        <v>16.350000000000001</v>
      </c>
      <c r="H49" s="10"/>
      <c r="I49" s="10">
        <f>SUM(I50:I52)</f>
        <v>209</v>
      </c>
      <c r="J49" s="10">
        <f>SUM(J50:J52)</f>
        <v>16.350000000000001</v>
      </c>
      <c r="K49" s="10">
        <f>SUM(K50:K52)</f>
        <v>418</v>
      </c>
      <c r="L49" s="183">
        <f>SUM(L50:L52)</f>
        <v>32.700000000000003</v>
      </c>
      <c r="N49" s="120"/>
    </row>
    <row r="50" spans="1:14" ht="23.25" customHeight="1">
      <c r="A50" s="196" t="s">
        <v>337</v>
      </c>
      <c r="B50" s="53" t="s">
        <v>338</v>
      </c>
      <c r="C50" s="36" t="s">
        <v>159</v>
      </c>
      <c r="D50" s="15" t="s">
        <v>573</v>
      </c>
      <c r="E50" s="76">
        <v>85.91</v>
      </c>
      <c r="F50" s="243">
        <f>ROUND(K50/12*6,2)</f>
        <v>24.5</v>
      </c>
      <c r="G50" s="243">
        <f>ROUND(E50*F50/1000,2)</f>
        <v>2.1</v>
      </c>
      <c r="H50" s="76">
        <v>85.91</v>
      </c>
      <c r="I50" s="15">
        <f>K50-F50</f>
        <v>24.5</v>
      </c>
      <c r="J50" s="15">
        <f>ROUND(H50*I50/1000,2)</f>
        <v>2.1</v>
      </c>
      <c r="K50" s="15">
        <v>49</v>
      </c>
      <c r="L50" s="194">
        <f>G50+J50</f>
        <v>4.2</v>
      </c>
    </row>
    <row r="51" spans="1:14" ht="37.5" customHeight="1">
      <c r="A51" s="196" t="s">
        <v>339</v>
      </c>
      <c r="B51" s="249" t="s">
        <v>340</v>
      </c>
      <c r="C51" s="247" t="s">
        <v>21</v>
      </c>
      <c r="D51" s="243" t="s">
        <v>573</v>
      </c>
      <c r="E51" s="37">
        <v>73.239999999999995</v>
      </c>
      <c r="F51" s="243">
        <f>ROUND(K51/12*6,2)</f>
        <v>178.5</v>
      </c>
      <c r="G51" s="243">
        <f>ROUND(E51*F51/1000,2)</f>
        <v>13.07</v>
      </c>
      <c r="H51" s="37">
        <v>73.239999999999995</v>
      </c>
      <c r="I51" s="243">
        <f>K51-F51</f>
        <v>178.5</v>
      </c>
      <c r="J51" s="243">
        <f>ROUND(H51*I51/1000,2)</f>
        <v>13.07</v>
      </c>
      <c r="K51" s="243">
        <v>357</v>
      </c>
      <c r="L51" s="188">
        <f>G51+J51</f>
        <v>26.14</v>
      </c>
    </row>
    <row r="52" spans="1:14" ht="38.25" customHeight="1">
      <c r="A52" s="196" t="s">
        <v>341</v>
      </c>
      <c r="B52" s="75" t="s">
        <v>492</v>
      </c>
      <c r="C52" s="73" t="s">
        <v>55</v>
      </c>
      <c r="D52" s="11" t="s">
        <v>449</v>
      </c>
      <c r="E52" s="37">
        <v>196.94</v>
      </c>
      <c r="F52" s="243">
        <f>ROUND(K52/12*6,2)</f>
        <v>6</v>
      </c>
      <c r="G52" s="243">
        <f>ROUND(F52*E52/1000,2)</f>
        <v>1.18</v>
      </c>
      <c r="H52" s="37">
        <v>196.94</v>
      </c>
      <c r="I52" s="32">
        <f>K52-F52</f>
        <v>6</v>
      </c>
      <c r="J52" s="32">
        <f>ROUND(H52*I52/1000,2)</f>
        <v>1.18</v>
      </c>
      <c r="K52" s="32">
        <v>12</v>
      </c>
      <c r="L52" s="189">
        <f>G52+J52</f>
        <v>2.36</v>
      </c>
    </row>
    <row r="53" spans="1:14" ht="39.75" customHeight="1">
      <c r="A53" s="182" t="s">
        <v>343</v>
      </c>
      <c r="B53" s="25" t="s">
        <v>344</v>
      </c>
      <c r="C53" s="10"/>
      <c r="D53" s="10"/>
      <c r="E53" s="10"/>
      <c r="F53" s="10">
        <f>SUM(F54:F65)</f>
        <v>1480.57</v>
      </c>
      <c r="G53" s="10">
        <f>SUM(G54:G65)</f>
        <v>103.70999999999998</v>
      </c>
      <c r="H53" s="10"/>
      <c r="I53" s="10">
        <f>SUM(I54:I65)</f>
        <v>1505.56</v>
      </c>
      <c r="J53" s="10">
        <f>SUM(J54:J65)</f>
        <v>104.37999999999998</v>
      </c>
      <c r="K53" s="10">
        <f>SUM(K54:K65)</f>
        <v>2961.13</v>
      </c>
      <c r="L53" s="183">
        <f>SUM(L54:L65)</f>
        <v>208.59999999999994</v>
      </c>
    </row>
    <row r="54" spans="1:14" ht="42" customHeight="1">
      <c r="A54" s="289" t="s">
        <v>345</v>
      </c>
      <c r="B54" s="53" t="s">
        <v>346</v>
      </c>
      <c r="C54" s="11" t="s">
        <v>347</v>
      </c>
      <c r="D54" s="29" t="s">
        <v>573</v>
      </c>
      <c r="E54" s="37">
        <v>73.239999999999995</v>
      </c>
      <c r="F54" s="243">
        <f t="shared" ref="F54:F65" si="8">ROUND(K54/12*6,2)</f>
        <v>155</v>
      </c>
      <c r="G54" s="243">
        <f t="shared" ref="G54:G61" si="9">ROUND(E54*F54/1000,2)</f>
        <v>11.35</v>
      </c>
      <c r="H54" s="37">
        <v>73.239999999999995</v>
      </c>
      <c r="I54" s="15">
        <f>K54-F54</f>
        <v>155</v>
      </c>
      <c r="J54" s="15">
        <f>ROUND(H54*I54/1000,2)</f>
        <v>11.35</v>
      </c>
      <c r="K54" s="243">
        <v>310</v>
      </c>
      <c r="L54" s="194">
        <f>G54+J54</f>
        <v>22.7</v>
      </c>
    </row>
    <row r="55" spans="1:14" ht="78" customHeight="1">
      <c r="A55" s="289"/>
      <c r="B55" s="249" t="s">
        <v>493</v>
      </c>
      <c r="C55" s="11" t="s">
        <v>347</v>
      </c>
      <c r="D55" s="29" t="s">
        <v>573</v>
      </c>
      <c r="E55" s="145">
        <v>43.5</v>
      </c>
      <c r="F55" s="243">
        <f t="shared" si="8"/>
        <v>305.73</v>
      </c>
      <c r="G55" s="243">
        <f t="shared" si="9"/>
        <v>13.3</v>
      </c>
      <c r="H55" s="145">
        <v>43.5</v>
      </c>
      <c r="I55" s="243">
        <f>K55-F55</f>
        <v>305.72000000000003</v>
      </c>
      <c r="J55" s="243">
        <f>ROUND(H55*I55/1000,2)</f>
        <v>13.3</v>
      </c>
      <c r="K55" s="243">
        <v>611.45000000000005</v>
      </c>
      <c r="L55" s="188">
        <f>G55+J55</f>
        <v>26.6</v>
      </c>
    </row>
    <row r="56" spans="1:14" ht="110.25" customHeight="1">
      <c r="A56" s="289"/>
      <c r="B56" s="249" t="s">
        <v>494</v>
      </c>
      <c r="C56" s="11" t="s">
        <v>347</v>
      </c>
      <c r="D56" s="29" t="s">
        <v>573</v>
      </c>
      <c r="E56" s="145">
        <v>43.5</v>
      </c>
      <c r="F56" s="243">
        <f t="shared" si="8"/>
        <v>228.01</v>
      </c>
      <c r="G56" s="243">
        <f t="shared" si="9"/>
        <v>9.92</v>
      </c>
      <c r="H56" s="145">
        <v>43.5</v>
      </c>
      <c r="I56" s="243">
        <f>K56-F56</f>
        <v>228.01</v>
      </c>
      <c r="J56" s="243">
        <f>ROUND(H56*I56/1000,2)</f>
        <v>9.92</v>
      </c>
      <c r="K56" s="243">
        <v>456.02</v>
      </c>
      <c r="L56" s="188">
        <f>G56+J56</f>
        <v>19.84</v>
      </c>
    </row>
    <row r="57" spans="1:14" ht="66.75" customHeight="1">
      <c r="A57" s="289"/>
      <c r="B57" s="249" t="s">
        <v>495</v>
      </c>
      <c r="C57" s="11" t="s">
        <v>347</v>
      </c>
      <c r="D57" s="29" t="s">
        <v>573</v>
      </c>
      <c r="E57" s="145">
        <v>43.5</v>
      </c>
      <c r="F57" s="243">
        <f t="shared" si="8"/>
        <v>100</v>
      </c>
      <c r="G57" s="243">
        <f t="shared" si="9"/>
        <v>4.3499999999999996</v>
      </c>
      <c r="H57" s="145">
        <v>43.5</v>
      </c>
      <c r="I57" s="243">
        <v>125</v>
      </c>
      <c r="J57" s="243">
        <v>5.0199999999999996</v>
      </c>
      <c r="K57" s="243">
        <v>200</v>
      </c>
      <c r="L57" s="188">
        <v>9.8800000000000008</v>
      </c>
    </row>
    <row r="58" spans="1:14" ht="42.75" customHeight="1">
      <c r="A58" s="254" t="s">
        <v>351</v>
      </c>
      <c r="B58" s="249" t="s">
        <v>352</v>
      </c>
      <c r="C58" s="11" t="s">
        <v>347</v>
      </c>
      <c r="D58" s="29" t="s">
        <v>573</v>
      </c>
      <c r="E58" s="37">
        <v>73.239999999999995</v>
      </c>
      <c r="F58" s="243">
        <f t="shared" si="8"/>
        <v>300</v>
      </c>
      <c r="G58" s="243">
        <f t="shared" si="9"/>
        <v>21.97</v>
      </c>
      <c r="H58" s="37">
        <v>73.239999999999995</v>
      </c>
      <c r="I58" s="243">
        <f t="shared" ref="I58:I65" si="10">K58-F58</f>
        <v>300</v>
      </c>
      <c r="J58" s="243">
        <f t="shared" ref="J58:J65" si="11">ROUND(H58*I58/1000,2)</f>
        <v>21.97</v>
      </c>
      <c r="K58" s="243">
        <v>600</v>
      </c>
      <c r="L58" s="188">
        <f t="shared" ref="L58:L65" si="12">G58+J58</f>
        <v>43.94</v>
      </c>
    </row>
    <row r="59" spans="1:14" ht="38.25" customHeight="1">
      <c r="A59" s="254" t="s">
        <v>353</v>
      </c>
      <c r="B59" s="249" t="s">
        <v>357</v>
      </c>
      <c r="C59" s="243" t="s">
        <v>18</v>
      </c>
      <c r="D59" s="29" t="s">
        <v>571</v>
      </c>
      <c r="E59" s="37">
        <v>85.27</v>
      </c>
      <c r="F59" s="243">
        <f t="shared" si="8"/>
        <v>37.5</v>
      </c>
      <c r="G59" s="243">
        <f t="shared" si="9"/>
        <v>3.2</v>
      </c>
      <c r="H59" s="37">
        <v>85.27</v>
      </c>
      <c r="I59" s="243">
        <f t="shared" si="10"/>
        <v>37.5</v>
      </c>
      <c r="J59" s="243">
        <f t="shared" si="11"/>
        <v>3.2</v>
      </c>
      <c r="K59" s="243">
        <v>75</v>
      </c>
      <c r="L59" s="188">
        <f t="shared" si="12"/>
        <v>6.4</v>
      </c>
    </row>
    <row r="60" spans="1:14" ht="38.25" customHeight="1">
      <c r="A60" s="254" t="s">
        <v>356</v>
      </c>
      <c r="B60" s="249" t="s">
        <v>359</v>
      </c>
      <c r="C60" s="143" t="s">
        <v>159</v>
      </c>
      <c r="D60" s="243" t="s">
        <v>573</v>
      </c>
      <c r="E60" s="37">
        <v>85.91</v>
      </c>
      <c r="F60" s="243">
        <f t="shared" si="8"/>
        <v>143.5</v>
      </c>
      <c r="G60" s="243">
        <f t="shared" si="9"/>
        <v>12.33</v>
      </c>
      <c r="H60" s="37">
        <v>85.91</v>
      </c>
      <c r="I60" s="243">
        <f t="shared" si="10"/>
        <v>143.5</v>
      </c>
      <c r="J60" s="243">
        <f t="shared" si="11"/>
        <v>12.33</v>
      </c>
      <c r="K60" s="243">
        <v>287</v>
      </c>
      <c r="L60" s="188">
        <f t="shared" si="12"/>
        <v>24.66</v>
      </c>
    </row>
    <row r="61" spans="1:14" ht="41.25" customHeight="1">
      <c r="A61" s="254" t="s">
        <v>358</v>
      </c>
      <c r="B61" s="249" t="s">
        <v>362</v>
      </c>
      <c r="C61" s="243" t="s">
        <v>363</v>
      </c>
      <c r="D61" s="243" t="s">
        <v>573</v>
      </c>
      <c r="E61" s="37">
        <v>205.82</v>
      </c>
      <c r="F61" s="243">
        <f t="shared" si="8"/>
        <v>61.5</v>
      </c>
      <c r="G61" s="243">
        <f t="shared" si="9"/>
        <v>12.66</v>
      </c>
      <c r="H61" s="37">
        <v>205.82</v>
      </c>
      <c r="I61" s="243">
        <f t="shared" si="10"/>
        <v>61.5</v>
      </c>
      <c r="J61" s="243">
        <f t="shared" si="11"/>
        <v>12.66</v>
      </c>
      <c r="K61" s="243">
        <v>123</v>
      </c>
      <c r="L61" s="188">
        <f t="shared" si="12"/>
        <v>25.32</v>
      </c>
    </row>
    <row r="62" spans="1:14" ht="54" customHeight="1">
      <c r="A62" s="254" t="s">
        <v>361</v>
      </c>
      <c r="B62" s="249" t="s">
        <v>365</v>
      </c>
      <c r="C62" s="36" t="s">
        <v>178</v>
      </c>
      <c r="D62" s="243" t="s">
        <v>577</v>
      </c>
      <c r="E62" s="37">
        <v>85.15</v>
      </c>
      <c r="F62" s="243">
        <f t="shared" si="8"/>
        <v>30</v>
      </c>
      <c r="G62" s="243">
        <f>ROUND(F62*E62/1000,2)</f>
        <v>2.5499999999999998</v>
      </c>
      <c r="H62" s="37">
        <v>85.15</v>
      </c>
      <c r="I62" s="243">
        <f t="shared" si="10"/>
        <v>30</v>
      </c>
      <c r="J62" s="243">
        <f t="shared" si="11"/>
        <v>2.5499999999999998</v>
      </c>
      <c r="K62" s="243">
        <v>60</v>
      </c>
      <c r="L62" s="188">
        <f t="shared" si="12"/>
        <v>5.0999999999999996</v>
      </c>
    </row>
    <row r="63" spans="1:14" ht="35.25" customHeight="1">
      <c r="A63" s="254" t="s">
        <v>367</v>
      </c>
      <c r="B63" s="249" t="s">
        <v>368</v>
      </c>
      <c r="C63" s="15" t="s">
        <v>565</v>
      </c>
      <c r="D63" s="243" t="s">
        <v>636</v>
      </c>
      <c r="E63" s="37">
        <v>87.42</v>
      </c>
      <c r="F63" s="243">
        <f t="shared" si="8"/>
        <v>18</v>
      </c>
      <c r="G63" s="243">
        <f>ROUND(E63*F63/1000,2)</f>
        <v>1.57</v>
      </c>
      <c r="H63" s="37">
        <v>87.42</v>
      </c>
      <c r="I63" s="243">
        <f t="shared" si="10"/>
        <v>18</v>
      </c>
      <c r="J63" s="243">
        <f t="shared" si="11"/>
        <v>1.57</v>
      </c>
      <c r="K63" s="243">
        <v>36</v>
      </c>
      <c r="L63" s="188">
        <f t="shared" si="12"/>
        <v>3.14</v>
      </c>
    </row>
    <row r="64" spans="1:14" ht="52.5" customHeight="1">
      <c r="A64" s="254" t="s">
        <v>370</v>
      </c>
      <c r="B64" s="53" t="s">
        <v>502</v>
      </c>
      <c r="C64" s="243" t="s">
        <v>639</v>
      </c>
      <c r="D64" s="29" t="s">
        <v>574</v>
      </c>
      <c r="E64" s="244">
        <v>90.59</v>
      </c>
      <c r="F64" s="243">
        <f t="shared" si="8"/>
        <v>88.83</v>
      </c>
      <c r="G64" s="243">
        <f>ROUND(E64*F64/1000,2)</f>
        <v>8.0500000000000007</v>
      </c>
      <c r="H64" s="244">
        <v>90.59</v>
      </c>
      <c r="I64" s="243">
        <f t="shared" si="10"/>
        <v>88.83</v>
      </c>
      <c r="J64" s="243">
        <f t="shared" si="11"/>
        <v>8.0500000000000007</v>
      </c>
      <c r="K64" s="243">
        <v>177.66</v>
      </c>
      <c r="L64" s="188">
        <f t="shared" si="12"/>
        <v>16.100000000000001</v>
      </c>
    </row>
    <row r="65" spans="1:256" ht="38.25" customHeight="1">
      <c r="A65" s="254" t="s">
        <v>374</v>
      </c>
      <c r="B65" s="249" t="s">
        <v>640</v>
      </c>
      <c r="C65" s="73" t="s">
        <v>55</v>
      </c>
      <c r="D65" s="243" t="s">
        <v>449</v>
      </c>
      <c r="E65" s="37">
        <v>196.94</v>
      </c>
      <c r="F65" s="243">
        <f t="shared" si="8"/>
        <v>12.5</v>
      </c>
      <c r="G65" s="243">
        <f>ROUND(F65*E65/1000,2)</f>
        <v>2.46</v>
      </c>
      <c r="H65" s="37">
        <v>196.94</v>
      </c>
      <c r="I65" s="243">
        <f t="shared" si="10"/>
        <v>12.5</v>
      </c>
      <c r="J65" s="243">
        <f t="shared" si="11"/>
        <v>2.46</v>
      </c>
      <c r="K65" s="243">
        <v>25</v>
      </c>
      <c r="L65" s="188">
        <f t="shared" si="12"/>
        <v>4.92</v>
      </c>
    </row>
    <row r="66" spans="1:256" ht="38.25" customHeight="1">
      <c r="A66" s="331" t="s">
        <v>388</v>
      </c>
      <c r="B66" s="25" t="s">
        <v>389</v>
      </c>
      <c r="C66" s="10"/>
      <c r="D66" s="10"/>
      <c r="E66" s="10"/>
      <c r="F66" s="10">
        <f>F67</f>
        <v>226.2</v>
      </c>
      <c r="G66" s="10">
        <f>G67</f>
        <v>16.57</v>
      </c>
      <c r="H66" s="10"/>
      <c r="I66" s="10">
        <f>I67</f>
        <v>226.2</v>
      </c>
      <c r="J66" s="10">
        <f>J67</f>
        <v>16.57</v>
      </c>
      <c r="K66" s="10">
        <f>K67</f>
        <v>452.4</v>
      </c>
      <c r="L66" s="183">
        <f>L67</f>
        <v>33.14</v>
      </c>
    </row>
    <row r="67" spans="1:256" ht="51" customHeight="1">
      <c r="A67" s="332" t="s">
        <v>390</v>
      </c>
      <c r="B67" s="126" t="s">
        <v>391</v>
      </c>
      <c r="C67" s="59" t="s">
        <v>103</v>
      </c>
      <c r="D67" s="59" t="s">
        <v>573</v>
      </c>
      <c r="E67" s="37">
        <v>73.239999999999995</v>
      </c>
      <c r="F67" s="32">
        <f>ROUND(K67/12*6,2)</f>
        <v>226.2</v>
      </c>
      <c r="G67" s="32">
        <f>ROUND(E67*F67/1000,2)</f>
        <v>16.57</v>
      </c>
      <c r="H67" s="37">
        <v>73.239999999999995</v>
      </c>
      <c r="I67" s="59">
        <f>K67-F67</f>
        <v>226.2</v>
      </c>
      <c r="J67" s="59">
        <f>ROUND(H67*I67/1000,2)</f>
        <v>16.57</v>
      </c>
      <c r="K67" s="146">
        <v>452.4</v>
      </c>
      <c r="L67" s="187">
        <f>G67+J67</f>
        <v>33.14</v>
      </c>
    </row>
    <row r="68" spans="1:256" ht="38.25" customHeight="1">
      <c r="A68" s="182" t="s">
        <v>395</v>
      </c>
      <c r="B68" s="25" t="s">
        <v>396</v>
      </c>
      <c r="C68" s="10"/>
      <c r="D68" s="10"/>
      <c r="E68" s="10"/>
      <c r="F68" s="10">
        <f>SUM(F70:F77)</f>
        <v>450.08</v>
      </c>
      <c r="G68" s="10">
        <f>SUM(G70:G77)</f>
        <v>40.700000000000003</v>
      </c>
      <c r="H68" s="10"/>
      <c r="I68" s="10">
        <f>SUM(I70:I77)</f>
        <v>450.08</v>
      </c>
      <c r="J68" s="10">
        <f>SUM(J70:J77)</f>
        <v>40.700000000000003</v>
      </c>
      <c r="K68" s="10">
        <f>SUM(K70:K77)</f>
        <v>900.16</v>
      </c>
      <c r="L68" s="183">
        <f>SUM(L70:L77)</f>
        <v>81.400000000000006</v>
      </c>
    </row>
    <row r="69" spans="1:256" ht="42" customHeight="1">
      <c r="A69" s="332" t="s">
        <v>397</v>
      </c>
      <c r="B69" s="82" t="s">
        <v>398</v>
      </c>
      <c r="C69" s="26"/>
      <c r="D69" s="26"/>
      <c r="E69" s="26"/>
      <c r="F69" s="26"/>
      <c r="G69" s="26"/>
      <c r="H69" s="26"/>
      <c r="I69" s="26"/>
      <c r="J69" s="26"/>
      <c r="K69" s="26"/>
      <c r="L69" s="333"/>
    </row>
    <row r="70" spans="1:256" ht="25.5" customHeight="1">
      <c r="A70" s="334"/>
      <c r="B70" s="249" t="s">
        <v>561</v>
      </c>
      <c r="C70" s="247" t="s">
        <v>641</v>
      </c>
      <c r="D70" s="243" t="s">
        <v>573</v>
      </c>
      <c r="E70" s="37">
        <v>73.239999999999995</v>
      </c>
      <c r="F70" s="243">
        <f t="shared" ref="F70:F78" si="13">ROUND(K70/12*6,2)</f>
        <v>82.86</v>
      </c>
      <c r="G70" s="243">
        <f>ROUND(E70*F70/1000,2)</f>
        <v>6.07</v>
      </c>
      <c r="H70" s="37">
        <v>73.239999999999995</v>
      </c>
      <c r="I70" s="243">
        <f t="shared" ref="I70:I78" si="14">K70-F70</f>
        <v>82.86</v>
      </c>
      <c r="J70" s="243">
        <f t="shared" ref="J70:J78" si="15">ROUND(H70*I70/1000,2)</f>
        <v>6.07</v>
      </c>
      <c r="K70" s="243">
        <v>165.72</v>
      </c>
      <c r="L70" s="188">
        <f t="shared" ref="L70:L78" si="16">G70+J70</f>
        <v>12.14</v>
      </c>
    </row>
    <row r="71" spans="1:256" ht="33.75" customHeight="1">
      <c r="A71" s="334"/>
      <c r="B71" s="249" t="s">
        <v>626</v>
      </c>
      <c r="C71" s="247" t="s">
        <v>18</v>
      </c>
      <c r="D71" s="29" t="s">
        <v>571</v>
      </c>
      <c r="E71" s="37">
        <v>85.27</v>
      </c>
      <c r="F71" s="243">
        <f t="shared" si="13"/>
        <v>43.71</v>
      </c>
      <c r="G71" s="243">
        <f>ROUND(E71*F71/1000,2)</f>
        <v>3.73</v>
      </c>
      <c r="H71" s="37">
        <v>85.27</v>
      </c>
      <c r="I71" s="243">
        <f t="shared" si="14"/>
        <v>43.71</v>
      </c>
      <c r="J71" s="243">
        <f t="shared" si="15"/>
        <v>3.73</v>
      </c>
      <c r="K71" s="243">
        <v>87.42</v>
      </c>
      <c r="L71" s="188">
        <f t="shared" si="16"/>
        <v>7.46</v>
      </c>
    </row>
    <row r="72" spans="1:256" ht="20.25" customHeight="1">
      <c r="A72" s="334"/>
      <c r="B72" s="249" t="s">
        <v>513</v>
      </c>
      <c r="C72" s="247" t="s">
        <v>129</v>
      </c>
      <c r="D72" s="243" t="s">
        <v>272</v>
      </c>
      <c r="E72" s="37">
        <v>165.79</v>
      </c>
      <c r="F72" s="243">
        <f t="shared" si="13"/>
        <v>8.3000000000000007</v>
      </c>
      <c r="G72" s="243">
        <f>ROUND(F72*E72/1000,2)</f>
        <v>1.38</v>
      </c>
      <c r="H72" s="37">
        <v>165.79</v>
      </c>
      <c r="I72" s="243">
        <f t="shared" si="14"/>
        <v>8.3000000000000007</v>
      </c>
      <c r="J72" s="243">
        <f t="shared" si="15"/>
        <v>1.38</v>
      </c>
      <c r="K72" s="243">
        <v>16.600000000000001</v>
      </c>
      <c r="L72" s="188">
        <f t="shared" si="16"/>
        <v>2.76</v>
      </c>
    </row>
    <row r="73" spans="1:256" ht="39.75" customHeight="1">
      <c r="A73" s="334"/>
      <c r="B73" s="147" t="s">
        <v>629</v>
      </c>
      <c r="C73" s="247" t="s">
        <v>363</v>
      </c>
      <c r="D73" s="243" t="s">
        <v>573</v>
      </c>
      <c r="E73" s="37">
        <v>205.82</v>
      </c>
      <c r="F73" s="243">
        <f t="shared" si="13"/>
        <v>17.5</v>
      </c>
      <c r="G73" s="243">
        <f>ROUND(E73*F73/1000,2)</f>
        <v>3.6</v>
      </c>
      <c r="H73" s="37">
        <v>205.82</v>
      </c>
      <c r="I73" s="243">
        <f t="shared" si="14"/>
        <v>17.5</v>
      </c>
      <c r="J73" s="243">
        <f t="shared" si="15"/>
        <v>3.6</v>
      </c>
      <c r="K73" s="243">
        <v>35</v>
      </c>
      <c r="L73" s="188">
        <f t="shared" si="16"/>
        <v>7.2</v>
      </c>
    </row>
    <row r="74" spans="1:256" ht="51" customHeight="1">
      <c r="A74" s="334"/>
      <c r="B74" s="249" t="s">
        <v>403</v>
      </c>
      <c r="C74" s="247" t="s">
        <v>404</v>
      </c>
      <c r="D74" s="243" t="s">
        <v>642</v>
      </c>
      <c r="E74" s="37">
        <v>90.59</v>
      </c>
      <c r="F74" s="243">
        <f t="shared" si="13"/>
        <v>83.53</v>
      </c>
      <c r="G74" s="243">
        <f>ROUND(E74*F74/1000,2)</f>
        <v>7.57</v>
      </c>
      <c r="H74" s="37">
        <v>90.59</v>
      </c>
      <c r="I74" s="243">
        <f t="shared" si="14"/>
        <v>83.53</v>
      </c>
      <c r="J74" s="243">
        <f t="shared" si="15"/>
        <v>7.57</v>
      </c>
      <c r="K74" s="243">
        <v>167.06</v>
      </c>
      <c r="L74" s="188">
        <f t="shared" si="16"/>
        <v>15.14</v>
      </c>
    </row>
    <row r="75" spans="1:256" ht="27" customHeight="1">
      <c r="A75" s="334"/>
      <c r="B75" s="249" t="s">
        <v>410</v>
      </c>
      <c r="C75" s="36" t="s">
        <v>159</v>
      </c>
      <c r="D75" s="243" t="s">
        <v>573</v>
      </c>
      <c r="E75" s="37">
        <v>85.91</v>
      </c>
      <c r="F75" s="243">
        <f t="shared" si="13"/>
        <v>125</v>
      </c>
      <c r="G75" s="243">
        <f>ROUND(E75*F75/1000,2)</f>
        <v>10.74</v>
      </c>
      <c r="H75" s="37">
        <v>85.91</v>
      </c>
      <c r="I75" s="243">
        <f t="shared" si="14"/>
        <v>125</v>
      </c>
      <c r="J75" s="243">
        <f t="shared" si="15"/>
        <v>10.74</v>
      </c>
      <c r="K75" s="20">
        <v>250</v>
      </c>
      <c r="L75" s="188">
        <f t="shared" si="16"/>
        <v>21.48</v>
      </c>
    </row>
    <row r="76" spans="1:256" ht="59.25" customHeight="1">
      <c r="A76" s="334"/>
      <c r="B76" s="249" t="s">
        <v>411</v>
      </c>
      <c r="C76" s="36" t="s">
        <v>178</v>
      </c>
      <c r="D76" s="243" t="s">
        <v>577</v>
      </c>
      <c r="E76" s="37">
        <v>85.15</v>
      </c>
      <c r="F76" s="243">
        <f t="shared" si="13"/>
        <v>83.1</v>
      </c>
      <c r="G76" s="243">
        <f>ROUND(F76*E76/1000,2)</f>
        <v>7.08</v>
      </c>
      <c r="H76" s="37">
        <v>85.15</v>
      </c>
      <c r="I76" s="243">
        <f t="shared" si="14"/>
        <v>83.1</v>
      </c>
      <c r="J76" s="243">
        <f t="shared" si="15"/>
        <v>7.08</v>
      </c>
      <c r="K76" s="243">
        <v>166.2</v>
      </c>
      <c r="L76" s="188">
        <f t="shared" si="16"/>
        <v>14.16</v>
      </c>
    </row>
    <row r="77" spans="1:256" ht="38.25" customHeight="1">
      <c r="A77" s="334"/>
      <c r="B77" s="75" t="s">
        <v>412</v>
      </c>
      <c r="C77" s="58" t="s">
        <v>500</v>
      </c>
      <c r="D77" s="32" t="s">
        <v>576</v>
      </c>
      <c r="E77" s="76">
        <v>87.42</v>
      </c>
      <c r="F77" s="32">
        <f t="shared" si="13"/>
        <v>6.08</v>
      </c>
      <c r="G77" s="32">
        <f>ROUND(F77*E77/1000,2)</f>
        <v>0.53</v>
      </c>
      <c r="H77" s="76">
        <v>87.42</v>
      </c>
      <c r="I77" s="32">
        <f t="shared" si="14"/>
        <v>6.08</v>
      </c>
      <c r="J77" s="32">
        <f t="shared" si="15"/>
        <v>0.53</v>
      </c>
      <c r="K77" s="153">
        <v>12.16</v>
      </c>
      <c r="L77" s="189">
        <f t="shared" si="16"/>
        <v>1.06</v>
      </c>
    </row>
    <row r="78" spans="1:256" s="89" customFormat="1" ht="27.75" customHeight="1">
      <c r="A78" s="335" t="s">
        <v>413</v>
      </c>
      <c r="B78" s="155" t="s">
        <v>414</v>
      </c>
      <c r="C78" s="156" t="s">
        <v>103</v>
      </c>
      <c r="D78" s="156" t="s">
        <v>573</v>
      </c>
      <c r="E78" s="63">
        <v>73.239999999999995</v>
      </c>
      <c r="F78" s="156">
        <f t="shared" si="13"/>
        <v>100</v>
      </c>
      <c r="G78" s="156">
        <f>ROUND(E78*F78/1000,2)</f>
        <v>7.32</v>
      </c>
      <c r="H78" s="63">
        <v>73.239999999999995</v>
      </c>
      <c r="I78" s="154">
        <f t="shared" si="14"/>
        <v>100</v>
      </c>
      <c r="J78" s="154">
        <f t="shared" si="15"/>
        <v>7.32</v>
      </c>
      <c r="K78" s="154">
        <v>200</v>
      </c>
      <c r="L78" s="336">
        <f t="shared" si="16"/>
        <v>14.64</v>
      </c>
      <c r="N78" s="120"/>
      <c r="P78" s="90"/>
      <c r="R78" s="90"/>
      <c r="T78" s="90"/>
      <c r="V78" s="90"/>
      <c r="X78" s="90"/>
      <c r="Z78" s="90"/>
      <c r="AB78" s="90"/>
      <c r="AD78" s="90"/>
      <c r="AF78" s="90"/>
      <c r="AH78" s="90"/>
      <c r="AJ78" s="90"/>
      <c r="AL78" s="90"/>
      <c r="AN78" s="90"/>
      <c r="AP78" s="90"/>
      <c r="AR78" s="90"/>
      <c r="AT78" s="90"/>
      <c r="AV78" s="90"/>
      <c r="AX78" s="90"/>
      <c r="AZ78" s="90"/>
      <c r="BB78" s="90"/>
      <c r="BD78" s="90"/>
      <c r="BF78" s="90"/>
      <c r="BH78" s="90"/>
      <c r="BJ78" s="90"/>
      <c r="BL78" s="90"/>
      <c r="BN78" s="90"/>
      <c r="BP78" s="90"/>
      <c r="BR78" s="90"/>
      <c r="BT78" s="90"/>
      <c r="BV78" s="90"/>
      <c r="BX78" s="90"/>
      <c r="BZ78" s="90"/>
      <c r="CB78" s="90"/>
      <c r="CD78" s="90"/>
      <c r="CF78" s="90"/>
      <c r="CH78" s="90"/>
      <c r="CJ78" s="90"/>
      <c r="CL78" s="90"/>
      <c r="CN78" s="90"/>
      <c r="CP78" s="90"/>
      <c r="CR78" s="90"/>
      <c r="CT78" s="90"/>
      <c r="CV78" s="90"/>
      <c r="CX78" s="90"/>
      <c r="CZ78" s="90"/>
      <c r="DB78" s="90"/>
      <c r="DD78" s="90"/>
      <c r="DF78" s="90"/>
      <c r="DH78" s="90"/>
      <c r="DJ78" s="90"/>
      <c r="DL78" s="90"/>
      <c r="DN78" s="90"/>
      <c r="DP78" s="90"/>
      <c r="DR78" s="90"/>
      <c r="DT78" s="90"/>
      <c r="DV78" s="90"/>
      <c r="DX78" s="90"/>
      <c r="DZ78" s="90"/>
      <c r="EB78" s="90"/>
      <c r="ED78" s="90"/>
      <c r="EF78" s="90"/>
      <c r="EH78" s="90"/>
      <c r="EJ78" s="90"/>
      <c r="EL78" s="90"/>
      <c r="EN78" s="90"/>
      <c r="EP78" s="90"/>
      <c r="ER78" s="90"/>
      <c r="ET78" s="90"/>
      <c r="EV78" s="90"/>
      <c r="EX78" s="90"/>
      <c r="EZ78" s="90"/>
      <c r="FB78" s="90"/>
      <c r="FD78" s="90"/>
      <c r="FF78" s="90"/>
      <c r="FH78" s="90"/>
      <c r="FJ78" s="90"/>
      <c r="FL78" s="90"/>
      <c r="FN78" s="90"/>
      <c r="FP78" s="90"/>
      <c r="FR78" s="90"/>
      <c r="FT78" s="90"/>
      <c r="FV78" s="90"/>
      <c r="FX78" s="90"/>
      <c r="FZ78" s="90"/>
      <c r="GB78" s="90"/>
      <c r="GD78" s="90"/>
      <c r="GF78" s="90"/>
      <c r="GH78" s="90"/>
      <c r="GJ78" s="90"/>
      <c r="GL78" s="90"/>
      <c r="GN78" s="90"/>
      <c r="GP78" s="90"/>
      <c r="GR78" s="90"/>
      <c r="GT78" s="90"/>
      <c r="GV78" s="90"/>
      <c r="GX78" s="90"/>
      <c r="GZ78" s="90"/>
      <c r="HB78" s="90"/>
      <c r="HD78" s="90"/>
      <c r="HF78" s="90"/>
      <c r="HH78" s="90"/>
      <c r="HJ78" s="90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5"/>
      <c r="HX78" s="125"/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5"/>
      <c r="IM78" s="125"/>
      <c r="IN78" s="125"/>
      <c r="IO78" s="125"/>
      <c r="IP78" s="125"/>
      <c r="IQ78" s="125"/>
      <c r="IR78" s="125"/>
      <c r="IS78" s="125"/>
      <c r="IT78" s="125"/>
      <c r="IU78" s="125"/>
      <c r="IV78" s="125"/>
    </row>
    <row r="79" spans="1:256" s="89" customFormat="1" ht="27.75" customHeight="1">
      <c r="A79" s="337" t="s">
        <v>415</v>
      </c>
      <c r="B79" s="65" t="s">
        <v>416</v>
      </c>
      <c r="C79" s="47"/>
      <c r="D79" s="47"/>
      <c r="E79" s="46"/>
      <c r="F79" s="46">
        <f>F80</f>
        <v>3.6</v>
      </c>
      <c r="G79" s="46">
        <f>G80</f>
        <v>0.31</v>
      </c>
      <c r="H79" s="46"/>
      <c r="I79" s="46">
        <f>I80</f>
        <v>3.6</v>
      </c>
      <c r="J79" s="46">
        <f>J80</f>
        <v>0.31</v>
      </c>
      <c r="K79" s="46">
        <f>K80</f>
        <v>7.2</v>
      </c>
      <c r="L79" s="338">
        <f>L80</f>
        <v>0.62</v>
      </c>
      <c r="N79" s="120"/>
      <c r="P79" s="90"/>
      <c r="R79" s="90"/>
      <c r="T79" s="90"/>
      <c r="V79" s="90"/>
      <c r="X79" s="90"/>
      <c r="Z79" s="90"/>
      <c r="AB79" s="90"/>
      <c r="AD79" s="90"/>
      <c r="AF79" s="90"/>
      <c r="AH79" s="90"/>
      <c r="AJ79" s="90"/>
      <c r="AL79" s="90"/>
      <c r="AN79" s="90"/>
      <c r="AP79" s="90"/>
      <c r="AR79" s="90"/>
      <c r="AT79" s="90"/>
      <c r="AV79" s="90"/>
      <c r="AX79" s="90"/>
      <c r="AZ79" s="90"/>
      <c r="BB79" s="90"/>
      <c r="BD79" s="90"/>
      <c r="BF79" s="90"/>
      <c r="BH79" s="90"/>
      <c r="BJ79" s="90"/>
      <c r="BL79" s="90"/>
      <c r="BN79" s="90"/>
      <c r="BP79" s="90"/>
      <c r="BR79" s="90"/>
      <c r="BT79" s="90"/>
      <c r="BV79" s="90"/>
      <c r="BX79" s="90"/>
      <c r="BZ79" s="90"/>
      <c r="CB79" s="90"/>
      <c r="CD79" s="90"/>
      <c r="CF79" s="90"/>
      <c r="CH79" s="90"/>
      <c r="CJ79" s="90"/>
      <c r="CL79" s="90"/>
      <c r="CN79" s="90"/>
      <c r="CP79" s="90"/>
      <c r="CR79" s="90"/>
      <c r="CT79" s="90"/>
      <c r="CV79" s="90"/>
      <c r="CX79" s="90"/>
      <c r="CZ79" s="90"/>
      <c r="DB79" s="90"/>
      <c r="DD79" s="90"/>
      <c r="DF79" s="90"/>
      <c r="DH79" s="90"/>
      <c r="DJ79" s="90"/>
      <c r="DL79" s="90"/>
      <c r="DN79" s="90"/>
      <c r="DP79" s="90"/>
      <c r="DR79" s="90"/>
      <c r="DT79" s="90"/>
      <c r="DV79" s="90"/>
      <c r="DX79" s="90"/>
      <c r="DZ79" s="90"/>
      <c r="EB79" s="90"/>
      <c r="ED79" s="90"/>
      <c r="EF79" s="90"/>
      <c r="EH79" s="90"/>
      <c r="EJ79" s="90"/>
      <c r="EL79" s="90"/>
      <c r="EN79" s="90"/>
      <c r="EP79" s="90"/>
      <c r="ER79" s="90"/>
      <c r="ET79" s="90"/>
      <c r="EV79" s="90"/>
      <c r="EX79" s="90"/>
      <c r="EZ79" s="90"/>
      <c r="FB79" s="90"/>
      <c r="FD79" s="90"/>
      <c r="FF79" s="90"/>
      <c r="FH79" s="90"/>
      <c r="FJ79" s="90"/>
      <c r="FL79" s="90"/>
      <c r="FN79" s="90"/>
      <c r="FP79" s="90"/>
      <c r="FR79" s="90"/>
      <c r="FT79" s="90"/>
      <c r="FV79" s="90"/>
      <c r="FX79" s="90"/>
      <c r="FZ79" s="90"/>
      <c r="GB79" s="90"/>
      <c r="GD79" s="90"/>
      <c r="GF79" s="90"/>
      <c r="GH79" s="90"/>
      <c r="GJ79" s="90"/>
      <c r="GL79" s="90"/>
      <c r="GN79" s="90"/>
      <c r="GP79" s="90"/>
      <c r="GR79" s="90"/>
      <c r="GT79" s="90"/>
      <c r="GV79" s="90"/>
      <c r="GX79" s="90"/>
      <c r="GZ79" s="90"/>
      <c r="HB79" s="90"/>
      <c r="HD79" s="90"/>
      <c r="HF79" s="90"/>
      <c r="HH79" s="90"/>
      <c r="HJ79" s="90"/>
      <c r="HL79" s="125"/>
      <c r="HM79" s="125"/>
      <c r="HN79" s="125"/>
      <c r="HO79" s="125"/>
      <c r="HP79" s="125"/>
      <c r="HQ79" s="125"/>
      <c r="HR79" s="125"/>
      <c r="HS79" s="125"/>
      <c r="HT79" s="125"/>
      <c r="HU79" s="125"/>
      <c r="HV79" s="125"/>
      <c r="HW79" s="125"/>
      <c r="HX79" s="125"/>
      <c r="HY79" s="125"/>
      <c r="HZ79" s="125"/>
      <c r="IA79" s="125"/>
      <c r="IB79" s="125"/>
      <c r="IC79" s="125"/>
      <c r="ID79" s="125"/>
      <c r="IE79" s="125"/>
      <c r="IF79" s="125"/>
      <c r="IG79" s="125"/>
      <c r="IH79" s="125"/>
      <c r="II79" s="125"/>
      <c r="IJ79" s="125"/>
      <c r="IK79" s="125"/>
      <c r="IL79" s="125"/>
      <c r="IM79" s="125"/>
      <c r="IN79" s="125"/>
      <c r="IO79" s="125"/>
      <c r="IP79" s="125"/>
      <c r="IQ79" s="125"/>
      <c r="IR79" s="125"/>
      <c r="IS79" s="125"/>
      <c r="IT79" s="125"/>
      <c r="IU79" s="125"/>
      <c r="IV79" s="125"/>
    </row>
    <row r="80" spans="1:256" s="89" customFormat="1" ht="47.25" customHeight="1">
      <c r="A80" s="254" t="s">
        <v>417</v>
      </c>
      <c r="B80" s="66" t="s">
        <v>418</v>
      </c>
      <c r="C80" s="243" t="s">
        <v>500</v>
      </c>
      <c r="D80" s="247" t="s">
        <v>576</v>
      </c>
      <c r="E80" s="76">
        <v>87.42</v>
      </c>
      <c r="F80" s="59">
        <f>ROUND(K80/12*6,2)</f>
        <v>3.6</v>
      </c>
      <c r="G80" s="59">
        <f>ROUND(E80*F80/1000,2)</f>
        <v>0.31</v>
      </c>
      <c r="H80" s="76">
        <v>87.42</v>
      </c>
      <c r="I80" s="59">
        <f>K80-F80</f>
        <v>3.6</v>
      </c>
      <c r="J80" s="59">
        <f>ROUND(H80*I80/1000,2)</f>
        <v>0.31</v>
      </c>
      <c r="K80" s="59">
        <v>7.2</v>
      </c>
      <c r="L80" s="187">
        <f>G80+J80</f>
        <v>0.62</v>
      </c>
      <c r="N80" s="120"/>
      <c r="P80" s="90"/>
      <c r="R80" s="90"/>
      <c r="T80" s="90"/>
      <c r="V80" s="90"/>
      <c r="X80" s="90"/>
      <c r="Z80" s="90"/>
      <c r="AB80" s="90"/>
      <c r="AD80" s="90"/>
      <c r="AF80" s="90"/>
      <c r="AH80" s="90"/>
      <c r="AJ80" s="90"/>
      <c r="AL80" s="90"/>
      <c r="AN80" s="90"/>
      <c r="AP80" s="90"/>
      <c r="AR80" s="90"/>
      <c r="AT80" s="90"/>
      <c r="AV80" s="90"/>
      <c r="AX80" s="90"/>
      <c r="AZ80" s="90"/>
      <c r="BB80" s="90"/>
      <c r="BD80" s="90"/>
      <c r="BF80" s="90"/>
      <c r="BH80" s="90"/>
      <c r="BJ80" s="90"/>
      <c r="BL80" s="90"/>
      <c r="BN80" s="90"/>
      <c r="BP80" s="90"/>
      <c r="BR80" s="90"/>
      <c r="BT80" s="90"/>
      <c r="BV80" s="90"/>
      <c r="BX80" s="90"/>
      <c r="BZ80" s="90"/>
      <c r="CB80" s="90"/>
      <c r="CD80" s="90"/>
      <c r="CF80" s="90"/>
      <c r="CH80" s="90"/>
      <c r="CJ80" s="90"/>
      <c r="CL80" s="90"/>
      <c r="CN80" s="90"/>
      <c r="CP80" s="90"/>
      <c r="CR80" s="90"/>
      <c r="CT80" s="90"/>
      <c r="CV80" s="90"/>
      <c r="CX80" s="90"/>
      <c r="CZ80" s="90"/>
      <c r="DB80" s="90"/>
      <c r="DD80" s="90"/>
      <c r="DF80" s="90"/>
      <c r="DH80" s="90"/>
      <c r="DJ80" s="90"/>
      <c r="DL80" s="90"/>
      <c r="DN80" s="90"/>
      <c r="DP80" s="90"/>
      <c r="DR80" s="90"/>
      <c r="DT80" s="90"/>
      <c r="DV80" s="90"/>
      <c r="DX80" s="90"/>
      <c r="DZ80" s="90"/>
      <c r="EB80" s="90"/>
      <c r="ED80" s="90"/>
      <c r="EF80" s="90"/>
      <c r="EH80" s="90"/>
      <c r="EJ80" s="90"/>
      <c r="EL80" s="90"/>
      <c r="EN80" s="90"/>
      <c r="EP80" s="90"/>
      <c r="ER80" s="90"/>
      <c r="ET80" s="90"/>
      <c r="EV80" s="90"/>
      <c r="EX80" s="90"/>
      <c r="EZ80" s="90"/>
      <c r="FB80" s="90"/>
      <c r="FD80" s="90"/>
      <c r="FF80" s="90"/>
      <c r="FH80" s="90"/>
      <c r="FJ80" s="90"/>
      <c r="FL80" s="90"/>
      <c r="FN80" s="90"/>
      <c r="FP80" s="90"/>
      <c r="FR80" s="90"/>
      <c r="FT80" s="90"/>
      <c r="FV80" s="90"/>
      <c r="FX80" s="90"/>
      <c r="FZ80" s="90"/>
      <c r="GB80" s="90"/>
      <c r="GD80" s="90"/>
      <c r="GF80" s="90"/>
      <c r="GH80" s="90"/>
      <c r="GJ80" s="90"/>
      <c r="GL80" s="90"/>
      <c r="GN80" s="90"/>
      <c r="GP80" s="90"/>
      <c r="GR80" s="90"/>
      <c r="GT80" s="90"/>
      <c r="GV80" s="90"/>
      <c r="GX80" s="90"/>
      <c r="GZ80" s="90"/>
      <c r="HB80" s="90"/>
      <c r="HD80" s="90"/>
      <c r="HF80" s="90"/>
      <c r="HH80" s="90"/>
      <c r="HJ80" s="90"/>
      <c r="HL80" s="125"/>
      <c r="HM80" s="125"/>
      <c r="HN80" s="125"/>
      <c r="HO80" s="125"/>
      <c r="HP80" s="125"/>
      <c r="HQ80" s="125"/>
      <c r="HR80" s="125"/>
      <c r="HS80" s="125"/>
      <c r="HT80" s="125"/>
      <c r="HU80" s="125"/>
      <c r="HV80" s="125"/>
      <c r="HW80" s="125"/>
      <c r="HX80" s="125"/>
      <c r="HY80" s="125"/>
      <c r="HZ80" s="125"/>
      <c r="IA80" s="125"/>
      <c r="IB80" s="125"/>
      <c r="IC80" s="125"/>
      <c r="ID80" s="125"/>
      <c r="IE80" s="125"/>
      <c r="IF80" s="125"/>
      <c r="IG80" s="125"/>
      <c r="IH80" s="125"/>
      <c r="II80" s="125"/>
      <c r="IJ80" s="125"/>
      <c r="IK80" s="125"/>
      <c r="IL80" s="125"/>
      <c r="IM80" s="125"/>
      <c r="IN80" s="125"/>
      <c r="IO80" s="125"/>
      <c r="IP80" s="125"/>
      <c r="IQ80" s="125"/>
      <c r="IR80" s="125"/>
      <c r="IS80" s="125"/>
      <c r="IT80" s="125"/>
      <c r="IU80" s="125"/>
      <c r="IV80" s="125"/>
    </row>
    <row r="81" spans="1:256" s="89" customFormat="1" ht="47.25" customHeight="1" thickBot="1">
      <c r="A81" s="339" t="s">
        <v>419</v>
      </c>
      <c r="B81" s="340" t="s">
        <v>420</v>
      </c>
      <c r="C81" s="341" t="s">
        <v>55</v>
      </c>
      <c r="D81" s="342" t="s">
        <v>449</v>
      </c>
      <c r="E81" s="343">
        <v>196.94</v>
      </c>
      <c r="F81" s="343">
        <f>ROUND(K81/12*6,2)</f>
        <v>87.24</v>
      </c>
      <c r="G81" s="343">
        <f>ROUND(E81*F81/1000,2)</f>
        <v>17.18</v>
      </c>
      <c r="H81" s="343">
        <v>196.94</v>
      </c>
      <c r="I81" s="343">
        <f>K81-F81</f>
        <v>87.23</v>
      </c>
      <c r="J81" s="343">
        <f>ROUND(H81*I81/1000,2)</f>
        <v>17.18</v>
      </c>
      <c r="K81" s="343">
        <v>174.47</v>
      </c>
      <c r="L81" s="344">
        <f>G81+J81</f>
        <v>34.36</v>
      </c>
      <c r="N81" s="120"/>
      <c r="P81" s="90"/>
      <c r="R81" s="90"/>
      <c r="T81" s="90"/>
      <c r="V81" s="90"/>
      <c r="X81" s="90"/>
      <c r="Z81" s="90"/>
      <c r="AB81" s="90"/>
      <c r="AD81" s="90"/>
      <c r="AF81" s="90"/>
      <c r="AH81" s="90"/>
      <c r="AJ81" s="90"/>
      <c r="AL81" s="90"/>
      <c r="AN81" s="90"/>
      <c r="AP81" s="90"/>
      <c r="AR81" s="90"/>
      <c r="AT81" s="90"/>
      <c r="AV81" s="90"/>
      <c r="AX81" s="90"/>
      <c r="AZ81" s="90"/>
      <c r="BB81" s="90"/>
      <c r="BD81" s="90"/>
      <c r="BF81" s="90"/>
      <c r="BH81" s="90"/>
      <c r="BJ81" s="90"/>
      <c r="BL81" s="90"/>
      <c r="BN81" s="90"/>
      <c r="BP81" s="90"/>
      <c r="BR81" s="90"/>
      <c r="BT81" s="90"/>
      <c r="BV81" s="90"/>
      <c r="BX81" s="90"/>
      <c r="BZ81" s="90"/>
      <c r="CB81" s="90"/>
      <c r="CD81" s="90"/>
      <c r="CF81" s="90"/>
      <c r="CH81" s="90"/>
      <c r="CJ81" s="90"/>
      <c r="CL81" s="90"/>
      <c r="CN81" s="90"/>
      <c r="CP81" s="90"/>
      <c r="CR81" s="90"/>
      <c r="CT81" s="90"/>
      <c r="CV81" s="90"/>
      <c r="CX81" s="90"/>
      <c r="CZ81" s="90"/>
      <c r="DB81" s="90"/>
      <c r="DD81" s="90"/>
      <c r="DF81" s="90"/>
      <c r="DH81" s="90"/>
      <c r="DJ81" s="90"/>
      <c r="DL81" s="90"/>
      <c r="DN81" s="90"/>
      <c r="DP81" s="90"/>
      <c r="DR81" s="90"/>
      <c r="DT81" s="90"/>
      <c r="DV81" s="90"/>
      <c r="DX81" s="90"/>
      <c r="DZ81" s="90"/>
      <c r="EB81" s="90"/>
      <c r="ED81" s="90"/>
      <c r="EF81" s="90"/>
      <c r="EH81" s="90"/>
      <c r="EJ81" s="90"/>
      <c r="EL81" s="90"/>
      <c r="EN81" s="90"/>
      <c r="EP81" s="90"/>
      <c r="ER81" s="90"/>
      <c r="ET81" s="90"/>
      <c r="EV81" s="90"/>
      <c r="EX81" s="90"/>
      <c r="EZ81" s="90"/>
      <c r="FB81" s="90"/>
      <c r="FD81" s="90"/>
      <c r="FF81" s="90"/>
      <c r="FH81" s="90"/>
      <c r="FJ81" s="90"/>
      <c r="FL81" s="90"/>
      <c r="FN81" s="90"/>
      <c r="FP81" s="90"/>
      <c r="FR81" s="90"/>
      <c r="FT81" s="90"/>
      <c r="FV81" s="90"/>
      <c r="FX81" s="90"/>
      <c r="FZ81" s="90"/>
      <c r="GB81" s="90"/>
      <c r="GD81" s="90"/>
      <c r="GF81" s="90"/>
      <c r="GH81" s="90"/>
      <c r="GJ81" s="90"/>
      <c r="GL81" s="90"/>
      <c r="GN81" s="90"/>
      <c r="GP81" s="90"/>
      <c r="GR81" s="90"/>
      <c r="GT81" s="90"/>
      <c r="GV81" s="90"/>
      <c r="GX81" s="90"/>
      <c r="GZ81" s="90"/>
      <c r="HB81" s="90"/>
      <c r="HD81" s="90"/>
      <c r="HF81" s="90"/>
      <c r="HH81" s="90"/>
      <c r="HJ81" s="90"/>
      <c r="HL81" s="125"/>
      <c r="HM81" s="125"/>
      <c r="HN81" s="125"/>
      <c r="HO81" s="125"/>
      <c r="HP81" s="125"/>
      <c r="HQ81" s="125"/>
      <c r="HR81" s="125"/>
      <c r="HS81" s="125"/>
      <c r="HT81" s="125"/>
      <c r="HU81" s="125"/>
      <c r="HV81" s="125"/>
      <c r="HW81" s="125"/>
      <c r="HX81" s="125"/>
      <c r="HY81" s="125"/>
      <c r="HZ81" s="125"/>
      <c r="IA81" s="125"/>
      <c r="IB81" s="125"/>
      <c r="IC81" s="125"/>
      <c r="ID81" s="125"/>
      <c r="IE81" s="125"/>
      <c r="IF81" s="125"/>
      <c r="IG81" s="125"/>
      <c r="IH81" s="125"/>
      <c r="II81" s="125"/>
      <c r="IJ81" s="125"/>
      <c r="IK81" s="125"/>
      <c r="IL81" s="125"/>
      <c r="IM81" s="125"/>
      <c r="IN81" s="125"/>
      <c r="IO81" s="125"/>
      <c r="IP81" s="125"/>
      <c r="IQ81" s="125"/>
      <c r="IR81" s="125"/>
      <c r="IS81" s="125"/>
      <c r="IT81" s="125"/>
      <c r="IU81" s="125"/>
      <c r="IV81" s="125"/>
    </row>
    <row r="82" spans="1:256" ht="18" customHeight="1" thickBot="1">
      <c r="A82" s="166"/>
      <c r="B82" s="171" t="s">
        <v>695</v>
      </c>
      <c r="C82" s="168"/>
      <c r="D82" s="168"/>
      <c r="E82" s="168"/>
      <c r="F82" s="168">
        <f>F10+F26+F28+F33+F46+F47+F49+F53+F66+F68+F78+F79+F81</f>
        <v>9015.26</v>
      </c>
      <c r="G82" s="168">
        <f>G10+G26+G28+G33+G46+G47+G49+G53+G66+G68+G78+G79+G81</f>
        <v>715.1600000000002</v>
      </c>
      <c r="H82" s="168"/>
      <c r="I82" s="168">
        <f>I10+I26+I28+I33+I46+I47+I49+I53+I66+I68+I78+I79+I81</f>
        <v>9040.2100000000009</v>
      </c>
      <c r="J82" s="168">
        <f>J10+J26+J28+J33+J46+J47+J49+J53+J66+J68+J78+J79+J81</f>
        <v>715.81000000000006</v>
      </c>
      <c r="K82" s="168">
        <f>K10+K26+K28+K33+K46+K47+K49+K53+K66+K68+K78+K79+K81</f>
        <v>18030.470000000005</v>
      </c>
      <c r="L82" s="170">
        <f>L10+L26+L28+L33+L46+L47+L49+L53+L66+L68+L78+L79+L81</f>
        <v>1431.4800000000002</v>
      </c>
    </row>
    <row r="83" spans="1:256" ht="12.75" customHeight="1">
      <c r="E83" s="90"/>
    </row>
    <row r="85" spans="1:256" ht="12.75" hidden="1" customHeight="1">
      <c r="B85" s="120" t="s">
        <v>421</v>
      </c>
      <c r="H85" s="149">
        <v>1.0369999999999999</v>
      </c>
    </row>
  </sheetData>
  <mergeCells count="23">
    <mergeCell ref="A29:A32"/>
    <mergeCell ref="A54:A57"/>
    <mergeCell ref="A70:A77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H2:L2"/>
    <mergeCell ref="H1:L1"/>
    <mergeCell ref="H3:L3"/>
    <mergeCell ref="B4:L4"/>
    <mergeCell ref="A5:A8"/>
    <mergeCell ref="B5:B8"/>
    <mergeCell ref="C5:C8"/>
    <mergeCell ref="D5:D8"/>
    <mergeCell ref="E5:L5"/>
    <mergeCell ref="E6:G6"/>
  </mergeCells>
  <pageMargins left="0.39370078740157483" right="0.39370078740157483" top="0.78740157480314965" bottom="0" header="0.39370078740157483" footer="0"/>
  <pageSetup paperSize="9" scale="79" fitToHeight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96"/>
  <sheetViews>
    <sheetView zoomScaleNormal="100" workbookViewId="0">
      <selection activeCell="H2" sqref="H2:J2"/>
    </sheetView>
  </sheetViews>
  <sheetFormatPr defaultColWidth="9.42578125" defaultRowHeight="14.65" customHeight="1"/>
  <cols>
    <col min="1" max="1" width="5.85546875" style="92" customWidth="1"/>
    <col min="2" max="2" width="42" style="92" customWidth="1"/>
    <col min="3" max="3" width="16.7109375" style="161" customWidth="1"/>
    <col min="4" max="4" width="17.85546875" style="92" customWidth="1"/>
    <col min="5" max="5" width="13.42578125" style="92" customWidth="1"/>
    <col min="6" max="6" width="12.7109375" style="92" customWidth="1"/>
    <col min="7" max="7" width="11.7109375" style="92" customWidth="1"/>
    <col min="8" max="8" width="13.140625" style="92" customWidth="1"/>
    <col min="9" max="9" width="12.42578125" style="92" customWidth="1"/>
    <col min="10" max="10" width="13.42578125" style="92" customWidth="1"/>
    <col min="11" max="11" width="11.7109375" style="92" customWidth="1"/>
    <col min="12" max="12" width="9.140625" style="92" customWidth="1"/>
    <col min="13" max="257" width="9.42578125" style="92" customWidth="1"/>
    <col min="258" max="258" width="9.42578125" style="6" customWidth="1"/>
    <col min="259" max="16384" width="9.42578125" style="6"/>
  </cols>
  <sheetData>
    <row r="1" spans="1:257" s="230" customFormat="1" ht="16.5" customHeight="1">
      <c r="A1" s="227"/>
      <c r="B1" s="227"/>
      <c r="C1" s="228"/>
      <c r="D1" s="227"/>
      <c r="E1" s="227"/>
      <c r="F1" s="227"/>
      <c r="G1" s="227"/>
      <c r="H1" s="229" t="s">
        <v>643</v>
      </c>
      <c r="I1" s="229"/>
      <c r="J1" s="229"/>
      <c r="K1" s="242"/>
      <c r="L1" s="242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  <c r="BR1" s="227"/>
      <c r="BS1" s="227"/>
      <c r="BT1" s="227"/>
      <c r="BU1" s="227"/>
      <c r="BV1" s="227"/>
      <c r="BW1" s="227"/>
      <c r="BX1" s="227"/>
      <c r="BY1" s="227"/>
      <c r="BZ1" s="227"/>
      <c r="CA1" s="227"/>
      <c r="CB1" s="227"/>
      <c r="CC1" s="227"/>
      <c r="CD1" s="227"/>
      <c r="CE1" s="227"/>
      <c r="CF1" s="227"/>
      <c r="CG1" s="227"/>
      <c r="CH1" s="227"/>
      <c r="CI1" s="227"/>
      <c r="CJ1" s="227"/>
      <c r="CK1" s="227"/>
      <c r="CL1" s="227"/>
      <c r="CM1" s="227"/>
      <c r="CN1" s="227"/>
      <c r="CO1" s="227"/>
      <c r="CP1" s="227"/>
      <c r="CQ1" s="227"/>
      <c r="CR1" s="227"/>
      <c r="CS1" s="227"/>
      <c r="CT1" s="227"/>
      <c r="CU1" s="227"/>
      <c r="CV1" s="227"/>
      <c r="CW1" s="227"/>
      <c r="CX1" s="227"/>
      <c r="CY1" s="227"/>
      <c r="CZ1" s="227"/>
      <c r="DA1" s="227"/>
      <c r="DB1" s="227"/>
      <c r="DC1" s="227"/>
      <c r="DD1" s="227"/>
      <c r="DE1" s="227"/>
      <c r="DF1" s="227"/>
      <c r="DG1" s="227"/>
      <c r="DH1" s="227"/>
      <c r="DI1" s="227"/>
      <c r="DJ1" s="227"/>
      <c r="DK1" s="227"/>
      <c r="DL1" s="227"/>
      <c r="DM1" s="227"/>
      <c r="DN1" s="227"/>
      <c r="DO1" s="227"/>
      <c r="DP1" s="227"/>
      <c r="DQ1" s="227"/>
      <c r="DR1" s="227"/>
      <c r="DS1" s="227"/>
      <c r="DT1" s="227"/>
      <c r="DU1" s="227"/>
      <c r="DV1" s="227"/>
      <c r="DW1" s="227"/>
      <c r="DX1" s="227"/>
      <c r="DY1" s="227"/>
      <c r="DZ1" s="227"/>
      <c r="EA1" s="227"/>
      <c r="EB1" s="227"/>
      <c r="EC1" s="227"/>
      <c r="ED1" s="227"/>
      <c r="EE1" s="227"/>
      <c r="EF1" s="227"/>
      <c r="EG1" s="227"/>
      <c r="EH1" s="227"/>
      <c r="EI1" s="227"/>
      <c r="EJ1" s="227"/>
      <c r="EK1" s="227"/>
      <c r="EL1" s="227"/>
      <c r="EM1" s="227"/>
      <c r="EN1" s="227"/>
      <c r="EO1" s="227"/>
      <c r="EP1" s="227"/>
      <c r="EQ1" s="227"/>
      <c r="ER1" s="227"/>
      <c r="ES1" s="227"/>
      <c r="ET1" s="227"/>
      <c r="EU1" s="227"/>
      <c r="EV1" s="227"/>
      <c r="EW1" s="227"/>
      <c r="EX1" s="227"/>
      <c r="EY1" s="227"/>
      <c r="EZ1" s="227"/>
      <c r="FA1" s="227"/>
      <c r="FB1" s="227"/>
      <c r="FC1" s="227"/>
      <c r="FD1" s="227"/>
      <c r="FE1" s="227"/>
      <c r="FF1" s="227"/>
      <c r="FG1" s="227"/>
      <c r="FH1" s="227"/>
      <c r="FI1" s="227"/>
      <c r="FJ1" s="227"/>
      <c r="FK1" s="227"/>
      <c r="FL1" s="227"/>
      <c r="FM1" s="227"/>
      <c r="FN1" s="227"/>
      <c r="FO1" s="227"/>
      <c r="FP1" s="227"/>
      <c r="FQ1" s="227"/>
      <c r="FR1" s="227"/>
      <c r="FS1" s="227"/>
      <c r="FT1" s="227"/>
      <c r="FU1" s="227"/>
      <c r="FV1" s="227"/>
      <c r="FW1" s="227"/>
      <c r="FX1" s="227"/>
      <c r="FY1" s="227"/>
      <c r="FZ1" s="227"/>
      <c r="GA1" s="227"/>
      <c r="GB1" s="227"/>
      <c r="GC1" s="227"/>
      <c r="GD1" s="227"/>
      <c r="GE1" s="227"/>
      <c r="GF1" s="227"/>
      <c r="GG1" s="227"/>
      <c r="GH1" s="227"/>
      <c r="GI1" s="227"/>
      <c r="GJ1" s="227"/>
      <c r="GK1" s="227"/>
      <c r="GL1" s="227"/>
      <c r="GM1" s="227"/>
      <c r="GN1" s="227"/>
      <c r="GO1" s="227"/>
      <c r="GP1" s="227"/>
      <c r="GQ1" s="227"/>
      <c r="GR1" s="227"/>
      <c r="GS1" s="227"/>
      <c r="GT1" s="227"/>
      <c r="GU1" s="227"/>
      <c r="GV1" s="227"/>
      <c r="GW1" s="227"/>
      <c r="GX1" s="227"/>
      <c r="GY1" s="227"/>
      <c r="GZ1" s="227"/>
      <c r="HA1" s="227"/>
      <c r="HB1" s="227"/>
      <c r="HC1" s="227"/>
      <c r="HD1" s="227"/>
      <c r="HE1" s="227"/>
      <c r="HF1" s="227"/>
      <c r="HG1" s="227"/>
      <c r="HH1" s="227"/>
      <c r="HI1" s="227"/>
      <c r="HJ1" s="227"/>
      <c r="HK1" s="227"/>
      <c r="HL1" s="227"/>
      <c r="HM1" s="227"/>
      <c r="HN1" s="227"/>
      <c r="HO1" s="227"/>
      <c r="HP1" s="227"/>
      <c r="HQ1" s="227"/>
      <c r="HR1" s="227"/>
      <c r="HS1" s="227"/>
      <c r="HT1" s="227"/>
      <c r="HU1" s="227"/>
      <c r="HV1" s="227"/>
      <c r="HW1" s="227"/>
      <c r="HX1" s="227"/>
      <c r="HY1" s="227"/>
      <c r="HZ1" s="227"/>
      <c r="IA1" s="227"/>
      <c r="IB1" s="227"/>
      <c r="IC1" s="227"/>
      <c r="ID1" s="227"/>
      <c r="IE1" s="227"/>
      <c r="IF1" s="227"/>
      <c r="IG1" s="227"/>
      <c r="IH1" s="227"/>
      <c r="II1" s="227"/>
      <c r="IJ1" s="227"/>
      <c r="IK1" s="227"/>
      <c r="IL1" s="227"/>
      <c r="IM1" s="227"/>
      <c r="IN1" s="227"/>
      <c r="IO1" s="227"/>
      <c r="IP1" s="227"/>
      <c r="IQ1" s="227"/>
      <c r="IR1" s="227"/>
      <c r="IS1" s="227"/>
      <c r="IT1" s="227"/>
      <c r="IU1" s="227"/>
      <c r="IV1" s="227"/>
      <c r="IW1" s="227"/>
    </row>
    <row r="2" spans="1:257" s="230" customFormat="1" ht="36.75" customHeight="1">
      <c r="A2" s="227"/>
      <c r="B2" s="227"/>
      <c r="C2" s="228"/>
      <c r="D2" s="227"/>
      <c r="E2" s="227"/>
      <c r="F2" s="227"/>
      <c r="G2" s="227"/>
      <c r="H2" s="274" t="s">
        <v>1</v>
      </c>
      <c r="I2" s="274"/>
      <c r="J2" s="274"/>
      <c r="K2" s="239"/>
      <c r="L2" s="239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  <c r="DD2" s="227"/>
      <c r="DE2" s="227"/>
      <c r="DF2" s="227"/>
      <c r="DG2" s="227"/>
      <c r="DH2" s="227"/>
      <c r="DI2" s="227"/>
      <c r="DJ2" s="227"/>
      <c r="DK2" s="227"/>
      <c r="DL2" s="227"/>
      <c r="DM2" s="227"/>
      <c r="DN2" s="227"/>
      <c r="DO2" s="227"/>
      <c r="DP2" s="227"/>
      <c r="DQ2" s="227"/>
      <c r="DR2" s="227"/>
      <c r="DS2" s="227"/>
      <c r="DT2" s="227"/>
      <c r="DU2" s="227"/>
      <c r="DV2" s="227"/>
      <c r="DW2" s="227"/>
      <c r="DX2" s="227"/>
      <c r="DY2" s="227"/>
      <c r="DZ2" s="227"/>
      <c r="EA2" s="227"/>
      <c r="EB2" s="227"/>
      <c r="EC2" s="227"/>
      <c r="ED2" s="227"/>
      <c r="EE2" s="227"/>
      <c r="EF2" s="227"/>
      <c r="EG2" s="227"/>
      <c r="EH2" s="227"/>
      <c r="EI2" s="227"/>
      <c r="EJ2" s="227"/>
      <c r="EK2" s="227"/>
      <c r="EL2" s="227"/>
      <c r="EM2" s="227"/>
      <c r="EN2" s="227"/>
      <c r="EO2" s="227"/>
      <c r="EP2" s="227"/>
      <c r="EQ2" s="227"/>
      <c r="ER2" s="227"/>
      <c r="ES2" s="227"/>
      <c r="ET2" s="227"/>
      <c r="EU2" s="227"/>
      <c r="EV2" s="227"/>
      <c r="EW2" s="227"/>
      <c r="EX2" s="227"/>
      <c r="EY2" s="227"/>
      <c r="EZ2" s="227"/>
      <c r="FA2" s="227"/>
      <c r="FB2" s="227"/>
      <c r="FC2" s="227"/>
      <c r="FD2" s="227"/>
      <c r="FE2" s="227"/>
      <c r="FF2" s="227"/>
      <c r="FG2" s="227"/>
      <c r="FH2" s="227"/>
      <c r="FI2" s="227"/>
      <c r="FJ2" s="227"/>
      <c r="FK2" s="227"/>
      <c r="FL2" s="227"/>
      <c r="FM2" s="227"/>
      <c r="FN2" s="227"/>
      <c r="FO2" s="227"/>
      <c r="FP2" s="227"/>
      <c r="FQ2" s="227"/>
      <c r="FR2" s="227"/>
      <c r="FS2" s="227"/>
      <c r="FT2" s="227"/>
      <c r="FU2" s="227"/>
      <c r="FV2" s="227"/>
      <c r="FW2" s="227"/>
      <c r="FX2" s="227"/>
      <c r="FY2" s="227"/>
      <c r="FZ2" s="227"/>
      <c r="GA2" s="227"/>
      <c r="GB2" s="227"/>
      <c r="GC2" s="227"/>
      <c r="GD2" s="227"/>
      <c r="GE2" s="227"/>
      <c r="GF2" s="227"/>
      <c r="GG2" s="227"/>
      <c r="GH2" s="227"/>
      <c r="GI2" s="227"/>
      <c r="GJ2" s="227"/>
      <c r="GK2" s="227"/>
      <c r="GL2" s="227"/>
      <c r="GM2" s="227"/>
      <c r="GN2" s="227"/>
      <c r="GO2" s="227"/>
      <c r="GP2" s="227"/>
      <c r="GQ2" s="227"/>
      <c r="GR2" s="227"/>
      <c r="GS2" s="227"/>
      <c r="GT2" s="227"/>
      <c r="GU2" s="227"/>
      <c r="GV2" s="227"/>
      <c r="GW2" s="227"/>
      <c r="GX2" s="227"/>
      <c r="GY2" s="227"/>
      <c r="GZ2" s="227"/>
      <c r="HA2" s="227"/>
      <c r="HB2" s="227"/>
      <c r="HC2" s="227"/>
      <c r="HD2" s="227"/>
      <c r="HE2" s="227"/>
      <c r="HF2" s="227"/>
      <c r="HG2" s="227"/>
      <c r="HH2" s="227"/>
      <c r="HI2" s="227"/>
      <c r="HJ2" s="227"/>
      <c r="HK2" s="227"/>
      <c r="HL2" s="227"/>
      <c r="HM2" s="227"/>
      <c r="HN2" s="227"/>
      <c r="HO2" s="227"/>
      <c r="HP2" s="227"/>
      <c r="HQ2" s="227"/>
      <c r="HR2" s="227"/>
      <c r="HS2" s="227"/>
      <c r="HT2" s="227"/>
      <c r="HU2" s="227"/>
      <c r="HV2" s="227"/>
      <c r="HW2" s="227"/>
      <c r="HX2" s="227"/>
      <c r="HY2" s="227"/>
      <c r="HZ2" s="227"/>
      <c r="IA2" s="227"/>
      <c r="IB2" s="227"/>
      <c r="IC2" s="227"/>
      <c r="ID2" s="227"/>
      <c r="IE2" s="227"/>
      <c r="IF2" s="227"/>
      <c r="IG2" s="227"/>
      <c r="IH2" s="227"/>
      <c r="II2" s="227"/>
      <c r="IJ2" s="227"/>
      <c r="IK2" s="227"/>
      <c r="IL2" s="227"/>
      <c r="IM2" s="227"/>
      <c r="IN2" s="227"/>
      <c r="IO2" s="227"/>
      <c r="IP2" s="227"/>
      <c r="IQ2" s="227"/>
      <c r="IR2" s="227"/>
      <c r="IS2" s="227"/>
      <c r="IT2" s="227"/>
      <c r="IU2" s="227"/>
      <c r="IV2" s="227"/>
      <c r="IW2" s="227"/>
    </row>
    <row r="3" spans="1:257" s="230" customFormat="1" ht="23.25" customHeight="1">
      <c r="A3" s="227"/>
      <c r="B3" s="227"/>
      <c r="C3" s="228"/>
      <c r="D3" s="227"/>
      <c r="E3" s="227"/>
      <c r="F3" s="227"/>
      <c r="G3" s="227"/>
      <c r="H3" s="280" t="s">
        <v>694</v>
      </c>
      <c r="I3" s="280"/>
      <c r="J3" s="280"/>
      <c r="K3" s="239"/>
      <c r="L3" s="239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  <c r="DO3" s="227"/>
      <c r="DP3" s="227"/>
      <c r="DQ3" s="227"/>
      <c r="DR3" s="227"/>
      <c r="DS3" s="227"/>
      <c r="DT3" s="227"/>
      <c r="DU3" s="227"/>
      <c r="DV3" s="227"/>
      <c r="DW3" s="227"/>
      <c r="DX3" s="227"/>
      <c r="DY3" s="227"/>
      <c r="DZ3" s="227"/>
      <c r="EA3" s="227"/>
      <c r="EB3" s="227"/>
      <c r="EC3" s="227"/>
      <c r="ED3" s="227"/>
      <c r="EE3" s="227"/>
      <c r="EF3" s="227"/>
      <c r="EG3" s="227"/>
      <c r="EH3" s="227"/>
      <c r="EI3" s="227"/>
      <c r="EJ3" s="227"/>
      <c r="EK3" s="227"/>
      <c r="EL3" s="227"/>
      <c r="EM3" s="227"/>
      <c r="EN3" s="227"/>
      <c r="EO3" s="227"/>
      <c r="EP3" s="227"/>
      <c r="EQ3" s="227"/>
      <c r="ER3" s="227"/>
      <c r="ES3" s="227"/>
      <c r="ET3" s="227"/>
      <c r="EU3" s="227"/>
      <c r="EV3" s="227"/>
      <c r="EW3" s="227"/>
      <c r="EX3" s="227"/>
      <c r="EY3" s="227"/>
      <c r="EZ3" s="227"/>
      <c r="FA3" s="227"/>
      <c r="FB3" s="227"/>
      <c r="FC3" s="227"/>
      <c r="FD3" s="227"/>
      <c r="FE3" s="227"/>
      <c r="FF3" s="227"/>
      <c r="FG3" s="227"/>
      <c r="FH3" s="227"/>
      <c r="FI3" s="227"/>
      <c r="FJ3" s="227"/>
      <c r="FK3" s="227"/>
      <c r="FL3" s="227"/>
      <c r="FM3" s="227"/>
      <c r="FN3" s="227"/>
      <c r="FO3" s="227"/>
      <c r="FP3" s="227"/>
      <c r="FQ3" s="227"/>
      <c r="FR3" s="227"/>
      <c r="FS3" s="227"/>
      <c r="FT3" s="227"/>
      <c r="FU3" s="227"/>
      <c r="FV3" s="227"/>
      <c r="FW3" s="227"/>
      <c r="FX3" s="227"/>
      <c r="FY3" s="227"/>
      <c r="FZ3" s="227"/>
      <c r="GA3" s="227"/>
      <c r="GB3" s="227"/>
      <c r="GC3" s="227"/>
      <c r="GD3" s="227"/>
      <c r="GE3" s="227"/>
      <c r="GF3" s="227"/>
      <c r="GG3" s="227"/>
      <c r="GH3" s="227"/>
      <c r="GI3" s="227"/>
      <c r="GJ3" s="227"/>
      <c r="GK3" s="227"/>
      <c r="GL3" s="227"/>
      <c r="GM3" s="227"/>
      <c r="GN3" s="227"/>
      <c r="GO3" s="227"/>
      <c r="GP3" s="227"/>
      <c r="GQ3" s="227"/>
      <c r="GR3" s="227"/>
      <c r="GS3" s="227"/>
      <c r="GT3" s="227"/>
      <c r="GU3" s="227"/>
      <c r="GV3" s="227"/>
      <c r="GW3" s="227"/>
      <c r="GX3" s="227"/>
      <c r="GY3" s="227"/>
      <c r="GZ3" s="227"/>
      <c r="HA3" s="227"/>
      <c r="HB3" s="227"/>
      <c r="HC3" s="227"/>
      <c r="HD3" s="227"/>
      <c r="HE3" s="227"/>
      <c r="HF3" s="227"/>
      <c r="HG3" s="227"/>
      <c r="HH3" s="227"/>
      <c r="HI3" s="227"/>
      <c r="HJ3" s="227"/>
      <c r="HK3" s="227"/>
      <c r="HL3" s="227"/>
      <c r="HM3" s="227"/>
      <c r="HN3" s="227"/>
      <c r="HO3" s="227"/>
      <c r="HP3" s="227"/>
      <c r="HQ3" s="227"/>
      <c r="HR3" s="227"/>
      <c r="HS3" s="227"/>
      <c r="HT3" s="227"/>
      <c r="HU3" s="227"/>
      <c r="HV3" s="227"/>
      <c r="HW3" s="227"/>
      <c r="HX3" s="227"/>
      <c r="HY3" s="227"/>
      <c r="HZ3" s="227"/>
      <c r="IA3" s="227"/>
      <c r="IB3" s="227"/>
      <c r="IC3" s="227"/>
      <c r="ID3" s="227"/>
      <c r="IE3" s="227"/>
      <c r="IF3" s="227"/>
      <c r="IG3" s="227"/>
      <c r="IH3" s="227"/>
      <c r="II3" s="227"/>
      <c r="IJ3" s="227"/>
      <c r="IK3" s="227"/>
      <c r="IL3" s="227"/>
      <c r="IM3" s="227"/>
      <c r="IN3" s="227"/>
      <c r="IO3" s="227"/>
      <c r="IP3" s="227"/>
      <c r="IQ3" s="227"/>
      <c r="IR3" s="227"/>
      <c r="IS3" s="227"/>
      <c r="IT3" s="227"/>
      <c r="IU3" s="227"/>
      <c r="IV3" s="227"/>
      <c r="IW3" s="227"/>
    </row>
    <row r="4" spans="1:257" s="230" customFormat="1" ht="52.15" customHeight="1" thickBot="1">
      <c r="A4" s="281" t="s">
        <v>693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  <c r="IS4" s="227"/>
      <c r="IT4" s="227"/>
      <c r="IU4" s="227"/>
      <c r="IV4" s="227"/>
      <c r="IW4" s="227"/>
    </row>
    <row r="5" spans="1:257" ht="18" customHeight="1">
      <c r="A5" s="282" t="s">
        <v>3</v>
      </c>
      <c r="B5" s="285" t="s">
        <v>4</v>
      </c>
      <c r="C5" s="287" t="s">
        <v>5</v>
      </c>
      <c r="D5" s="285" t="s">
        <v>6</v>
      </c>
      <c r="E5" s="285" t="s">
        <v>7</v>
      </c>
      <c r="F5" s="285"/>
      <c r="G5" s="285"/>
      <c r="H5" s="285" t="s">
        <v>8</v>
      </c>
      <c r="I5" s="285"/>
      <c r="J5" s="285"/>
      <c r="K5" s="285" t="s">
        <v>9</v>
      </c>
      <c r="L5" s="290"/>
    </row>
    <row r="6" spans="1:257" ht="15.75" customHeight="1">
      <c r="A6" s="283"/>
      <c r="B6" s="258"/>
      <c r="C6" s="260"/>
      <c r="D6" s="258"/>
      <c r="E6" s="258" t="s">
        <v>671</v>
      </c>
      <c r="F6" s="258" t="s">
        <v>644</v>
      </c>
      <c r="G6" s="258" t="s">
        <v>673</v>
      </c>
      <c r="H6" s="258" t="s">
        <v>671</v>
      </c>
      <c r="I6" s="258" t="s">
        <v>644</v>
      </c>
      <c r="J6" s="258" t="s">
        <v>672</v>
      </c>
      <c r="K6" s="258" t="s">
        <v>644</v>
      </c>
      <c r="L6" s="291" t="s">
        <v>674</v>
      </c>
    </row>
    <row r="7" spans="1:257" ht="32.25" customHeight="1" thickBot="1">
      <c r="A7" s="284"/>
      <c r="B7" s="286"/>
      <c r="C7" s="288"/>
      <c r="D7" s="286"/>
      <c r="E7" s="286"/>
      <c r="F7" s="286"/>
      <c r="G7" s="286"/>
      <c r="H7" s="286"/>
      <c r="I7" s="286"/>
      <c r="J7" s="286"/>
      <c r="K7" s="286"/>
      <c r="L7" s="292"/>
    </row>
    <row r="8" spans="1:257" s="95" customFormat="1" ht="14.65" customHeight="1" thickBot="1">
      <c r="A8" s="203">
        <v>1</v>
      </c>
      <c r="B8" s="204">
        <v>2</v>
      </c>
      <c r="C8" s="204">
        <v>3</v>
      </c>
      <c r="D8" s="204">
        <v>4</v>
      </c>
      <c r="E8" s="204">
        <v>5</v>
      </c>
      <c r="F8" s="204">
        <v>6</v>
      </c>
      <c r="G8" s="204">
        <v>7</v>
      </c>
      <c r="H8" s="204">
        <v>8</v>
      </c>
      <c r="I8" s="204">
        <v>9</v>
      </c>
      <c r="J8" s="204">
        <v>10</v>
      </c>
      <c r="K8" s="204">
        <v>11</v>
      </c>
      <c r="L8" s="205">
        <v>12</v>
      </c>
    </row>
    <row r="9" spans="1:257" s="95" customFormat="1" ht="30" customHeight="1">
      <c r="A9" s="210" t="s">
        <v>11</v>
      </c>
      <c r="B9" s="211" t="s">
        <v>670</v>
      </c>
      <c r="C9" s="212"/>
      <c r="D9" s="212"/>
      <c r="E9" s="212"/>
      <c r="F9" s="212">
        <f>SUM(F10:F31)</f>
        <v>207.22</v>
      </c>
      <c r="G9" s="212">
        <f>SUM(G10:G31)</f>
        <v>155.53000000000003</v>
      </c>
      <c r="H9" s="212"/>
      <c r="I9" s="212">
        <f>SUM(I10:I31)</f>
        <v>207.22</v>
      </c>
      <c r="J9" s="212">
        <f>SUM(J10:J31)</f>
        <v>155.53000000000003</v>
      </c>
      <c r="K9" s="212">
        <f>SUM(K10:K31)</f>
        <v>414.44</v>
      </c>
      <c r="L9" s="213">
        <f>SUM(L10:L31)</f>
        <v>311.06000000000006</v>
      </c>
    </row>
    <row r="10" spans="1:257" s="93" customFormat="1" ht="43.5" customHeight="1">
      <c r="A10" s="184" t="s">
        <v>12</v>
      </c>
      <c r="B10" s="157" t="s">
        <v>17</v>
      </c>
      <c r="C10" s="20" t="s">
        <v>18</v>
      </c>
      <c r="D10" s="139" t="s">
        <v>645</v>
      </c>
      <c r="E10" s="177">
        <v>750.45</v>
      </c>
      <c r="F10" s="109">
        <f t="shared" ref="F10:F31" si="0">ROUND(K10/2,2)</f>
        <v>21.62</v>
      </c>
      <c r="G10" s="109">
        <f t="shared" ref="G10:G31" si="1">ROUND(E10*F10/1000,2)</f>
        <v>16.22</v>
      </c>
      <c r="H10" s="177">
        <v>750.45</v>
      </c>
      <c r="I10" s="109">
        <f t="shared" ref="I10:I31" si="2">K10-F10</f>
        <v>21.62</v>
      </c>
      <c r="J10" s="109">
        <f t="shared" ref="J10:J31" si="3">ROUND(H10*I10/1000,2)</f>
        <v>16.22</v>
      </c>
      <c r="K10" s="109">
        <v>43.24</v>
      </c>
      <c r="L10" s="185">
        <f t="shared" ref="L10:L31" si="4">G10+J10</f>
        <v>32.44</v>
      </c>
    </row>
    <row r="11" spans="1:257" s="93" customFormat="1" ht="45.75" customHeight="1">
      <c r="A11" s="186" t="s">
        <v>16</v>
      </c>
      <c r="B11" s="179" t="s">
        <v>20</v>
      </c>
      <c r="C11" s="11" t="s">
        <v>21</v>
      </c>
      <c r="D11" s="105" t="s">
        <v>645</v>
      </c>
      <c r="E11" s="177">
        <v>750.45</v>
      </c>
      <c r="F11" s="59">
        <f t="shared" si="0"/>
        <v>39</v>
      </c>
      <c r="G11" s="59">
        <f t="shared" si="1"/>
        <v>29.27</v>
      </c>
      <c r="H11" s="177">
        <v>750.45</v>
      </c>
      <c r="I11" s="59">
        <f t="shared" si="2"/>
        <v>39</v>
      </c>
      <c r="J11" s="59">
        <f t="shared" si="3"/>
        <v>29.27</v>
      </c>
      <c r="K11" s="59">
        <v>78</v>
      </c>
      <c r="L11" s="187">
        <f t="shared" si="4"/>
        <v>58.54</v>
      </c>
    </row>
    <row r="12" spans="1:257" s="93" customFormat="1" ht="45.75" customHeight="1">
      <c r="A12" s="186" t="s">
        <v>19</v>
      </c>
      <c r="B12" s="179" t="s">
        <v>23</v>
      </c>
      <c r="C12" s="240" t="s">
        <v>24</v>
      </c>
      <c r="D12" s="105" t="s">
        <v>645</v>
      </c>
      <c r="E12" s="177">
        <v>750.45</v>
      </c>
      <c r="F12" s="176">
        <f t="shared" si="0"/>
        <v>39.47</v>
      </c>
      <c r="G12" s="176">
        <f t="shared" si="1"/>
        <v>29.62</v>
      </c>
      <c r="H12" s="177">
        <v>750.45</v>
      </c>
      <c r="I12" s="176">
        <f t="shared" si="2"/>
        <v>39.47</v>
      </c>
      <c r="J12" s="176">
        <f t="shared" si="3"/>
        <v>29.62</v>
      </c>
      <c r="K12" s="176">
        <v>78.94</v>
      </c>
      <c r="L12" s="188">
        <f t="shared" si="4"/>
        <v>59.24</v>
      </c>
    </row>
    <row r="13" spans="1:257" s="93" customFormat="1" ht="45.75" customHeight="1">
      <c r="A13" s="186" t="s">
        <v>22</v>
      </c>
      <c r="B13" s="179" t="s">
        <v>458</v>
      </c>
      <c r="C13" s="240" t="s">
        <v>459</v>
      </c>
      <c r="D13" s="105" t="s">
        <v>645</v>
      </c>
      <c r="E13" s="177">
        <v>750.45</v>
      </c>
      <c r="F13" s="176">
        <f t="shared" si="0"/>
        <v>3.05</v>
      </c>
      <c r="G13" s="176">
        <f t="shared" si="1"/>
        <v>2.29</v>
      </c>
      <c r="H13" s="177">
        <v>750.45</v>
      </c>
      <c r="I13" s="176">
        <f t="shared" si="2"/>
        <v>3.05</v>
      </c>
      <c r="J13" s="176">
        <f t="shared" si="3"/>
        <v>2.29</v>
      </c>
      <c r="K13" s="176">
        <v>6.1</v>
      </c>
      <c r="L13" s="188">
        <f t="shared" si="4"/>
        <v>4.58</v>
      </c>
    </row>
    <row r="14" spans="1:257" s="93" customFormat="1" ht="45.75" customHeight="1">
      <c r="A14" s="186" t="s">
        <v>25</v>
      </c>
      <c r="B14" s="179" t="s">
        <v>26</v>
      </c>
      <c r="C14" s="240" t="s">
        <v>27</v>
      </c>
      <c r="D14" s="105" t="s">
        <v>645</v>
      </c>
      <c r="E14" s="177">
        <v>750.45</v>
      </c>
      <c r="F14" s="176">
        <f t="shared" si="0"/>
        <v>4.82</v>
      </c>
      <c r="G14" s="176">
        <f t="shared" si="1"/>
        <v>3.62</v>
      </c>
      <c r="H14" s="177">
        <v>750.45</v>
      </c>
      <c r="I14" s="176">
        <f t="shared" si="2"/>
        <v>4.82</v>
      </c>
      <c r="J14" s="176">
        <f t="shared" si="3"/>
        <v>3.62</v>
      </c>
      <c r="K14" s="176">
        <v>9.64</v>
      </c>
      <c r="L14" s="188">
        <f t="shared" si="4"/>
        <v>7.24</v>
      </c>
    </row>
    <row r="15" spans="1:257" s="93" customFormat="1" ht="45.75" customHeight="1">
      <c r="A15" s="186" t="s">
        <v>28</v>
      </c>
      <c r="B15" s="179" t="s">
        <v>29</v>
      </c>
      <c r="C15" s="240" t="s">
        <v>30</v>
      </c>
      <c r="D15" s="105" t="s">
        <v>645</v>
      </c>
      <c r="E15" s="177">
        <v>750.45</v>
      </c>
      <c r="F15" s="176">
        <f t="shared" si="0"/>
        <v>3.48</v>
      </c>
      <c r="G15" s="176">
        <f t="shared" si="1"/>
        <v>2.61</v>
      </c>
      <c r="H15" s="177">
        <v>750.45</v>
      </c>
      <c r="I15" s="176">
        <f t="shared" si="2"/>
        <v>3.48</v>
      </c>
      <c r="J15" s="176">
        <f t="shared" si="3"/>
        <v>2.61</v>
      </c>
      <c r="K15" s="176">
        <v>6.96</v>
      </c>
      <c r="L15" s="188">
        <f t="shared" si="4"/>
        <v>5.22</v>
      </c>
    </row>
    <row r="16" spans="1:257" s="93" customFormat="1" ht="42.75" customHeight="1">
      <c r="A16" s="186" t="s">
        <v>31</v>
      </c>
      <c r="B16" s="179" t="s">
        <v>32</v>
      </c>
      <c r="C16" s="240" t="s">
        <v>33</v>
      </c>
      <c r="D16" s="105" t="s">
        <v>645</v>
      </c>
      <c r="E16" s="177">
        <v>750.45</v>
      </c>
      <c r="F16" s="176">
        <f t="shared" si="0"/>
        <v>3</v>
      </c>
      <c r="G16" s="176">
        <f t="shared" si="1"/>
        <v>2.25</v>
      </c>
      <c r="H16" s="177">
        <v>750.45</v>
      </c>
      <c r="I16" s="176">
        <f t="shared" si="2"/>
        <v>3</v>
      </c>
      <c r="J16" s="176">
        <f t="shared" si="3"/>
        <v>2.25</v>
      </c>
      <c r="K16" s="176">
        <v>6</v>
      </c>
      <c r="L16" s="188">
        <f t="shared" si="4"/>
        <v>4.5</v>
      </c>
    </row>
    <row r="17" spans="1:12" s="93" customFormat="1" ht="42" customHeight="1">
      <c r="A17" s="186" t="s">
        <v>34</v>
      </c>
      <c r="B17" s="179" t="s">
        <v>57</v>
      </c>
      <c r="C17" s="240" t="s">
        <v>58</v>
      </c>
      <c r="D17" s="105" t="s">
        <v>645</v>
      </c>
      <c r="E17" s="177">
        <v>750.45</v>
      </c>
      <c r="F17" s="176">
        <f t="shared" si="0"/>
        <v>8.43</v>
      </c>
      <c r="G17" s="176">
        <f t="shared" si="1"/>
        <v>6.33</v>
      </c>
      <c r="H17" s="177">
        <v>750.45</v>
      </c>
      <c r="I17" s="176">
        <f t="shared" si="2"/>
        <v>8.43</v>
      </c>
      <c r="J17" s="176">
        <f t="shared" si="3"/>
        <v>6.33</v>
      </c>
      <c r="K17" s="176">
        <v>16.86</v>
      </c>
      <c r="L17" s="188">
        <f t="shared" si="4"/>
        <v>12.66</v>
      </c>
    </row>
    <row r="18" spans="1:12" s="93" customFormat="1" ht="42" customHeight="1">
      <c r="A18" s="186" t="s">
        <v>37</v>
      </c>
      <c r="B18" s="179" t="s">
        <v>66</v>
      </c>
      <c r="C18" s="240" t="s">
        <v>67</v>
      </c>
      <c r="D18" s="105" t="s">
        <v>645</v>
      </c>
      <c r="E18" s="177">
        <v>750.45</v>
      </c>
      <c r="F18" s="176">
        <f t="shared" si="0"/>
        <v>3.48</v>
      </c>
      <c r="G18" s="176">
        <f t="shared" si="1"/>
        <v>2.61</v>
      </c>
      <c r="H18" s="177">
        <v>750.45</v>
      </c>
      <c r="I18" s="176">
        <f t="shared" si="2"/>
        <v>3.48</v>
      </c>
      <c r="J18" s="176">
        <f t="shared" si="3"/>
        <v>2.61</v>
      </c>
      <c r="K18" s="176">
        <v>6.96</v>
      </c>
      <c r="L18" s="188">
        <f t="shared" si="4"/>
        <v>5.22</v>
      </c>
    </row>
    <row r="19" spans="1:12" s="93" customFormat="1" ht="42" customHeight="1">
      <c r="A19" s="186" t="s">
        <v>40</v>
      </c>
      <c r="B19" s="179" t="s">
        <v>646</v>
      </c>
      <c r="C19" s="240" t="s">
        <v>438</v>
      </c>
      <c r="D19" s="105" t="s">
        <v>645</v>
      </c>
      <c r="E19" s="177">
        <v>750.45</v>
      </c>
      <c r="F19" s="176">
        <f t="shared" si="0"/>
        <v>3.06</v>
      </c>
      <c r="G19" s="176">
        <f t="shared" si="1"/>
        <v>2.2999999999999998</v>
      </c>
      <c r="H19" s="177">
        <v>750.45</v>
      </c>
      <c r="I19" s="176">
        <f t="shared" si="2"/>
        <v>3.06</v>
      </c>
      <c r="J19" s="176">
        <f t="shared" si="3"/>
        <v>2.2999999999999998</v>
      </c>
      <c r="K19" s="176">
        <v>6.12</v>
      </c>
      <c r="L19" s="188">
        <f t="shared" si="4"/>
        <v>4.5999999999999996</v>
      </c>
    </row>
    <row r="20" spans="1:12" s="93" customFormat="1" ht="42" customHeight="1">
      <c r="A20" s="186" t="s">
        <v>43</v>
      </c>
      <c r="B20" s="179" t="s">
        <v>71</v>
      </c>
      <c r="C20" s="240" t="s">
        <v>72</v>
      </c>
      <c r="D20" s="105" t="s">
        <v>645</v>
      </c>
      <c r="E20" s="177">
        <v>750.45</v>
      </c>
      <c r="F20" s="176">
        <f t="shared" si="0"/>
        <v>3.86</v>
      </c>
      <c r="G20" s="176">
        <f t="shared" si="1"/>
        <v>2.9</v>
      </c>
      <c r="H20" s="177">
        <v>750.45</v>
      </c>
      <c r="I20" s="176">
        <f t="shared" si="2"/>
        <v>3.86</v>
      </c>
      <c r="J20" s="176">
        <f t="shared" si="3"/>
        <v>2.9</v>
      </c>
      <c r="K20" s="176">
        <v>7.72</v>
      </c>
      <c r="L20" s="188">
        <f t="shared" si="4"/>
        <v>5.8</v>
      </c>
    </row>
    <row r="21" spans="1:12" s="93" customFormat="1" ht="39.75" customHeight="1">
      <c r="A21" s="186" t="s">
        <v>47</v>
      </c>
      <c r="B21" s="179" t="s">
        <v>96</v>
      </c>
      <c r="C21" s="240" t="s">
        <v>467</v>
      </c>
      <c r="D21" s="105" t="s">
        <v>645</v>
      </c>
      <c r="E21" s="177">
        <v>750.45</v>
      </c>
      <c r="F21" s="176">
        <f t="shared" si="0"/>
        <v>3.18</v>
      </c>
      <c r="G21" s="176">
        <f t="shared" si="1"/>
        <v>2.39</v>
      </c>
      <c r="H21" s="177">
        <v>750.45</v>
      </c>
      <c r="I21" s="176">
        <f t="shared" si="2"/>
        <v>3.18</v>
      </c>
      <c r="J21" s="176">
        <f t="shared" si="3"/>
        <v>2.39</v>
      </c>
      <c r="K21" s="176">
        <v>6.36</v>
      </c>
      <c r="L21" s="188">
        <f t="shared" si="4"/>
        <v>4.78</v>
      </c>
    </row>
    <row r="22" spans="1:12" s="93" customFormat="1" ht="39.75" customHeight="1">
      <c r="A22" s="186" t="s">
        <v>50</v>
      </c>
      <c r="B22" s="179" t="s">
        <v>647</v>
      </c>
      <c r="C22" s="240" t="s">
        <v>464</v>
      </c>
      <c r="D22" s="105" t="s">
        <v>645</v>
      </c>
      <c r="E22" s="177">
        <v>750.45</v>
      </c>
      <c r="F22" s="176">
        <f t="shared" si="0"/>
        <v>4.6399999999999997</v>
      </c>
      <c r="G22" s="176">
        <f t="shared" si="1"/>
        <v>3.48</v>
      </c>
      <c r="H22" s="177">
        <v>750.45</v>
      </c>
      <c r="I22" s="176">
        <f t="shared" si="2"/>
        <v>4.6399999999999997</v>
      </c>
      <c r="J22" s="176">
        <f t="shared" si="3"/>
        <v>3.48</v>
      </c>
      <c r="K22" s="176">
        <v>9.2799999999999994</v>
      </c>
      <c r="L22" s="188">
        <f t="shared" si="4"/>
        <v>6.96</v>
      </c>
    </row>
    <row r="23" spans="1:12" s="93" customFormat="1" ht="39.75" customHeight="1">
      <c r="A23" s="186" t="s">
        <v>53</v>
      </c>
      <c r="B23" s="180" t="s">
        <v>35</v>
      </c>
      <c r="C23" s="240" t="s">
        <v>36</v>
      </c>
      <c r="D23" s="105" t="s">
        <v>645</v>
      </c>
      <c r="E23" s="177">
        <v>750.45</v>
      </c>
      <c r="F23" s="176">
        <f t="shared" si="0"/>
        <v>14.87</v>
      </c>
      <c r="G23" s="176">
        <f t="shared" si="1"/>
        <v>11.16</v>
      </c>
      <c r="H23" s="177">
        <v>750.45</v>
      </c>
      <c r="I23" s="32">
        <f t="shared" si="2"/>
        <v>14.87</v>
      </c>
      <c r="J23" s="32">
        <f t="shared" si="3"/>
        <v>11.16</v>
      </c>
      <c r="K23" s="176">
        <v>29.74</v>
      </c>
      <c r="L23" s="189">
        <f t="shared" si="4"/>
        <v>22.32</v>
      </c>
    </row>
    <row r="24" spans="1:12" s="93" customFormat="1" ht="39.75" customHeight="1">
      <c r="A24" s="186" t="s">
        <v>56</v>
      </c>
      <c r="B24" s="180" t="s">
        <v>454</v>
      </c>
      <c r="C24" s="240" t="s">
        <v>543</v>
      </c>
      <c r="D24" s="105" t="s">
        <v>645</v>
      </c>
      <c r="E24" s="177">
        <v>750.45</v>
      </c>
      <c r="F24" s="176">
        <f t="shared" si="0"/>
        <v>12.14</v>
      </c>
      <c r="G24" s="176">
        <f t="shared" si="1"/>
        <v>9.11</v>
      </c>
      <c r="H24" s="177">
        <v>750.45</v>
      </c>
      <c r="I24" s="32">
        <f t="shared" si="2"/>
        <v>12.14</v>
      </c>
      <c r="J24" s="32">
        <f t="shared" si="3"/>
        <v>9.11</v>
      </c>
      <c r="K24" s="176">
        <v>24.28</v>
      </c>
      <c r="L24" s="189">
        <f t="shared" si="4"/>
        <v>18.22</v>
      </c>
    </row>
    <row r="25" spans="1:12" s="93" customFormat="1" ht="39.75" customHeight="1">
      <c r="A25" s="186" t="s">
        <v>59</v>
      </c>
      <c r="B25" s="180" t="s">
        <v>41</v>
      </c>
      <c r="C25" s="240" t="s">
        <v>42</v>
      </c>
      <c r="D25" s="105" t="s">
        <v>645</v>
      </c>
      <c r="E25" s="177">
        <v>750.45</v>
      </c>
      <c r="F25" s="176">
        <f t="shared" si="0"/>
        <v>6.47</v>
      </c>
      <c r="G25" s="176">
        <f t="shared" si="1"/>
        <v>4.8600000000000003</v>
      </c>
      <c r="H25" s="177">
        <v>750.45</v>
      </c>
      <c r="I25" s="32">
        <f t="shared" si="2"/>
        <v>6.47</v>
      </c>
      <c r="J25" s="32">
        <f t="shared" si="3"/>
        <v>4.8600000000000003</v>
      </c>
      <c r="K25" s="176">
        <v>12.94</v>
      </c>
      <c r="L25" s="189">
        <f t="shared" si="4"/>
        <v>9.7200000000000006</v>
      </c>
    </row>
    <row r="26" spans="1:12" s="93" customFormat="1" ht="44.25" customHeight="1">
      <c r="A26" s="186" t="s">
        <v>62</v>
      </c>
      <c r="B26" s="180" t="s">
        <v>453</v>
      </c>
      <c r="C26" s="240" t="s">
        <v>87</v>
      </c>
      <c r="D26" s="105" t="s">
        <v>645</v>
      </c>
      <c r="E26" s="177">
        <v>750.45</v>
      </c>
      <c r="F26" s="176">
        <f t="shared" si="0"/>
        <v>2.82</v>
      </c>
      <c r="G26" s="176">
        <f t="shared" si="1"/>
        <v>2.12</v>
      </c>
      <c r="H26" s="177">
        <v>750.45</v>
      </c>
      <c r="I26" s="176">
        <f t="shared" si="2"/>
        <v>2.82</v>
      </c>
      <c r="J26" s="176">
        <f t="shared" si="3"/>
        <v>2.12</v>
      </c>
      <c r="K26" s="176">
        <v>5.64</v>
      </c>
      <c r="L26" s="188">
        <f t="shared" si="4"/>
        <v>4.24</v>
      </c>
    </row>
    <row r="27" spans="1:12" s="93" customFormat="1" ht="45.75" customHeight="1">
      <c r="A27" s="186" t="s">
        <v>65</v>
      </c>
      <c r="B27" s="180" t="s">
        <v>48</v>
      </c>
      <c r="C27" s="240" t="s">
        <v>49</v>
      </c>
      <c r="D27" s="105" t="s">
        <v>645</v>
      </c>
      <c r="E27" s="177">
        <v>750.45</v>
      </c>
      <c r="F27" s="176">
        <f t="shared" si="0"/>
        <v>5.4</v>
      </c>
      <c r="G27" s="176">
        <f t="shared" si="1"/>
        <v>4.05</v>
      </c>
      <c r="H27" s="177">
        <v>750.45</v>
      </c>
      <c r="I27" s="176">
        <f t="shared" si="2"/>
        <v>5.4</v>
      </c>
      <c r="J27" s="176">
        <f t="shared" si="3"/>
        <v>4.05</v>
      </c>
      <c r="K27" s="176">
        <v>10.8</v>
      </c>
      <c r="L27" s="188">
        <f t="shared" si="4"/>
        <v>8.1</v>
      </c>
    </row>
    <row r="28" spans="1:12" s="93" customFormat="1" ht="45.75" customHeight="1">
      <c r="A28" s="186" t="s">
        <v>68</v>
      </c>
      <c r="B28" s="180" t="s">
        <v>575</v>
      </c>
      <c r="C28" s="240" t="s">
        <v>45</v>
      </c>
      <c r="D28" s="105" t="s">
        <v>645</v>
      </c>
      <c r="E28" s="177">
        <v>750.45</v>
      </c>
      <c r="F28" s="176">
        <f t="shared" si="0"/>
        <v>12.6</v>
      </c>
      <c r="G28" s="176">
        <f t="shared" si="1"/>
        <v>9.4600000000000009</v>
      </c>
      <c r="H28" s="177">
        <v>750.45</v>
      </c>
      <c r="I28" s="176">
        <f t="shared" si="2"/>
        <v>12.6</v>
      </c>
      <c r="J28" s="176">
        <f t="shared" si="3"/>
        <v>9.4600000000000009</v>
      </c>
      <c r="K28" s="176">
        <v>25.2</v>
      </c>
      <c r="L28" s="188">
        <f t="shared" si="4"/>
        <v>18.920000000000002</v>
      </c>
    </row>
    <row r="29" spans="1:12" s="93" customFormat="1" ht="43.5" customHeight="1">
      <c r="A29" s="186" t="s">
        <v>70</v>
      </c>
      <c r="B29" s="180" t="s">
        <v>440</v>
      </c>
      <c r="C29" s="143" t="s">
        <v>235</v>
      </c>
      <c r="D29" s="105" t="s">
        <v>645</v>
      </c>
      <c r="E29" s="177">
        <v>750.45</v>
      </c>
      <c r="F29" s="176">
        <f t="shared" si="0"/>
        <v>2.89</v>
      </c>
      <c r="G29" s="176">
        <f t="shared" si="1"/>
        <v>2.17</v>
      </c>
      <c r="H29" s="177">
        <v>750.45</v>
      </c>
      <c r="I29" s="176">
        <f t="shared" si="2"/>
        <v>2.89</v>
      </c>
      <c r="J29" s="176">
        <f t="shared" si="3"/>
        <v>2.17</v>
      </c>
      <c r="K29" s="176">
        <v>5.78</v>
      </c>
      <c r="L29" s="188">
        <f t="shared" si="4"/>
        <v>4.34</v>
      </c>
    </row>
    <row r="30" spans="1:12" s="93" customFormat="1" ht="48.75" customHeight="1">
      <c r="A30" s="186" t="s">
        <v>73</v>
      </c>
      <c r="B30" s="180" t="s">
        <v>457</v>
      </c>
      <c r="C30" s="240" t="s">
        <v>64</v>
      </c>
      <c r="D30" s="105" t="s">
        <v>645</v>
      </c>
      <c r="E30" s="177">
        <v>750.45</v>
      </c>
      <c r="F30" s="32">
        <f t="shared" si="0"/>
        <v>2.2799999999999998</v>
      </c>
      <c r="G30" s="32">
        <f t="shared" si="1"/>
        <v>1.71</v>
      </c>
      <c r="H30" s="177">
        <v>750.45</v>
      </c>
      <c r="I30" s="176">
        <f t="shared" si="2"/>
        <v>2.2799999999999998</v>
      </c>
      <c r="J30" s="176">
        <f t="shared" si="3"/>
        <v>1.71</v>
      </c>
      <c r="K30" s="32">
        <v>4.5599999999999996</v>
      </c>
      <c r="L30" s="188">
        <f t="shared" si="4"/>
        <v>3.42</v>
      </c>
    </row>
    <row r="31" spans="1:12" s="93" customFormat="1" ht="48" customHeight="1">
      <c r="A31" s="186" t="s">
        <v>76</v>
      </c>
      <c r="B31" s="179" t="s">
        <v>89</v>
      </c>
      <c r="C31" s="240" t="s">
        <v>90</v>
      </c>
      <c r="D31" s="29" t="s">
        <v>645</v>
      </c>
      <c r="E31" s="177">
        <v>750.45</v>
      </c>
      <c r="F31" s="32">
        <f t="shared" si="0"/>
        <v>6.66</v>
      </c>
      <c r="G31" s="32">
        <f t="shared" si="1"/>
        <v>5</v>
      </c>
      <c r="H31" s="177">
        <v>750.45</v>
      </c>
      <c r="I31" s="176">
        <f t="shared" si="2"/>
        <v>6.66</v>
      </c>
      <c r="J31" s="176">
        <f t="shared" si="3"/>
        <v>5</v>
      </c>
      <c r="K31" s="176">
        <v>13.32</v>
      </c>
      <c r="L31" s="188">
        <f t="shared" si="4"/>
        <v>10</v>
      </c>
    </row>
    <row r="32" spans="1:12" s="93" customFormat="1" ht="28.5" customHeight="1">
      <c r="A32" s="190" t="s">
        <v>98</v>
      </c>
      <c r="B32" s="9" t="s">
        <v>99</v>
      </c>
      <c r="C32" s="8"/>
      <c r="D32" s="8"/>
      <c r="E32" s="8"/>
      <c r="F32" s="8">
        <f>F33</f>
        <v>273</v>
      </c>
      <c r="G32" s="8">
        <f>G33</f>
        <v>204.87</v>
      </c>
      <c r="H32" s="8"/>
      <c r="I32" s="8">
        <f>I33</f>
        <v>273</v>
      </c>
      <c r="J32" s="8">
        <f>J33</f>
        <v>204.87</v>
      </c>
      <c r="K32" s="8">
        <f>K33</f>
        <v>546</v>
      </c>
      <c r="L32" s="191">
        <f>L33</f>
        <v>409.74</v>
      </c>
    </row>
    <row r="33" spans="1:12" s="93" customFormat="1" ht="57" customHeight="1">
      <c r="A33" s="192" t="s">
        <v>100</v>
      </c>
      <c r="B33" s="48" t="s">
        <v>107</v>
      </c>
      <c r="C33" s="36" t="s">
        <v>103</v>
      </c>
      <c r="D33" s="49" t="s">
        <v>645</v>
      </c>
      <c r="E33" s="177">
        <v>750.45</v>
      </c>
      <c r="F33" s="59">
        <f>ROUND(K33/2,2)</f>
        <v>273</v>
      </c>
      <c r="G33" s="59">
        <f>ROUND(E33*F33/1000,2)</f>
        <v>204.87</v>
      </c>
      <c r="H33" s="177">
        <v>750.45</v>
      </c>
      <c r="I33" s="59">
        <f>K33-F33</f>
        <v>273</v>
      </c>
      <c r="J33" s="59">
        <f>ROUND(H33*I33/1000,2)</f>
        <v>204.87</v>
      </c>
      <c r="K33" s="59">
        <v>546</v>
      </c>
      <c r="L33" s="187">
        <f>G33+J33</f>
        <v>409.74</v>
      </c>
    </row>
    <row r="34" spans="1:12" s="93" customFormat="1" ht="43.5" customHeight="1">
      <c r="A34" s="190" t="s">
        <v>108</v>
      </c>
      <c r="B34" s="9" t="s">
        <v>109</v>
      </c>
      <c r="C34" s="8"/>
      <c r="D34" s="8"/>
      <c r="E34" s="8"/>
      <c r="F34" s="8">
        <f>F36+F37</f>
        <v>64.92</v>
      </c>
      <c r="G34" s="8">
        <f>G36+G37</f>
        <v>48.72</v>
      </c>
      <c r="H34" s="8"/>
      <c r="I34" s="8">
        <f>I36+I37</f>
        <v>64.92</v>
      </c>
      <c r="J34" s="8">
        <f>J36+J37</f>
        <v>48.72</v>
      </c>
      <c r="K34" s="8">
        <f>K36+K37</f>
        <v>129.84</v>
      </c>
      <c r="L34" s="191">
        <f>L36+L37</f>
        <v>97.44</v>
      </c>
    </row>
    <row r="35" spans="1:12" s="93" customFormat="1" ht="57.75" customHeight="1">
      <c r="A35" s="289" t="s">
        <v>110</v>
      </c>
      <c r="B35" s="108" t="s">
        <v>602</v>
      </c>
      <c r="C35" s="36"/>
      <c r="D35" s="29"/>
      <c r="E35" s="177"/>
      <c r="F35" s="176"/>
      <c r="G35" s="176"/>
      <c r="H35" s="177"/>
      <c r="I35" s="176"/>
      <c r="J35" s="176"/>
      <c r="K35" s="176"/>
      <c r="L35" s="188"/>
    </row>
    <row r="36" spans="1:12" s="93" customFormat="1" ht="60.75" customHeight="1">
      <c r="A36" s="289"/>
      <c r="B36" s="180" t="s">
        <v>604</v>
      </c>
      <c r="C36" s="36" t="s">
        <v>117</v>
      </c>
      <c r="D36" s="29" t="s">
        <v>645</v>
      </c>
      <c r="E36" s="177">
        <v>750.45</v>
      </c>
      <c r="F36" s="32">
        <f>ROUND(K36/2,2)</f>
        <v>47.22</v>
      </c>
      <c r="G36" s="32">
        <f>ROUND(E36*F36/1000,2)</f>
        <v>35.44</v>
      </c>
      <c r="H36" s="177">
        <v>750.45</v>
      </c>
      <c r="I36" s="176">
        <f>K36-F36</f>
        <v>47.22</v>
      </c>
      <c r="J36" s="176">
        <f>ROUND(H36*I36/1000,2)</f>
        <v>35.44</v>
      </c>
      <c r="K36" s="176">
        <v>94.44</v>
      </c>
      <c r="L36" s="188">
        <f>G36+J36</f>
        <v>70.88</v>
      </c>
    </row>
    <row r="37" spans="1:12" s="93" customFormat="1" ht="57" customHeight="1">
      <c r="A37" s="289"/>
      <c r="B37" s="180" t="s">
        <v>648</v>
      </c>
      <c r="C37" s="36" t="s">
        <v>120</v>
      </c>
      <c r="D37" s="49" t="s">
        <v>645</v>
      </c>
      <c r="E37" s="177">
        <v>750.45</v>
      </c>
      <c r="F37" s="32">
        <f>ROUND(K37/2,2)</f>
        <v>17.7</v>
      </c>
      <c r="G37" s="32">
        <f>ROUND(E37*F37/1000,2)</f>
        <v>13.28</v>
      </c>
      <c r="H37" s="177">
        <v>750.45</v>
      </c>
      <c r="I37" s="176">
        <f>K37-F37</f>
        <v>17.7</v>
      </c>
      <c r="J37" s="176">
        <f>ROUND(H37*I37/1000,2)</f>
        <v>13.28</v>
      </c>
      <c r="K37" s="176">
        <v>35.4</v>
      </c>
      <c r="L37" s="188">
        <f>G37+J37</f>
        <v>26.56</v>
      </c>
    </row>
    <row r="38" spans="1:12" ht="37.5" customHeight="1">
      <c r="A38" s="182" t="s">
        <v>132</v>
      </c>
      <c r="B38" s="25" t="s">
        <v>482</v>
      </c>
      <c r="C38" s="10"/>
      <c r="D38" s="10"/>
      <c r="E38" s="10"/>
      <c r="F38" s="10">
        <f>SUM(F39:F61)</f>
        <v>427.5800000000001</v>
      </c>
      <c r="G38" s="10">
        <f>SUM(G39:G61)</f>
        <v>320.86999999999995</v>
      </c>
      <c r="H38" s="10"/>
      <c r="I38" s="10">
        <f>SUM(I39:I61)</f>
        <v>427.5800000000001</v>
      </c>
      <c r="J38" s="10">
        <f>SUM(J39:J61)</f>
        <v>320.86999999999995</v>
      </c>
      <c r="K38" s="10">
        <f>SUM(K39:K61)</f>
        <v>855.1600000000002</v>
      </c>
      <c r="L38" s="183">
        <f>SUM(L39:L61)</f>
        <v>641.7399999999999</v>
      </c>
    </row>
    <row r="39" spans="1:12" ht="70.5" customHeight="1">
      <c r="A39" s="193">
        <v>1</v>
      </c>
      <c r="B39" s="35" t="s">
        <v>135</v>
      </c>
      <c r="C39" s="36" t="s">
        <v>103</v>
      </c>
      <c r="D39" s="131" t="s">
        <v>645</v>
      </c>
      <c r="E39" s="177">
        <v>750.45</v>
      </c>
      <c r="F39" s="15">
        <f t="shared" ref="F39:F61" si="5">ROUND(K39/2,2)</f>
        <v>69.3</v>
      </c>
      <c r="G39" s="15">
        <f t="shared" ref="G39:G61" si="6">ROUND(E39*F39/1000,2)</f>
        <v>52.01</v>
      </c>
      <c r="H39" s="177">
        <v>750.45</v>
      </c>
      <c r="I39" s="15">
        <f t="shared" ref="I39:I61" si="7">K39-F39</f>
        <v>69.3</v>
      </c>
      <c r="J39" s="15">
        <f t="shared" ref="J39:J61" si="8">ROUND(H39*I39/1000,2)</f>
        <v>52.01</v>
      </c>
      <c r="K39" s="181">
        <v>138.6</v>
      </c>
      <c r="L39" s="194">
        <f t="shared" ref="L39:L61" si="9">G39+J39</f>
        <v>104.02</v>
      </c>
    </row>
    <row r="40" spans="1:12" ht="30" customHeight="1">
      <c r="A40" s="193">
        <v>2</v>
      </c>
      <c r="B40" s="35" t="s">
        <v>139</v>
      </c>
      <c r="C40" s="36" t="s">
        <v>103</v>
      </c>
      <c r="D40" s="131" t="s">
        <v>645</v>
      </c>
      <c r="E40" s="177">
        <v>750.45</v>
      </c>
      <c r="F40" s="176">
        <f t="shared" si="5"/>
        <v>23.16</v>
      </c>
      <c r="G40" s="176">
        <f t="shared" si="6"/>
        <v>17.38</v>
      </c>
      <c r="H40" s="177">
        <v>750.45</v>
      </c>
      <c r="I40" s="176">
        <f t="shared" si="7"/>
        <v>23.16</v>
      </c>
      <c r="J40" s="176">
        <f t="shared" si="8"/>
        <v>17.38</v>
      </c>
      <c r="K40" s="181">
        <v>46.32</v>
      </c>
      <c r="L40" s="188">
        <f t="shared" si="9"/>
        <v>34.76</v>
      </c>
    </row>
    <row r="41" spans="1:12" ht="33.75" customHeight="1">
      <c r="A41" s="193">
        <v>3</v>
      </c>
      <c r="B41" s="35" t="s">
        <v>141</v>
      </c>
      <c r="C41" s="36" t="s">
        <v>103</v>
      </c>
      <c r="D41" s="131" t="s">
        <v>645</v>
      </c>
      <c r="E41" s="177">
        <v>750.45</v>
      </c>
      <c r="F41" s="176">
        <f t="shared" si="5"/>
        <v>58.5</v>
      </c>
      <c r="G41" s="176">
        <f t="shared" si="6"/>
        <v>43.9</v>
      </c>
      <c r="H41" s="177">
        <v>750.45</v>
      </c>
      <c r="I41" s="176">
        <f t="shared" si="7"/>
        <v>58.5</v>
      </c>
      <c r="J41" s="176">
        <f t="shared" si="8"/>
        <v>43.9</v>
      </c>
      <c r="K41" s="181">
        <v>117</v>
      </c>
      <c r="L41" s="188">
        <f t="shared" si="9"/>
        <v>87.8</v>
      </c>
    </row>
    <row r="42" spans="1:12" ht="38.25" customHeight="1">
      <c r="A42" s="193">
        <v>4</v>
      </c>
      <c r="B42" s="35" t="s">
        <v>145</v>
      </c>
      <c r="C42" s="36" t="s">
        <v>103</v>
      </c>
      <c r="D42" s="131" t="s">
        <v>645</v>
      </c>
      <c r="E42" s="177">
        <v>750.45</v>
      </c>
      <c r="F42" s="176">
        <f t="shared" si="5"/>
        <v>19.5</v>
      </c>
      <c r="G42" s="176">
        <f t="shared" si="6"/>
        <v>14.63</v>
      </c>
      <c r="H42" s="177">
        <v>750.45</v>
      </c>
      <c r="I42" s="176">
        <f t="shared" si="7"/>
        <v>19.5</v>
      </c>
      <c r="J42" s="176">
        <f t="shared" si="8"/>
        <v>14.63</v>
      </c>
      <c r="K42" s="181">
        <v>39</v>
      </c>
      <c r="L42" s="188">
        <f t="shared" si="9"/>
        <v>29.26</v>
      </c>
    </row>
    <row r="43" spans="1:12" ht="30" customHeight="1">
      <c r="A43" s="193">
        <v>5</v>
      </c>
      <c r="B43" s="35" t="s">
        <v>611</v>
      </c>
      <c r="C43" s="36" t="s">
        <v>159</v>
      </c>
      <c r="D43" s="131" t="s">
        <v>645</v>
      </c>
      <c r="E43" s="177">
        <v>750.45</v>
      </c>
      <c r="F43" s="176">
        <f t="shared" si="5"/>
        <v>36</v>
      </c>
      <c r="G43" s="176">
        <f t="shared" si="6"/>
        <v>27.02</v>
      </c>
      <c r="H43" s="177">
        <v>750.45</v>
      </c>
      <c r="I43" s="176">
        <f t="shared" si="7"/>
        <v>36</v>
      </c>
      <c r="J43" s="176">
        <f t="shared" si="8"/>
        <v>27.02</v>
      </c>
      <c r="K43" s="181">
        <v>72</v>
      </c>
      <c r="L43" s="188">
        <f t="shared" si="9"/>
        <v>54.04</v>
      </c>
    </row>
    <row r="44" spans="1:12" ht="30" customHeight="1">
      <c r="A44" s="193">
        <v>6</v>
      </c>
      <c r="B44" s="35" t="s">
        <v>177</v>
      </c>
      <c r="C44" s="36" t="s">
        <v>178</v>
      </c>
      <c r="D44" s="131" t="s">
        <v>645</v>
      </c>
      <c r="E44" s="177">
        <v>750.45</v>
      </c>
      <c r="F44" s="176">
        <f t="shared" si="5"/>
        <v>19.5</v>
      </c>
      <c r="G44" s="176">
        <f t="shared" si="6"/>
        <v>14.63</v>
      </c>
      <c r="H44" s="177">
        <v>750.45</v>
      </c>
      <c r="I44" s="176">
        <f t="shared" si="7"/>
        <v>19.5</v>
      </c>
      <c r="J44" s="176">
        <f t="shared" si="8"/>
        <v>14.63</v>
      </c>
      <c r="K44" s="181">
        <v>39</v>
      </c>
      <c r="L44" s="188">
        <f t="shared" si="9"/>
        <v>29.26</v>
      </c>
    </row>
    <row r="45" spans="1:12" ht="30" customHeight="1">
      <c r="A45" s="193">
        <v>7</v>
      </c>
      <c r="B45" s="35" t="s">
        <v>180</v>
      </c>
      <c r="C45" s="36" t="s">
        <v>181</v>
      </c>
      <c r="D45" s="131" t="s">
        <v>645</v>
      </c>
      <c r="E45" s="177">
        <v>750.45</v>
      </c>
      <c r="F45" s="176">
        <f t="shared" si="5"/>
        <v>9</v>
      </c>
      <c r="G45" s="176">
        <f t="shared" si="6"/>
        <v>6.75</v>
      </c>
      <c r="H45" s="177">
        <v>750.45</v>
      </c>
      <c r="I45" s="176">
        <f t="shared" si="7"/>
        <v>9</v>
      </c>
      <c r="J45" s="176">
        <f t="shared" si="8"/>
        <v>6.75</v>
      </c>
      <c r="K45" s="181">
        <v>18</v>
      </c>
      <c r="L45" s="188">
        <f t="shared" si="9"/>
        <v>13.5</v>
      </c>
    </row>
    <row r="46" spans="1:12" ht="30" customHeight="1">
      <c r="A46" s="193">
        <v>8</v>
      </c>
      <c r="B46" s="35" t="s">
        <v>183</v>
      </c>
      <c r="C46" s="36" t="s">
        <v>184</v>
      </c>
      <c r="D46" s="131" t="s">
        <v>645</v>
      </c>
      <c r="E46" s="177">
        <v>750.45</v>
      </c>
      <c r="F46" s="176">
        <f t="shared" si="5"/>
        <v>0.12</v>
      </c>
      <c r="G46" s="176">
        <f t="shared" si="6"/>
        <v>0.09</v>
      </c>
      <c r="H46" s="177">
        <v>750.45</v>
      </c>
      <c r="I46" s="176">
        <f t="shared" si="7"/>
        <v>0.12</v>
      </c>
      <c r="J46" s="176">
        <f t="shared" si="8"/>
        <v>0.09</v>
      </c>
      <c r="K46" s="181">
        <v>0.24</v>
      </c>
      <c r="L46" s="188">
        <f t="shared" si="9"/>
        <v>0.18</v>
      </c>
    </row>
    <row r="47" spans="1:12" ht="30" customHeight="1">
      <c r="A47" s="193">
        <v>9</v>
      </c>
      <c r="B47" s="35" t="s">
        <v>189</v>
      </c>
      <c r="C47" s="36" t="s">
        <v>190</v>
      </c>
      <c r="D47" s="131" t="s">
        <v>645</v>
      </c>
      <c r="E47" s="177">
        <v>750.45</v>
      </c>
      <c r="F47" s="176">
        <f t="shared" si="5"/>
        <v>0.24</v>
      </c>
      <c r="G47" s="176">
        <f t="shared" si="6"/>
        <v>0.18</v>
      </c>
      <c r="H47" s="177">
        <v>750.45</v>
      </c>
      <c r="I47" s="176">
        <f t="shared" si="7"/>
        <v>0.24</v>
      </c>
      <c r="J47" s="176">
        <f t="shared" si="8"/>
        <v>0.18</v>
      </c>
      <c r="K47" s="181">
        <v>0.48</v>
      </c>
      <c r="L47" s="188">
        <f t="shared" si="9"/>
        <v>0.36</v>
      </c>
    </row>
    <row r="48" spans="1:12" ht="30" customHeight="1">
      <c r="A48" s="193">
        <v>10</v>
      </c>
      <c r="B48" s="35" t="s">
        <v>192</v>
      </c>
      <c r="C48" s="36" t="s">
        <v>193</v>
      </c>
      <c r="D48" s="131" t="s">
        <v>645</v>
      </c>
      <c r="E48" s="177">
        <v>750.45</v>
      </c>
      <c r="F48" s="176">
        <f t="shared" si="5"/>
        <v>4.5</v>
      </c>
      <c r="G48" s="176">
        <f t="shared" si="6"/>
        <v>3.38</v>
      </c>
      <c r="H48" s="177">
        <v>750.45</v>
      </c>
      <c r="I48" s="176">
        <f t="shared" si="7"/>
        <v>4.5</v>
      </c>
      <c r="J48" s="176">
        <f t="shared" si="8"/>
        <v>3.38</v>
      </c>
      <c r="K48" s="181">
        <v>9</v>
      </c>
      <c r="L48" s="188">
        <f t="shared" si="9"/>
        <v>6.76</v>
      </c>
    </row>
    <row r="49" spans="1:12" ht="30" customHeight="1">
      <c r="A49" s="193">
        <v>11</v>
      </c>
      <c r="B49" s="35" t="s">
        <v>201</v>
      </c>
      <c r="C49" s="36" t="s">
        <v>202</v>
      </c>
      <c r="D49" s="131" t="s">
        <v>645</v>
      </c>
      <c r="E49" s="177">
        <v>750.45</v>
      </c>
      <c r="F49" s="176">
        <f t="shared" si="5"/>
        <v>3.51</v>
      </c>
      <c r="G49" s="176">
        <f t="shared" si="6"/>
        <v>2.63</v>
      </c>
      <c r="H49" s="177">
        <v>750.45</v>
      </c>
      <c r="I49" s="176">
        <f t="shared" si="7"/>
        <v>3.51</v>
      </c>
      <c r="J49" s="176">
        <f t="shared" si="8"/>
        <v>2.63</v>
      </c>
      <c r="K49" s="181">
        <v>7.02</v>
      </c>
      <c r="L49" s="188">
        <f t="shared" si="9"/>
        <v>5.26</v>
      </c>
    </row>
    <row r="50" spans="1:12" ht="30" customHeight="1">
      <c r="A50" s="193">
        <v>12</v>
      </c>
      <c r="B50" s="35" t="s">
        <v>210</v>
      </c>
      <c r="C50" s="36" t="s">
        <v>211</v>
      </c>
      <c r="D50" s="131" t="s">
        <v>645</v>
      </c>
      <c r="E50" s="177">
        <v>750.45</v>
      </c>
      <c r="F50" s="176">
        <f t="shared" si="5"/>
        <v>3.74</v>
      </c>
      <c r="G50" s="176">
        <f t="shared" si="6"/>
        <v>2.81</v>
      </c>
      <c r="H50" s="177">
        <v>750.45</v>
      </c>
      <c r="I50" s="176">
        <f t="shared" si="7"/>
        <v>3.74</v>
      </c>
      <c r="J50" s="176">
        <f t="shared" si="8"/>
        <v>2.81</v>
      </c>
      <c r="K50" s="181">
        <v>7.48</v>
      </c>
      <c r="L50" s="188">
        <f t="shared" si="9"/>
        <v>5.62</v>
      </c>
    </row>
    <row r="51" spans="1:12" ht="29.25" customHeight="1">
      <c r="A51" s="193">
        <v>13</v>
      </c>
      <c r="B51" s="35" t="s">
        <v>649</v>
      </c>
      <c r="C51" s="36" t="s">
        <v>214</v>
      </c>
      <c r="D51" s="131" t="s">
        <v>645</v>
      </c>
      <c r="E51" s="177">
        <v>750.45</v>
      </c>
      <c r="F51" s="176">
        <f t="shared" si="5"/>
        <v>1.91</v>
      </c>
      <c r="G51" s="176">
        <f t="shared" si="6"/>
        <v>1.43</v>
      </c>
      <c r="H51" s="177">
        <v>750.45</v>
      </c>
      <c r="I51" s="176">
        <f t="shared" si="7"/>
        <v>1.91</v>
      </c>
      <c r="J51" s="176">
        <f t="shared" si="8"/>
        <v>1.43</v>
      </c>
      <c r="K51" s="181">
        <v>3.82</v>
      </c>
      <c r="L51" s="188">
        <f t="shared" si="9"/>
        <v>2.86</v>
      </c>
    </row>
    <row r="52" spans="1:12" s="93" customFormat="1" ht="27.75" customHeight="1">
      <c r="A52" s="193">
        <v>14</v>
      </c>
      <c r="B52" s="35" t="s">
        <v>216</v>
      </c>
      <c r="C52" s="36" t="s">
        <v>217</v>
      </c>
      <c r="D52" s="131" t="s">
        <v>645</v>
      </c>
      <c r="E52" s="177">
        <v>750.45</v>
      </c>
      <c r="F52" s="176">
        <f t="shared" si="5"/>
        <v>14.01</v>
      </c>
      <c r="G52" s="176">
        <f t="shared" si="6"/>
        <v>10.51</v>
      </c>
      <c r="H52" s="177">
        <v>750.45</v>
      </c>
      <c r="I52" s="176">
        <f t="shared" si="7"/>
        <v>14.01</v>
      </c>
      <c r="J52" s="176">
        <f t="shared" si="8"/>
        <v>10.51</v>
      </c>
      <c r="K52" s="181">
        <v>28.02</v>
      </c>
      <c r="L52" s="188">
        <f t="shared" si="9"/>
        <v>21.02</v>
      </c>
    </row>
    <row r="53" spans="1:12" s="93" customFormat="1" ht="22.5" customHeight="1">
      <c r="A53" s="193">
        <v>15</v>
      </c>
      <c r="B53" s="35" t="s">
        <v>219</v>
      </c>
      <c r="C53" s="36" t="s">
        <v>220</v>
      </c>
      <c r="D53" s="131" t="s">
        <v>645</v>
      </c>
      <c r="E53" s="177">
        <v>750.45</v>
      </c>
      <c r="F53" s="176">
        <f t="shared" si="5"/>
        <v>0.87</v>
      </c>
      <c r="G53" s="176">
        <f t="shared" si="6"/>
        <v>0.65</v>
      </c>
      <c r="H53" s="177">
        <v>750.45</v>
      </c>
      <c r="I53" s="176">
        <f t="shared" si="7"/>
        <v>0.87</v>
      </c>
      <c r="J53" s="176">
        <f t="shared" si="8"/>
        <v>0.65</v>
      </c>
      <c r="K53" s="181">
        <v>1.74</v>
      </c>
      <c r="L53" s="188">
        <f t="shared" si="9"/>
        <v>1.3</v>
      </c>
    </row>
    <row r="54" spans="1:12" s="93" customFormat="1" ht="33" customHeight="1">
      <c r="A54" s="193">
        <v>16</v>
      </c>
      <c r="B54" s="35" t="s">
        <v>222</v>
      </c>
      <c r="C54" s="36" t="s">
        <v>223</v>
      </c>
      <c r="D54" s="131" t="s">
        <v>645</v>
      </c>
      <c r="E54" s="177">
        <v>750.45</v>
      </c>
      <c r="F54" s="32">
        <f t="shared" si="5"/>
        <v>12.06</v>
      </c>
      <c r="G54" s="32">
        <f t="shared" si="6"/>
        <v>9.0500000000000007</v>
      </c>
      <c r="H54" s="177">
        <v>750.45</v>
      </c>
      <c r="I54" s="32">
        <f t="shared" si="7"/>
        <v>12.06</v>
      </c>
      <c r="J54" s="32">
        <f t="shared" si="8"/>
        <v>9.0500000000000007</v>
      </c>
      <c r="K54" s="181">
        <v>24.12</v>
      </c>
      <c r="L54" s="189">
        <f t="shared" si="9"/>
        <v>18.100000000000001</v>
      </c>
    </row>
    <row r="55" spans="1:12" s="93" customFormat="1" ht="33" customHeight="1">
      <c r="A55" s="193">
        <v>17</v>
      </c>
      <c r="B55" s="35" t="s">
        <v>228</v>
      </c>
      <c r="C55" s="36" t="s">
        <v>229</v>
      </c>
      <c r="D55" s="131" t="s">
        <v>645</v>
      </c>
      <c r="E55" s="177">
        <v>750.45</v>
      </c>
      <c r="F55" s="176">
        <f t="shared" si="5"/>
        <v>25.98</v>
      </c>
      <c r="G55" s="176">
        <f t="shared" si="6"/>
        <v>19.5</v>
      </c>
      <c r="H55" s="177">
        <v>750.45</v>
      </c>
      <c r="I55" s="176">
        <f t="shared" si="7"/>
        <v>25.98</v>
      </c>
      <c r="J55" s="176">
        <f t="shared" si="8"/>
        <v>19.5</v>
      </c>
      <c r="K55" s="181">
        <v>51.96</v>
      </c>
      <c r="L55" s="188">
        <f t="shared" si="9"/>
        <v>39</v>
      </c>
    </row>
    <row r="56" spans="1:12" s="93" customFormat="1" ht="33" customHeight="1">
      <c r="A56" s="195">
        <v>18</v>
      </c>
      <c r="B56" s="35" t="s">
        <v>234</v>
      </c>
      <c r="C56" s="36" t="s">
        <v>235</v>
      </c>
      <c r="D56" s="131" t="s">
        <v>645</v>
      </c>
      <c r="E56" s="177">
        <v>750.45</v>
      </c>
      <c r="F56" s="176">
        <f t="shared" si="5"/>
        <v>24.66</v>
      </c>
      <c r="G56" s="176">
        <f t="shared" si="6"/>
        <v>18.510000000000002</v>
      </c>
      <c r="H56" s="177">
        <v>750.45</v>
      </c>
      <c r="I56" s="176">
        <f t="shared" si="7"/>
        <v>24.66</v>
      </c>
      <c r="J56" s="176">
        <f t="shared" si="8"/>
        <v>18.510000000000002</v>
      </c>
      <c r="K56" s="181">
        <v>49.32</v>
      </c>
      <c r="L56" s="188">
        <f t="shared" si="9"/>
        <v>37.020000000000003</v>
      </c>
    </row>
    <row r="57" spans="1:12" s="93" customFormat="1" ht="33" customHeight="1">
      <c r="A57" s="193">
        <v>19</v>
      </c>
      <c r="B57" s="35" t="s">
        <v>239</v>
      </c>
      <c r="C57" s="36" t="s">
        <v>240</v>
      </c>
      <c r="D57" s="131" t="s">
        <v>645</v>
      </c>
      <c r="E57" s="177">
        <v>750.45</v>
      </c>
      <c r="F57" s="176">
        <f t="shared" si="5"/>
        <v>9</v>
      </c>
      <c r="G57" s="176">
        <f t="shared" si="6"/>
        <v>6.75</v>
      </c>
      <c r="H57" s="177">
        <v>750.45</v>
      </c>
      <c r="I57" s="176">
        <f t="shared" si="7"/>
        <v>9</v>
      </c>
      <c r="J57" s="176">
        <f t="shared" si="8"/>
        <v>6.75</v>
      </c>
      <c r="K57" s="181">
        <v>18</v>
      </c>
      <c r="L57" s="188">
        <f t="shared" si="9"/>
        <v>13.5</v>
      </c>
    </row>
    <row r="58" spans="1:12" s="93" customFormat="1" ht="33" customHeight="1">
      <c r="A58" s="195">
        <v>20</v>
      </c>
      <c r="B58" s="35" t="s">
        <v>242</v>
      </c>
      <c r="C58" s="36" t="s">
        <v>243</v>
      </c>
      <c r="D58" s="131" t="s">
        <v>645</v>
      </c>
      <c r="E58" s="177">
        <v>750.45</v>
      </c>
      <c r="F58" s="176">
        <f t="shared" si="5"/>
        <v>22.62</v>
      </c>
      <c r="G58" s="176">
        <f t="shared" si="6"/>
        <v>16.98</v>
      </c>
      <c r="H58" s="177">
        <v>750.45</v>
      </c>
      <c r="I58" s="176">
        <f t="shared" si="7"/>
        <v>22.62</v>
      </c>
      <c r="J58" s="176">
        <f t="shared" si="8"/>
        <v>16.98</v>
      </c>
      <c r="K58" s="181">
        <v>45.24</v>
      </c>
      <c r="L58" s="188">
        <f t="shared" si="9"/>
        <v>33.96</v>
      </c>
    </row>
    <row r="59" spans="1:12" s="93" customFormat="1" ht="33" customHeight="1">
      <c r="A59" s="193">
        <v>21</v>
      </c>
      <c r="B59" s="35" t="s">
        <v>251</v>
      </c>
      <c r="C59" s="36" t="s">
        <v>252</v>
      </c>
      <c r="D59" s="131" t="s">
        <v>645</v>
      </c>
      <c r="E59" s="177">
        <v>750.45</v>
      </c>
      <c r="F59" s="176">
        <f t="shared" si="5"/>
        <v>3.86</v>
      </c>
      <c r="G59" s="176">
        <f t="shared" si="6"/>
        <v>2.9</v>
      </c>
      <c r="H59" s="177">
        <v>750.45</v>
      </c>
      <c r="I59" s="176">
        <f t="shared" si="7"/>
        <v>3.86</v>
      </c>
      <c r="J59" s="176">
        <f t="shared" si="8"/>
        <v>2.9</v>
      </c>
      <c r="K59" s="181">
        <v>7.72</v>
      </c>
      <c r="L59" s="188">
        <f t="shared" si="9"/>
        <v>5.8</v>
      </c>
    </row>
    <row r="60" spans="1:12" s="93" customFormat="1" ht="33" customHeight="1">
      <c r="A60" s="193">
        <v>22</v>
      </c>
      <c r="B60" s="35" t="s">
        <v>317</v>
      </c>
      <c r="C60" s="36" t="s">
        <v>318</v>
      </c>
      <c r="D60" s="131" t="s">
        <v>645</v>
      </c>
      <c r="E60" s="177">
        <v>750.45</v>
      </c>
      <c r="F60" s="176">
        <f t="shared" si="5"/>
        <v>7.04</v>
      </c>
      <c r="G60" s="176">
        <f t="shared" si="6"/>
        <v>5.28</v>
      </c>
      <c r="H60" s="177">
        <v>750.45</v>
      </c>
      <c r="I60" s="176">
        <f t="shared" si="7"/>
        <v>7.04</v>
      </c>
      <c r="J60" s="176">
        <f t="shared" si="8"/>
        <v>5.28</v>
      </c>
      <c r="K60" s="181">
        <v>14.08</v>
      </c>
      <c r="L60" s="188">
        <f t="shared" si="9"/>
        <v>10.56</v>
      </c>
    </row>
    <row r="61" spans="1:12" s="93" customFormat="1" ht="41.25" customHeight="1">
      <c r="A61" s="193">
        <v>23</v>
      </c>
      <c r="B61" s="142" t="s">
        <v>320</v>
      </c>
      <c r="C61" s="216" t="s">
        <v>675</v>
      </c>
      <c r="D61" s="158" t="s">
        <v>650</v>
      </c>
      <c r="E61" s="177">
        <v>750.45</v>
      </c>
      <c r="F61" s="176">
        <f t="shared" si="5"/>
        <v>58.5</v>
      </c>
      <c r="G61" s="176">
        <f t="shared" si="6"/>
        <v>43.9</v>
      </c>
      <c r="H61" s="177">
        <v>750.45</v>
      </c>
      <c r="I61" s="176">
        <f t="shared" si="7"/>
        <v>58.5</v>
      </c>
      <c r="J61" s="176">
        <f t="shared" si="8"/>
        <v>43.9</v>
      </c>
      <c r="K61" s="32">
        <v>117</v>
      </c>
      <c r="L61" s="188">
        <f t="shared" si="9"/>
        <v>87.8</v>
      </c>
    </row>
    <row r="62" spans="1:12" s="93" customFormat="1" ht="37.5" customHeight="1">
      <c r="A62" s="182" t="s">
        <v>323</v>
      </c>
      <c r="B62" s="25" t="s">
        <v>324</v>
      </c>
      <c r="C62" s="10"/>
      <c r="D62" s="10"/>
      <c r="E62" s="10"/>
      <c r="F62" s="10">
        <f>SUM(F63:F70)</f>
        <v>71.990000000000009</v>
      </c>
      <c r="G62" s="10">
        <f>SUM(G63:G70)</f>
        <v>54.029999999999994</v>
      </c>
      <c r="H62" s="10"/>
      <c r="I62" s="10">
        <f>SUM(I63:I70)</f>
        <v>71.990000000000009</v>
      </c>
      <c r="J62" s="10">
        <f>SUM(J63:J70)</f>
        <v>54.029999999999994</v>
      </c>
      <c r="K62" s="10">
        <f>SUM(K63:K70)</f>
        <v>143.98000000000002</v>
      </c>
      <c r="L62" s="183">
        <f>SUM(L63:L70)</f>
        <v>108.05999999999999</v>
      </c>
    </row>
    <row r="63" spans="1:12" s="93" customFormat="1" ht="45" customHeight="1">
      <c r="A63" s="196" t="s">
        <v>134</v>
      </c>
      <c r="B63" s="159" t="s">
        <v>651</v>
      </c>
      <c r="C63" s="36" t="s">
        <v>103</v>
      </c>
      <c r="D63" s="105" t="s">
        <v>645</v>
      </c>
      <c r="E63" s="177">
        <v>750.45</v>
      </c>
      <c r="F63" s="15">
        <f t="shared" ref="F63:F70" si="10">ROUND(K63/2,2)</f>
        <v>13.5</v>
      </c>
      <c r="G63" s="15">
        <f t="shared" ref="G63:G70" si="11">ROUND(E63*F63/1000,2)</f>
        <v>10.130000000000001</v>
      </c>
      <c r="H63" s="177">
        <v>750.45</v>
      </c>
      <c r="I63" s="15">
        <f t="shared" ref="I63:I70" si="12">K63-F63</f>
        <v>13.5</v>
      </c>
      <c r="J63" s="15">
        <f t="shared" ref="J63:J70" si="13">ROUND(H63*I63/1000,2)</f>
        <v>10.130000000000001</v>
      </c>
      <c r="K63" s="15">
        <v>27</v>
      </c>
      <c r="L63" s="194">
        <f t="shared" ref="L63:L70" si="14">G63+J63</f>
        <v>20.260000000000002</v>
      </c>
    </row>
    <row r="64" spans="1:12" s="93" customFormat="1" ht="24" customHeight="1">
      <c r="A64" s="289" t="s">
        <v>136</v>
      </c>
      <c r="B64" s="262" t="s">
        <v>328</v>
      </c>
      <c r="C64" s="11" t="s">
        <v>114</v>
      </c>
      <c r="D64" s="105" t="s">
        <v>645</v>
      </c>
      <c r="E64" s="177">
        <v>750.45</v>
      </c>
      <c r="F64" s="15">
        <f t="shared" si="10"/>
        <v>4.5</v>
      </c>
      <c r="G64" s="15">
        <f t="shared" si="11"/>
        <v>3.38</v>
      </c>
      <c r="H64" s="177">
        <v>750.45</v>
      </c>
      <c r="I64" s="15">
        <f t="shared" si="12"/>
        <v>4.5</v>
      </c>
      <c r="J64" s="15">
        <f t="shared" si="13"/>
        <v>3.38</v>
      </c>
      <c r="K64" s="15">
        <v>9</v>
      </c>
      <c r="L64" s="194">
        <f t="shared" si="14"/>
        <v>6.76</v>
      </c>
    </row>
    <row r="65" spans="1:12" s="93" customFormat="1" ht="21.75" customHeight="1">
      <c r="A65" s="289"/>
      <c r="B65" s="262"/>
      <c r="C65" s="240" t="s">
        <v>652</v>
      </c>
      <c r="D65" s="29" t="s">
        <v>645</v>
      </c>
      <c r="E65" s="177">
        <v>750.45</v>
      </c>
      <c r="F65" s="176">
        <f t="shared" si="10"/>
        <v>4.5</v>
      </c>
      <c r="G65" s="176">
        <f t="shared" si="11"/>
        <v>3.38</v>
      </c>
      <c r="H65" s="177">
        <v>750.45</v>
      </c>
      <c r="I65" s="176">
        <f t="shared" si="12"/>
        <v>4.5</v>
      </c>
      <c r="J65" s="176">
        <f t="shared" si="13"/>
        <v>3.38</v>
      </c>
      <c r="K65" s="176">
        <v>9</v>
      </c>
      <c r="L65" s="188">
        <f t="shared" si="14"/>
        <v>6.76</v>
      </c>
    </row>
    <row r="66" spans="1:12" s="93" customFormat="1" ht="24" customHeight="1">
      <c r="A66" s="289"/>
      <c r="B66" s="262"/>
      <c r="C66" s="240" t="s">
        <v>117</v>
      </c>
      <c r="D66" s="29" t="s">
        <v>645</v>
      </c>
      <c r="E66" s="177">
        <v>750.45</v>
      </c>
      <c r="F66" s="176">
        <f t="shared" si="10"/>
        <v>4.5</v>
      </c>
      <c r="G66" s="176">
        <f t="shared" si="11"/>
        <v>3.38</v>
      </c>
      <c r="H66" s="177">
        <v>750.45</v>
      </c>
      <c r="I66" s="176">
        <f t="shared" si="12"/>
        <v>4.5</v>
      </c>
      <c r="J66" s="176">
        <f t="shared" si="13"/>
        <v>3.38</v>
      </c>
      <c r="K66" s="176">
        <v>9</v>
      </c>
      <c r="L66" s="188">
        <f t="shared" si="14"/>
        <v>6.76</v>
      </c>
    </row>
    <row r="67" spans="1:12" s="93" customFormat="1" ht="24" customHeight="1">
      <c r="A67" s="289"/>
      <c r="B67" s="262"/>
      <c r="C67" s="11" t="s">
        <v>120</v>
      </c>
      <c r="D67" s="29" t="s">
        <v>645</v>
      </c>
      <c r="E67" s="177">
        <v>750.45</v>
      </c>
      <c r="F67" s="176">
        <f t="shared" si="10"/>
        <v>4.5</v>
      </c>
      <c r="G67" s="176">
        <f t="shared" si="11"/>
        <v>3.38</v>
      </c>
      <c r="H67" s="177">
        <v>750.45</v>
      </c>
      <c r="I67" s="176">
        <f t="shared" si="12"/>
        <v>4.5</v>
      </c>
      <c r="J67" s="176">
        <f t="shared" si="13"/>
        <v>3.38</v>
      </c>
      <c r="K67" s="176">
        <v>9</v>
      </c>
      <c r="L67" s="188">
        <f t="shared" si="14"/>
        <v>6.76</v>
      </c>
    </row>
    <row r="68" spans="1:12" s="93" customFormat="1" ht="21.75" customHeight="1">
      <c r="A68" s="289"/>
      <c r="B68" s="262"/>
      <c r="C68" s="240" t="s">
        <v>653</v>
      </c>
      <c r="D68" s="29" t="s">
        <v>645</v>
      </c>
      <c r="E68" s="177">
        <v>750.45</v>
      </c>
      <c r="F68" s="176">
        <f t="shared" si="10"/>
        <v>18</v>
      </c>
      <c r="G68" s="176">
        <f t="shared" si="11"/>
        <v>13.51</v>
      </c>
      <c r="H68" s="177">
        <v>750.45</v>
      </c>
      <c r="I68" s="176">
        <f t="shared" si="12"/>
        <v>18</v>
      </c>
      <c r="J68" s="176">
        <f t="shared" si="13"/>
        <v>13.51</v>
      </c>
      <c r="K68" s="176">
        <v>36</v>
      </c>
      <c r="L68" s="188">
        <f t="shared" si="14"/>
        <v>27.02</v>
      </c>
    </row>
    <row r="69" spans="1:12" s="93" customFormat="1" ht="21.75" customHeight="1">
      <c r="A69" s="289"/>
      <c r="B69" s="262"/>
      <c r="C69" s="240" t="s">
        <v>654</v>
      </c>
      <c r="D69" s="29" t="s">
        <v>645</v>
      </c>
      <c r="E69" s="177">
        <v>750.45</v>
      </c>
      <c r="F69" s="176">
        <f t="shared" si="10"/>
        <v>13.49</v>
      </c>
      <c r="G69" s="176">
        <f t="shared" si="11"/>
        <v>10.119999999999999</v>
      </c>
      <c r="H69" s="177">
        <v>750.45</v>
      </c>
      <c r="I69" s="176">
        <f t="shared" si="12"/>
        <v>13.49</v>
      </c>
      <c r="J69" s="176">
        <f t="shared" si="13"/>
        <v>10.119999999999999</v>
      </c>
      <c r="K69" s="176">
        <v>26.98</v>
      </c>
      <c r="L69" s="188">
        <f t="shared" si="14"/>
        <v>20.239999999999998</v>
      </c>
    </row>
    <row r="70" spans="1:12" s="93" customFormat="1" ht="24" customHeight="1">
      <c r="A70" s="289"/>
      <c r="B70" s="262"/>
      <c r="C70" s="240" t="s">
        <v>125</v>
      </c>
      <c r="D70" s="100" t="s">
        <v>645</v>
      </c>
      <c r="E70" s="177">
        <v>750.45</v>
      </c>
      <c r="F70" s="32">
        <f t="shared" si="10"/>
        <v>9</v>
      </c>
      <c r="G70" s="32">
        <f t="shared" si="11"/>
        <v>6.75</v>
      </c>
      <c r="H70" s="177">
        <v>750.45</v>
      </c>
      <c r="I70" s="32">
        <f t="shared" si="12"/>
        <v>9</v>
      </c>
      <c r="J70" s="32">
        <f t="shared" si="13"/>
        <v>6.75</v>
      </c>
      <c r="K70" s="32">
        <v>18</v>
      </c>
      <c r="L70" s="189">
        <f t="shared" si="14"/>
        <v>13.5</v>
      </c>
    </row>
    <row r="71" spans="1:12" s="95" customFormat="1" ht="37.5" customHeight="1">
      <c r="A71" s="190" t="s">
        <v>335</v>
      </c>
      <c r="B71" s="9" t="s">
        <v>336</v>
      </c>
      <c r="C71" s="50"/>
      <c r="D71" s="8"/>
      <c r="E71" s="8"/>
      <c r="F71" s="8">
        <f>SUM(F72:F73)</f>
        <v>81.5</v>
      </c>
      <c r="G71" s="8">
        <f>SUM(G72:G73)</f>
        <v>61.16</v>
      </c>
      <c r="H71" s="8"/>
      <c r="I71" s="8">
        <f>SUM(I72:I73)</f>
        <v>81.5</v>
      </c>
      <c r="J71" s="8">
        <f>SUM(J72:J73)</f>
        <v>61.16</v>
      </c>
      <c r="K71" s="8">
        <f>SUM(K72:K73)</f>
        <v>163</v>
      </c>
      <c r="L71" s="191">
        <f>SUM(L72:L73)</f>
        <v>122.32</v>
      </c>
    </row>
    <row r="72" spans="1:12" s="93" customFormat="1" ht="35.25" customHeight="1">
      <c r="A72" s="197" t="s">
        <v>655</v>
      </c>
      <c r="B72" s="12" t="s">
        <v>656</v>
      </c>
      <c r="C72" s="11" t="s">
        <v>114</v>
      </c>
      <c r="D72" s="105" t="s">
        <v>645</v>
      </c>
      <c r="E72" s="177">
        <v>750.45</v>
      </c>
      <c r="F72" s="15">
        <f>ROUND(K72/2,2)</f>
        <v>42.5</v>
      </c>
      <c r="G72" s="15">
        <f>ROUND(E72*F72/1000,2)</f>
        <v>31.89</v>
      </c>
      <c r="H72" s="177">
        <v>750.45</v>
      </c>
      <c r="I72" s="15">
        <f>K72-F72</f>
        <v>42.5</v>
      </c>
      <c r="J72" s="15">
        <f>ROUND(H72*I72/1000,2)</f>
        <v>31.89</v>
      </c>
      <c r="K72" s="15">
        <v>85</v>
      </c>
      <c r="L72" s="194">
        <f>G72+J72</f>
        <v>63.78</v>
      </c>
    </row>
    <row r="73" spans="1:12" s="93" customFormat="1" ht="36" customHeight="1">
      <c r="A73" s="198" t="s">
        <v>657</v>
      </c>
      <c r="B73" s="21" t="s">
        <v>340</v>
      </c>
      <c r="C73" s="36" t="s">
        <v>103</v>
      </c>
      <c r="D73" s="100" t="s">
        <v>645</v>
      </c>
      <c r="E73" s="177">
        <v>750.45</v>
      </c>
      <c r="F73" s="32">
        <f>ROUND(K73/2,2)</f>
        <v>39</v>
      </c>
      <c r="G73" s="32">
        <f>ROUND(E73*F73/1000,2)</f>
        <v>29.27</v>
      </c>
      <c r="H73" s="177">
        <v>750.45</v>
      </c>
      <c r="I73" s="32">
        <f>K73-F73</f>
        <v>39</v>
      </c>
      <c r="J73" s="32">
        <f>ROUND(H73*I73/1000,2)</f>
        <v>29.27</v>
      </c>
      <c r="K73" s="32">
        <v>78</v>
      </c>
      <c r="L73" s="189">
        <f>G73+J73</f>
        <v>58.54</v>
      </c>
    </row>
    <row r="74" spans="1:12" s="93" customFormat="1" ht="31.5" customHeight="1">
      <c r="A74" s="199" t="s">
        <v>343</v>
      </c>
      <c r="B74" s="9" t="s">
        <v>344</v>
      </c>
      <c r="C74" s="8"/>
      <c r="D74" s="8"/>
      <c r="E74" s="8"/>
      <c r="F74" s="8">
        <f>SUM(F75:F84)</f>
        <v>342.91</v>
      </c>
      <c r="G74" s="8">
        <f>SUM(G75:G84)</f>
        <v>257.33</v>
      </c>
      <c r="H74" s="8"/>
      <c r="I74" s="8">
        <f>SUM(I75:I84)</f>
        <v>342.90000000000003</v>
      </c>
      <c r="J74" s="8">
        <f>SUM(J75:J84)</f>
        <v>257.33</v>
      </c>
      <c r="K74" s="8">
        <f>SUM(K75:K84)</f>
        <v>685.81000000000006</v>
      </c>
      <c r="L74" s="191">
        <f>SUM(L75:L84)</f>
        <v>514.66</v>
      </c>
    </row>
    <row r="75" spans="1:12" s="93" customFormat="1" ht="44.25" customHeight="1">
      <c r="A75" s="200" t="s">
        <v>345</v>
      </c>
      <c r="B75" s="12" t="s">
        <v>346</v>
      </c>
      <c r="C75" s="143" t="s">
        <v>103</v>
      </c>
      <c r="D75" s="100" t="s">
        <v>645</v>
      </c>
      <c r="E75" s="177">
        <v>750.45</v>
      </c>
      <c r="F75" s="15">
        <f t="shared" ref="F75:F84" si="15">ROUND(K75/2,2)</f>
        <v>72.72</v>
      </c>
      <c r="G75" s="15">
        <f t="shared" ref="G75:G84" si="16">ROUND(E75*F75/1000,2)</f>
        <v>54.57</v>
      </c>
      <c r="H75" s="177">
        <v>750.45</v>
      </c>
      <c r="I75" s="15">
        <f t="shared" ref="I75:I84" si="17">K75-F75</f>
        <v>72.72</v>
      </c>
      <c r="J75" s="15">
        <f t="shared" ref="J75:J84" si="18">ROUND(H75*I75/1000,2)</f>
        <v>54.57</v>
      </c>
      <c r="K75" s="176">
        <v>145.44</v>
      </c>
      <c r="L75" s="194">
        <f t="shared" ref="L75:L84" si="19">G75+J75</f>
        <v>109.14</v>
      </c>
    </row>
    <row r="76" spans="1:12" s="93" customFormat="1" ht="42.75" customHeight="1">
      <c r="A76" s="200" t="s">
        <v>351</v>
      </c>
      <c r="B76" s="179" t="s">
        <v>352</v>
      </c>
      <c r="C76" s="143" t="s">
        <v>103</v>
      </c>
      <c r="D76" s="100" t="s">
        <v>645</v>
      </c>
      <c r="E76" s="177">
        <v>750.45</v>
      </c>
      <c r="F76" s="176">
        <f t="shared" si="15"/>
        <v>53.94</v>
      </c>
      <c r="G76" s="176">
        <f t="shared" si="16"/>
        <v>40.479999999999997</v>
      </c>
      <c r="H76" s="177">
        <v>750.45</v>
      </c>
      <c r="I76" s="176">
        <f t="shared" si="17"/>
        <v>53.94</v>
      </c>
      <c r="J76" s="176">
        <f t="shared" si="18"/>
        <v>40.479999999999997</v>
      </c>
      <c r="K76" s="176">
        <v>107.88</v>
      </c>
      <c r="L76" s="188">
        <f t="shared" si="19"/>
        <v>80.959999999999994</v>
      </c>
    </row>
    <row r="77" spans="1:12" s="93" customFormat="1" ht="42.75" customHeight="1">
      <c r="A77" s="200" t="s">
        <v>353</v>
      </c>
      <c r="B77" s="179" t="s">
        <v>357</v>
      </c>
      <c r="C77" s="241" t="s">
        <v>18</v>
      </c>
      <c r="D77" s="100" t="s">
        <v>645</v>
      </c>
      <c r="E77" s="177">
        <v>750.45</v>
      </c>
      <c r="F77" s="176">
        <f t="shared" si="15"/>
        <v>36.659999999999997</v>
      </c>
      <c r="G77" s="176">
        <f t="shared" si="16"/>
        <v>27.51</v>
      </c>
      <c r="H77" s="177">
        <v>750.45</v>
      </c>
      <c r="I77" s="176">
        <f t="shared" si="17"/>
        <v>36.659999999999997</v>
      </c>
      <c r="J77" s="176">
        <f t="shared" si="18"/>
        <v>27.51</v>
      </c>
      <c r="K77" s="176">
        <v>73.319999999999993</v>
      </c>
      <c r="L77" s="188">
        <f t="shared" si="19"/>
        <v>55.02</v>
      </c>
    </row>
    <row r="78" spans="1:12" s="93" customFormat="1" ht="38.25" customHeight="1">
      <c r="A78" s="200" t="s">
        <v>356</v>
      </c>
      <c r="B78" s="179" t="s">
        <v>359</v>
      </c>
      <c r="C78" s="241" t="s">
        <v>114</v>
      </c>
      <c r="D78" s="100" t="s">
        <v>645</v>
      </c>
      <c r="E78" s="177">
        <v>750.45</v>
      </c>
      <c r="F78" s="176">
        <f t="shared" si="15"/>
        <v>92.28</v>
      </c>
      <c r="G78" s="176">
        <f t="shared" si="16"/>
        <v>69.25</v>
      </c>
      <c r="H78" s="177">
        <v>750.45</v>
      </c>
      <c r="I78" s="176">
        <f t="shared" si="17"/>
        <v>92.28</v>
      </c>
      <c r="J78" s="176">
        <f t="shared" si="18"/>
        <v>69.25</v>
      </c>
      <c r="K78" s="176">
        <v>184.56</v>
      </c>
      <c r="L78" s="188">
        <f t="shared" si="19"/>
        <v>138.5</v>
      </c>
    </row>
    <row r="79" spans="1:12" s="93" customFormat="1" ht="40.5" customHeight="1">
      <c r="A79" s="200" t="s">
        <v>358</v>
      </c>
      <c r="B79" s="179" t="s">
        <v>373</v>
      </c>
      <c r="C79" s="143" t="s">
        <v>223</v>
      </c>
      <c r="D79" s="100" t="s">
        <v>645</v>
      </c>
      <c r="E79" s="177">
        <v>750.45</v>
      </c>
      <c r="F79" s="176">
        <f t="shared" si="15"/>
        <v>6.3</v>
      </c>
      <c r="G79" s="176">
        <f t="shared" si="16"/>
        <v>4.7300000000000004</v>
      </c>
      <c r="H79" s="177">
        <v>750.45</v>
      </c>
      <c r="I79" s="176">
        <f t="shared" si="17"/>
        <v>6.3</v>
      </c>
      <c r="J79" s="176">
        <f t="shared" si="18"/>
        <v>4.7300000000000004</v>
      </c>
      <c r="K79" s="176">
        <v>12.6</v>
      </c>
      <c r="L79" s="188">
        <f t="shared" si="19"/>
        <v>9.4600000000000009</v>
      </c>
    </row>
    <row r="80" spans="1:12" s="93" customFormat="1" ht="29.25" customHeight="1">
      <c r="A80" s="200" t="s">
        <v>361</v>
      </c>
      <c r="B80" s="179" t="s">
        <v>368</v>
      </c>
      <c r="C80" s="240" t="s">
        <v>240</v>
      </c>
      <c r="D80" s="100" t="s">
        <v>645</v>
      </c>
      <c r="E80" s="177">
        <v>750.45</v>
      </c>
      <c r="F80" s="176">
        <f t="shared" si="15"/>
        <v>21.62</v>
      </c>
      <c r="G80" s="176">
        <f t="shared" si="16"/>
        <v>16.22</v>
      </c>
      <c r="H80" s="177">
        <v>750.45</v>
      </c>
      <c r="I80" s="176">
        <f t="shared" si="17"/>
        <v>21.609999999999996</v>
      </c>
      <c r="J80" s="176">
        <f t="shared" si="18"/>
        <v>16.22</v>
      </c>
      <c r="K80" s="176">
        <v>43.23</v>
      </c>
      <c r="L80" s="188">
        <f t="shared" si="19"/>
        <v>32.44</v>
      </c>
    </row>
    <row r="81" spans="1:12" s="93" customFormat="1" ht="41.25" customHeight="1">
      <c r="A81" s="200" t="s">
        <v>364</v>
      </c>
      <c r="B81" s="179" t="s">
        <v>362</v>
      </c>
      <c r="C81" s="241" t="s">
        <v>363</v>
      </c>
      <c r="D81" s="100" t="s">
        <v>645</v>
      </c>
      <c r="E81" s="177">
        <v>750.45</v>
      </c>
      <c r="F81" s="176">
        <f t="shared" si="15"/>
        <v>19.5</v>
      </c>
      <c r="G81" s="176">
        <f t="shared" si="16"/>
        <v>14.63</v>
      </c>
      <c r="H81" s="177">
        <v>750.45</v>
      </c>
      <c r="I81" s="176">
        <f t="shared" si="17"/>
        <v>19.5</v>
      </c>
      <c r="J81" s="176">
        <f t="shared" si="18"/>
        <v>14.63</v>
      </c>
      <c r="K81" s="176">
        <v>39</v>
      </c>
      <c r="L81" s="188">
        <f t="shared" si="19"/>
        <v>29.26</v>
      </c>
    </row>
    <row r="82" spans="1:12" s="93" customFormat="1" ht="33.75" customHeight="1">
      <c r="A82" s="200" t="s">
        <v>367</v>
      </c>
      <c r="B82" s="179" t="s">
        <v>658</v>
      </c>
      <c r="C82" s="240" t="s">
        <v>659</v>
      </c>
      <c r="D82" s="100" t="s">
        <v>645</v>
      </c>
      <c r="E82" s="177">
        <v>750.45</v>
      </c>
      <c r="F82" s="32">
        <f t="shared" si="15"/>
        <v>4.5</v>
      </c>
      <c r="G82" s="32">
        <f t="shared" si="16"/>
        <v>3.38</v>
      </c>
      <c r="H82" s="177">
        <v>750.45</v>
      </c>
      <c r="I82" s="32">
        <f t="shared" si="17"/>
        <v>4.5</v>
      </c>
      <c r="J82" s="32">
        <f t="shared" si="18"/>
        <v>3.38</v>
      </c>
      <c r="K82" s="32">
        <v>9</v>
      </c>
      <c r="L82" s="189">
        <f t="shared" si="19"/>
        <v>6.76</v>
      </c>
    </row>
    <row r="83" spans="1:12" s="93" customFormat="1" ht="43.5" customHeight="1">
      <c r="A83" s="200" t="s">
        <v>370</v>
      </c>
      <c r="B83" s="179" t="s">
        <v>660</v>
      </c>
      <c r="C83" s="240" t="s">
        <v>661</v>
      </c>
      <c r="D83" s="100" t="s">
        <v>645</v>
      </c>
      <c r="E83" s="177">
        <v>750.45</v>
      </c>
      <c r="F83" s="32">
        <f t="shared" si="15"/>
        <v>18.72</v>
      </c>
      <c r="G83" s="32">
        <f t="shared" si="16"/>
        <v>14.05</v>
      </c>
      <c r="H83" s="177">
        <v>750.45</v>
      </c>
      <c r="I83" s="32">
        <f t="shared" si="17"/>
        <v>18.72</v>
      </c>
      <c r="J83" s="32">
        <f t="shared" si="18"/>
        <v>14.05</v>
      </c>
      <c r="K83" s="176">
        <v>37.44</v>
      </c>
      <c r="L83" s="189">
        <f t="shared" si="19"/>
        <v>28.1</v>
      </c>
    </row>
    <row r="84" spans="1:12" s="93" customFormat="1" ht="42" customHeight="1">
      <c r="A84" s="200" t="s">
        <v>372</v>
      </c>
      <c r="B84" s="179" t="s">
        <v>662</v>
      </c>
      <c r="C84" s="240" t="s">
        <v>663</v>
      </c>
      <c r="D84" s="29" t="s">
        <v>645</v>
      </c>
      <c r="E84" s="177">
        <v>750.45</v>
      </c>
      <c r="F84" s="32">
        <f t="shared" si="15"/>
        <v>16.670000000000002</v>
      </c>
      <c r="G84" s="32">
        <f t="shared" si="16"/>
        <v>12.51</v>
      </c>
      <c r="H84" s="177">
        <v>750.45</v>
      </c>
      <c r="I84" s="32">
        <f t="shared" si="17"/>
        <v>16.670000000000002</v>
      </c>
      <c r="J84" s="32">
        <f t="shared" si="18"/>
        <v>12.51</v>
      </c>
      <c r="K84" s="15">
        <v>33.340000000000003</v>
      </c>
      <c r="L84" s="189">
        <f t="shared" si="19"/>
        <v>25.02</v>
      </c>
    </row>
    <row r="85" spans="1:12" s="93" customFormat="1" ht="39" customHeight="1">
      <c r="A85" s="201" t="s">
        <v>388</v>
      </c>
      <c r="B85" s="9" t="s">
        <v>389</v>
      </c>
      <c r="C85" s="8"/>
      <c r="D85" s="8"/>
      <c r="E85" s="8"/>
      <c r="F85" s="8">
        <f>F86</f>
        <v>68.599999999999994</v>
      </c>
      <c r="G85" s="8">
        <f>G86</f>
        <v>51.48</v>
      </c>
      <c r="H85" s="8"/>
      <c r="I85" s="8">
        <f>I86</f>
        <v>68.599999999999994</v>
      </c>
      <c r="J85" s="8">
        <f>J86</f>
        <v>51.48</v>
      </c>
      <c r="K85" s="8">
        <f>K86</f>
        <v>137.19999999999999</v>
      </c>
      <c r="L85" s="191">
        <f>L86</f>
        <v>102.96</v>
      </c>
    </row>
    <row r="86" spans="1:12" s="93" customFormat="1" ht="48" customHeight="1">
      <c r="A86" s="192" t="s">
        <v>390</v>
      </c>
      <c r="B86" s="57" t="s">
        <v>391</v>
      </c>
      <c r="C86" s="36" t="s">
        <v>103</v>
      </c>
      <c r="D86" s="49" t="s">
        <v>645</v>
      </c>
      <c r="E86" s="177">
        <v>750.45</v>
      </c>
      <c r="F86" s="59">
        <f>ROUND(K86/2,2)</f>
        <v>68.599999999999994</v>
      </c>
      <c r="G86" s="59">
        <f>ROUND(E86*F86/1000,2)</f>
        <v>51.48</v>
      </c>
      <c r="H86" s="177">
        <v>750.45</v>
      </c>
      <c r="I86" s="59">
        <f>K86-F86</f>
        <v>68.599999999999994</v>
      </c>
      <c r="J86" s="59">
        <f>ROUND(H86*I86/1000,2)</f>
        <v>51.48</v>
      </c>
      <c r="K86" s="59">
        <v>137.19999999999999</v>
      </c>
      <c r="L86" s="187">
        <f>G86+J86</f>
        <v>102.96</v>
      </c>
    </row>
    <row r="87" spans="1:12" s="93" customFormat="1" ht="37.5" customHeight="1">
      <c r="A87" s="190" t="s">
        <v>395</v>
      </c>
      <c r="B87" s="9" t="s">
        <v>396</v>
      </c>
      <c r="C87" s="8"/>
      <c r="D87" s="8"/>
      <c r="E87" s="8"/>
      <c r="F87" s="8">
        <f>F89+F90+F91+F92</f>
        <v>98.11</v>
      </c>
      <c r="G87" s="8">
        <f>G89+G90+G91+G92</f>
        <v>73.63</v>
      </c>
      <c r="H87" s="8"/>
      <c r="I87" s="8">
        <f>I89+I90+I91+I92</f>
        <v>98.100000000000009</v>
      </c>
      <c r="J87" s="8">
        <f>J89+J90+J91+J92</f>
        <v>73.63</v>
      </c>
      <c r="K87" s="8">
        <f>K89+K90+K91+K92</f>
        <v>196.21</v>
      </c>
      <c r="L87" s="191">
        <f>L89+L90+L91+L92</f>
        <v>147.26</v>
      </c>
    </row>
    <row r="88" spans="1:12" s="93" customFormat="1" ht="44.25" customHeight="1">
      <c r="A88" s="192" t="s">
        <v>397</v>
      </c>
      <c r="B88" s="160" t="s">
        <v>664</v>
      </c>
      <c r="C88" s="58"/>
      <c r="D88" s="58"/>
      <c r="E88" s="15"/>
      <c r="F88" s="15"/>
      <c r="G88" s="15"/>
      <c r="H88" s="15"/>
      <c r="I88" s="15"/>
      <c r="J88" s="15"/>
      <c r="K88" s="15"/>
      <c r="L88" s="194"/>
    </row>
    <row r="89" spans="1:12" s="93" customFormat="1" ht="23.25" customHeight="1">
      <c r="A89" s="200"/>
      <c r="B89" s="179" t="s">
        <v>561</v>
      </c>
      <c r="C89" s="36" t="s">
        <v>103</v>
      </c>
      <c r="D89" s="178" t="s">
        <v>645</v>
      </c>
      <c r="E89" s="177">
        <v>750.45</v>
      </c>
      <c r="F89" s="176">
        <f>ROUND(K89/2,2)</f>
        <v>39.6</v>
      </c>
      <c r="G89" s="176">
        <f>ROUND(E89*F89/1000,2)</f>
        <v>29.72</v>
      </c>
      <c r="H89" s="177">
        <v>750.45</v>
      </c>
      <c r="I89" s="176">
        <f>K89-F89</f>
        <v>39.6</v>
      </c>
      <c r="J89" s="176">
        <f>ROUND(H89*I89/1000,2)</f>
        <v>29.72</v>
      </c>
      <c r="K89" s="176">
        <v>79.2</v>
      </c>
      <c r="L89" s="188">
        <f>G89+J89</f>
        <v>59.44</v>
      </c>
    </row>
    <row r="90" spans="1:12" s="93" customFormat="1" ht="27" customHeight="1">
      <c r="A90" s="202"/>
      <c r="B90" s="21" t="s">
        <v>629</v>
      </c>
      <c r="C90" s="31" t="s">
        <v>442</v>
      </c>
      <c r="D90" s="31" t="s">
        <v>645</v>
      </c>
      <c r="E90" s="51">
        <v>750.45</v>
      </c>
      <c r="F90" s="32">
        <f>ROUND(K90/2,2)</f>
        <v>23.01</v>
      </c>
      <c r="G90" s="32">
        <f>ROUND(E90*F90/1000,2)</f>
        <v>17.27</v>
      </c>
      <c r="H90" s="51">
        <v>750.45</v>
      </c>
      <c r="I90" s="32">
        <f>K90-F90</f>
        <v>23.01</v>
      </c>
      <c r="J90" s="32">
        <f>ROUND(H90*I90/1000,2)</f>
        <v>17.27</v>
      </c>
      <c r="K90" s="32">
        <v>46.02</v>
      </c>
      <c r="L90" s="189">
        <f>G90+J90</f>
        <v>34.54</v>
      </c>
    </row>
    <row r="91" spans="1:12" s="93" customFormat="1" ht="31.5" customHeight="1">
      <c r="A91" s="214"/>
      <c r="B91" s="206" t="s">
        <v>627</v>
      </c>
      <c r="C91" s="207" t="s">
        <v>125</v>
      </c>
      <c r="D91" s="207" t="s">
        <v>645</v>
      </c>
      <c r="E91" s="208">
        <v>750.45</v>
      </c>
      <c r="F91" s="209">
        <f>ROUND(K91/2,2)</f>
        <v>18.579999999999998</v>
      </c>
      <c r="G91" s="209">
        <f>ROUND(E91*F91/1000,2)</f>
        <v>13.94</v>
      </c>
      <c r="H91" s="208">
        <v>750.45</v>
      </c>
      <c r="I91" s="209">
        <f>K91-F91</f>
        <v>18.57</v>
      </c>
      <c r="J91" s="209">
        <f>ROUND(H91*I91/1000,2)</f>
        <v>13.94</v>
      </c>
      <c r="K91" s="209">
        <v>37.15</v>
      </c>
      <c r="L91" s="215">
        <f>G91+J91</f>
        <v>27.88</v>
      </c>
    </row>
    <row r="92" spans="1:12" s="93" customFormat="1" ht="22.5" customHeight="1">
      <c r="A92" s="192"/>
      <c r="B92" s="57" t="s">
        <v>403</v>
      </c>
      <c r="C92" s="58" t="s">
        <v>404</v>
      </c>
      <c r="D92" s="58" t="s">
        <v>645</v>
      </c>
      <c r="E92" s="13">
        <v>750.45</v>
      </c>
      <c r="F92" s="59">
        <f>ROUND(K92/2,2)</f>
        <v>16.920000000000002</v>
      </c>
      <c r="G92" s="59">
        <f>ROUND(E92*F92/1000,2)</f>
        <v>12.7</v>
      </c>
      <c r="H92" s="13">
        <v>750.45</v>
      </c>
      <c r="I92" s="59">
        <f>K92-F92</f>
        <v>16.920000000000002</v>
      </c>
      <c r="J92" s="59">
        <f>ROUND(H92*I92/1000,2)</f>
        <v>12.7</v>
      </c>
      <c r="K92" s="59">
        <v>33.840000000000003</v>
      </c>
      <c r="L92" s="187">
        <f>G92+J92</f>
        <v>25.4</v>
      </c>
    </row>
    <row r="93" spans="1:12" ht="21" customHeight="1" thickBot="1">
      <c r="A93" s="172"/>
      <c r="B93" s="173" t="s">
        <v>695</v>
      </c>
      <c r="C93" s="174"/>
      <c r="D93" s="174"/>
      <c r="E93" s="174"/>
      <c r="F93" s="174">
        <f>F9+F32+F38+F62+F71+F74+F85+F87+F34</f>
        <v>1635.8300000000002</v>
      </c>
      <c r="G93" s="174">
        <f>G9+G32+G38+G62+G71+G74+G85+G87+G34</f>
        <v>1227.6200000000001</v>
      </c>
      <c r="H93" s="174"/>
      <c r="I93" s="174">
        <f>I9+I32+I38+I62+I71+I74+I85+I87+I34</f>
        <v>1635.8100000000002</v>
      </c>
      <c r="J93" s="174">
        <f>J9+J32+J38+J62+J71+J74+J85+J87+J34</f>
        <v>1227.6200000000001</v>
      </c>
      <c r="K93" s="174">
        <f>K9+K32+K38+K62+K71+K74+K85+K87+K34</f>
        <v>3271.6400000000003</v>
      </c>
      <c r="L93" s="175">
        <f>L9+L32+L38+L62+L71+L74+L85+L87+L34</f>
        <v>2455.2400000000002</v>
      </c>
    </row>
    <row r="94" spans="1:12" s="92" customFormat="1" ht="14.65" customHeight="1">
      <c r="C94" s="161"/>
    </row>
    <row r="95" spans="1:12" s="92" customFormat="1" ht="14.65" customHeight="1">
      <c r="A95" s="162"/>
      <c r="C95" s="161"/>
      <c r="L95" s="163" t="s">
        <v>665</v>
      </c>
    </row>
    <row r="96" spans="1:12" s="92" customFormat="1" ht="14.65" hidden="1" customHeight="1">
      <c r="B96" s="92" t="s">
        <v>421</v>
      </c>
      <c r="C96" s="161"/>
      <c r="H96" s="164">
        <v>1.0369999999999999</v>
      </c>
    </row>
    <row r="97" spans="3:3" s="92" customFormat="1" ht="14.65" customHeight="1">
      <c r="C97" s="161"/>
    </row>
    <row r="98" spans="3:3" s="92" customFormat="1" ht="14.65" customHeight="1">
      <c r="C98" s="161"/>
    </row>
    <row r="99" spans="3:3" s="92" customFormat="1" ht="14.65" customHeight="1">
      <c r="C99" s="161"/>
    </row>
    <row r="100" spans="3:3" s="92" customFormat="1" ht="14.65" customHeight="1">
      <c r="C100" s="161"/>
    </row>
    <row r="101" spans="3:3" s="92" customFormat="1" ht="14.65" customHeight="1">
      <c r="C101" s="161"/>
    </row>
    <row r="102" spans="3:3" s="92" customFormat="1" ht="14.65" customHeight="1">
      <c r="C102" s="161"/>
    </row>
    <row r="103" spans="3:3" s="92" customFormat="1" ht="14.65" customHeight="1">
      <c r="C103" s="161"/>
    </row>
    <row r="104" spans="3:3" s="92" customFormat="1" ht="14.65" customHeight="1">
      <c r="C104" s="161"/>
    </row>
    <row r="105" spans="3:3" s="92" customFormat="1" ht="14.65" customHeight="1">
      <c r="C105" s="161"/>
    </row>
    <row r="106" spans="3:3" s="92" customFormat="1" ht="14.65" customHeight="1">
      <c r="C106" s="161"/>
    </row>
    <row r="107" spans="3:3" s="92" customFormat="1" ht="14.65" customHeight="1">
      <c r="C107" s="161"/>
    </row>
    <row r="108" spans="3:3" s="92" customFormat="1" ht="14.65" customHeight="1">
      <c r="C108" s="161"/>
    </row>
    <row r="109" spans="3:3" s="92" customFormat="1" ht="14.65" customHeight="1">
      <c r="C109" s="161"/>
    </row>
    <row r="110" spans="3:3" s="92" customFormat="1" ht="14.65" customHeight="1">
      <c r="C110" s="161"/>
    </row>
    <row r="111" spans="3:3" s="92" customFormat="1" ht="14.65" customHeight="1">
      <c r="C111" s="161"/>
    </row>
    <row r="112" spans="3:3" s="92" customFormat="1" ht="14.65" customHeight="1">
      <c r="C112" s="161"/>
    </row>
    <row r="113" spans="3:3" s="92" customFormat="1" ht="14.65" customHeight="1">
      <c r="C113" s="161"/>
    </row>
    <row r="114" spans="3:3" s="92" customFormat="1" ht="14.65" customHeight="1">
      <c r="C114" s="161"/>
    </row>
    <row r="115" spans="3:3" s="92" customFormat="1" ht="14.65" customHeight="1">
      <c r="C115" s="161"/>
    </row>
    <row r="116" spans="3:3" s="92" customFormat="1" ht="14.65" customHeight="1">
      <c r="C116" s="161"/>
    </row>
    <row r="117" spans="3:3" s="92" customFormat="1" ht="14.65" customHeight="1">
      <c r="C117" s="161"/>
    </row>
    <row r="118" spans="3:3" s="92" customFormat="1" ht="14.65" customHeight="1">
      <c r="C118" s="161"/>
    </row>
    <row r="119" spans="3:3" s="92" customFormat="1" ht="14.65" customHeight="1">
      <c r="C119" s="161"/>
    </row>
    <row r="120" spans="3:3" s="92" customFormat="1" ht="14.65" customHeight="1">
      <c r="C120" s="161"/>
    </row>
    <row r="121" spans="3:3" s="92" customFormat="1" ht="14.65" customHeight="1">
      <c r="C121" s="161"/>
    </row>
    <row r="122" spans="3:3" s="92" customFormat="1" ht="14.65" customHeight="1">
      <c r="C122" s="161"/>
    </row>
    <row r="123" spans="3:3" s="92" customFormat="1" ht="14.65" customHeight="1">
      <c r="C123" s="161"/>
    </row>
    <row r="124" spans="3:3" s="92" customFormat="1" ht="14.65" customHeight="1">
      <c r="C124" s="161"/>
    </row>
    <row r="125" spans="3:3" s="92" customFormat="1" ht="14.65" customHeight="1">
      <c r="C125" s="161"/>
    </row>
    <row r="126" spans="3:3" s="92" customFormat="1" ht="14.65" customHeight="1">
      <c r="C126" s="161"/>
    </row>
    <row r="127" spans="3:3" s="92" customFormat="1" ht="14.65" customHeight="1">
      <c r="C127" s="161"/>
    </row>
    <row r="128" spans="3:3" s="92" customFormat="1" ht="14.65" customHeight="1">
      <c r="C128" s="161"/>
    </row>
    <row r="129" spans="3:3" s="92" customFormat="1" ht="14.65" customHeight="1">
      <c r="C129" s="161"/>
    </row>
    <row r="130" spans="3:3" s="92" customFormat="1" ht="14.65" customHeight="1">
      <c r="C130" s="161"/>
    </row>
    <row r="131" spans="3:3" s="92" customFormat="1" ht="14.65" customHeight="1">
      <c r="C131" s="161"/>
    </row>
    <row r="132" spans="3:3" s="92" customFormat="1" ht="14.65" customHeight="1">
      <c r="C132" s="161"/>
    </row>
    <row r="133" spans="3:3" s="92" customFormat="1" ht="14.65" customHeight="1">
      <c r="C133" s="161"/>
    </row>
    <row r="134" spans="3:3" s="92" customFormat="1" ht="14.65" customHeight="1">
      <c r="C134" s="161"/>
    </row>
    <row r="135" spans="3:3" s="92" customFormat="1" ht="14.65" customHeight="1">
      <c r="C135" s="161"/>
    </row>
    <row r="136" spans="3:3" s="92" customFormat="1" ht="14.65" customHeight="1">
      <c r="C136" s="161"/>
    </row>
    <row r="137" spans="3:3" s="92" customFormat="1" ht="14.65" customHeight="1">
      <c r="C137" s="161"/>
    </row>
    <row r="138" spans="3:3" s="92" customFormat="1" ht="14.65" customHeight="1">
      <c r="C138" s="161"/>
    </row>
    <row r="139" spans="3:3" s="92" customFormat="1" ht="14.65" customHeight="1">
      <c r="C139" s="161"/>
    </row>
    <row r="140" spans="3:3" s="92" customFormat="1" ht="14.65" customHeight="1">
      <c r="C140" s="161"/>
    </row>
    <row r="141" spans="3:3" s="92" customFormat="1" ht="14.65" customHeight="1">
      <c r="C141" s="161"/>
    </row>
    <row r="142" spans="3:3" s="92" customFormat="1" ht="14.65" customHeight="1">
      <c r="C142" s="161"/>
    </row>
    <row r="143" spans="3:3" s="92" customFormat="1" ht="14.65" customHeight="1">
      <c r="C143" s="161"/>
    </row>
    <row r="144" spans="3:3" s="92" customFormat="1" ht="14.65" customHeight="1">
      <c r="C144" s="161"/>
    </row>
    <row r="145" spans="3:3" s="92" customFormat="1" ht="14.65" customHeight="1">
      <c r="C145" s="161"/>
    </row>
    <row r="146" spans="3:3" s="92" customFormat="1" ht="14.65" customHeight="1">
      <c r="C146" s="161"/>
    </row>
    <row r="147" spans="3:3" s="92" customFormat="1" ht="14.65" customHeight="1">
      <c r="C147" s="161"/>
    </row>
    <row r="148" spans="3:3" s="92" customFormat="1" ht="14.65" customHeight="1">
      <c r="C148" s="161"/>
    </row>
    <row r="149" spans="3:3" s="92" customFormat="1" ht="14.65" customHeight="1">
      <c r="C149" s="161"/>
    </row>
    <row r="150" spans="3:3" s="92" customFormat="1" ht="14.65" customHeight="1">
      <c r="C150" s="161"/>
    </row>
    <row r="151" spans="3:3" s="92" customFormat="1" ht="14.65" customHeight="1">
      <c r="C151" s="161"/>
    </row>
    <row r="152" spans="3:3" s="92" customFormat="1" ht="14.65" customHeight="1">
      <c r="C152" s="161"/>
    </row>
    <row r="153" spans="3:3" s="92" customFormat="1" ht="14.65" customHeight="1">
      <c r="C153" s="161"/>
    </row>
    <row r="154" spans="3:3" s="92" customFormat="1" ht="14.65" customHeight="1">
      <c r="C154" s="161"/>
    </row>
    <row r="155" spans="3:3" s="92" customFormat="1" ht="14.65" customHeight="1">
      <c r="C155" s="161"/>
    </row>
    <row r="156" spans="3:3" s="92" customFormat="1" ht="14.65" customHeight="1">
      <c r="C156" s="161"/>
    </row>
    <row r="157" spans="3:3" s="92" customFormat="1" ht="14.65" customHeight="1">
      <c r="C157" s="161"/>
    </row>
    <row r="158" spans="3:3" s="92" customFormat="1" ht="14.65" customHeight="1">
      <c r="C158" s="161"/>
    </row>
    <row r="159" spans="3:3" s="92" customFormat="1" ht="14.65" customHeight="1">
      <c r="C159" s="161"/>
    </row>
    <row r="160" spans="3:3" s="92" customFormat="1" ht="14.65" customHeight="1">
      <c r="C160" s="161"/>
    </row>
    <row r="161" spans="3:3" s="92" customFormat="1" ht="14.65" customHeight="1">
      <c r="C161" s="161"/>
    </row>
    <row r="162" spans="3:3" s="92" customFormat="1" ht="14.65" customHeight="1">
      <c r="C162" s="161"/>
    </row>
    <row r="163" spans="3:3" s="92" customFormat="1" ht="14.65" customHeight="1">
      <c r="C163" s="161"/>
    </row>
    <row r="164" spans="3:3" s="92" customFormat="1" ht="14.65" customHeight="1">
      <c r="C164" s="161"/>
    </row>
    <row r="165" spans="3:3" s="92" customFormat="1" ht="14.65" customHeight="1">
      <c r="C165" s="161"/>
    </row>
    <row r="166" spans="3:3" s="92" customFormat="1" ht="14.65" customHeight="1">
      <c r="C166" s="161"/>
    </row>
    <row r="167" spans="3:3" s="92" customFormat="1" ht="14.65" customHeight="1">
      <c r="C167" s="161"/>
    </row>
    <row r="168" spans="3:3" s="92" customFormat="1" ht="14.65" customHeight="1">
      <c r="C168" s="161"/>
    </row>
    <row r="169" spans="3:3" s="92" customFormat="1" ht="14.65" customHeight="1">
      <c r="C169" s="161"/>
    </row>
    <row r="170" spans="3:3" s="92" customFormat="1" ht="14.65" customHeight="1">
      <c r="C170" s="161"/>
    </row>
    <row r="171" spans="3:3" s="92" customFormat="1" ht="14.65" customHeight="1">
      <c r="C171" s="161"/>
    </row>
    <row r="172" spans="3:3" s="92" customFormat="1" ht="14.65" customHeight="1">
      <c r="C172" s="161"/>
    </row>
    <row r="173" spans="3:3" s="92" customFormat="1" ht="14.65" customHeight="1">
      <c r="C173" s="161"/>
    </row>
    <row r="174" spans="3:3" s="92" customFormat="1" ht="14.65" customHeight="1">
      <c r="C174" s="161"/>
    </row>
    <row r="175" spans="3:3" s="92" customFormat="1" ht="14.65" customHeight="1">
      <c r="C175" s="161"/>
    </row>
    <row r="176" spans="3:3" s="92" customFormat="1" ht="14.65" customHeight="1">
      <c r="C176" s="161"/>
    </row>
    <row r="177" spans="3:3" s="92" customFormat="1" ht="14.65" customHeight="1">
      <c r="C177" s="161"/>
    </row>
    <row r="178" spans="3:3" s="92" customFormat="1" ht="14.65" customHeight="1">
      <c r="C178" s="161"/>
    </row>
    <row r="179" spans="3:3" s="92" customFormat="1" ht="14.65" customHeight="1">
      <c r="C179" s="161"/>
    </row>
    <row r="180" spans="3:3" s="92" customFormat="1" ht="14.65" customHeight="1">
      <c r="C180" s="161"/>
    </row>
    <row r="181" spans="3:3" s="92" customFormat="1" ht="14.65" customHeight="1">
      <c r="C181" s="161"/>
    </row>
    <row r="182" spans="3:3" s="92" customFormat="1" ht="14.65" customHeight="1">
      <c r="C182" s="161"/>
    </row>
    <row r="183" spans="3:3" s="92" customFormat="1" ht="14.65" customHeight="1">
      <c r="C183" s="161"/>
    </row>
    <row r="184" spans="3:3" s="92" customFormat="1" ht="14.65" customHeight="1">
      <c r="C184" s="161"/>
    </row>
    <row r="185" spans="3:3" s="92" customFormat="1" ht="14.65" customHeight="1">
      <c r="C185" s="161"/>
    </row>
    <row r="186" spans="3:3" s="92" customFormat="1" ht="14.65" customHeight="1">
      <c r="C186" s="161"/>
    </row>
    <row r="187" spans="3:3" s="92" customFormat="1" ht="14.65" customHeight="1">
      <c r="C187" s="161"/>
    </row>
    <row r="188" spans="3:3" s="92" customFormat="1" ht="14.65" customHeight="1">
      <c r="C188" s="161"/>
    </row>
    <row r="189" spans="3:3" s="92" customFormat="1" ht="14.65" customHeight="1">
      <c r="C189" s="161"/>
    </row>
    <row r="190" spans="3:3" s="92" customFormat="1" ht="14.65" customHeight="1">
      <c r="C190" s="161"/>
    </row>
    <row r="191" spans="3:3" s="92" customFormat="1" ht="14.65" customHeight="1">
      <c r="C191" s="161"/>
    </row>
    <row r="192" spans="3:3" s="92" customFormat="1" ht="14.65" customHeight="1">
      <c r="C192" s="161"/>
    </row>
    <row r="193" spans="3:3" s="92" customFormat="1" ht="14.65" customHeight="1">
      <c r="C193" s="161"/>
    </row>
    <row r="194" spans="3:3" s="92" customFormat="1" ht="14.65" customHeight="1">
      <c r="C194" s="161"/>
    </row>
    <row r="195" spans="3:3" s="92" customFormat="1" ht="14.65" customHeight="1">
      <c r="C195" s="161"/>
    </row>
    <row r="196" spans="3:3" s="92" customFormat="1" ht="14.65" customHeight="1">
      <c r="C196" s="161"/>
    </row>
    <row r="197" spans="3:3" s="92" customFormat="1" ht="14.65" customHeight="1">
      <c r="C197" s="161"/>
    </row>
    <row r="198" spans="3:3" s="92" customFormat="1" ht="14.65" customHeight="1">
      <c r="C198" s="161"/>
    </row>
    <row r="199" spans="3:3" s="92" customFormat="1" ht="14.65" customHeight="1">
      <c r="C199" s="161"/>
    </row>
    <row r="200" spans="3:3" s="92" customFormat="1" ht="14.65" customHeight="1">
      <c r="C200" s="161"/>
    </row>
    <row r="201" spans="3:3" s="92" customFormat="1" ht="14.65" customHeight="1">
      <c r="C201" s="161"/>
    </row>
    <row r="202" spans="3:3" s="92" customFormat="1" ht="14.65" customHeight="1">
      <c r="C202" s="161"/>
    </row>
    <row r="203" spans="3:3" s="92" customFormat="1" ht="14.65" customHeight="1">
      <c r="C203" s="161"/>
    </row>
    <row r="204" spans="3:3" s="92" customFormat="1" ht="14.65" customHeight="1">
      <c r="C204" s="161"/>
    </row>
    <row r="205" spans="3:3" s="92" customFormat="1" ht="14.65" customHeight="1">
      <c r="C205" s="161"/>
    </row>
    <row r="206" spans="3:3" s="92" customFormat="1" ht="14.65" customHeight="1">
      <c r="C206" s="161"/>
    </row>
    <row r="207" spans="3:3" s="92" customFormat="1" ht="14.65" customHeight="1">
      <c r="C207" s="161"/>
    </row>
    <row r="208" spans="3:3" s="92" customFormat="1" ht="14.65" customHeight="1">
      <c r="C208" s="161"/>
    </row>
    <row r="209" spans="3:3" s="92" customFormat="1" ht="14.65" customHeight="1">
      <c r="C209" s="161"/>
    </row>
    <row r="210" spans="3:3" s="92" customFormat="1" ht="14.65" customHeight="1">
      <c r="C210" s="161"/>
    </row>
    <row r="211" spans="3:3" s="92" customFormat="1" ht="14.65" customHeight="1">
      <c r="C211" s="161"/>
    </row>
    <row r="212" spans="3:3" s="92" customFormat="1" ht="14.65" customHeight="1">
      <c r="C212" s="161"/>
    </row>
    <row r="213" spans="3:3" s="92" customFormat="1" ht="14.65" customHeight="1">
      <c r="C213" s="161"/>
    </row>
    <row r="214" spans="3:3" s="92" customFormat="1" ht="14.65" customHeight="1">
      <c r="C214" s="161"/>
    </row>
    <row r="215" spans="3:3" s="92" customFormat="1" ht="14.65" customHeight="1">
      <c r="C215" s="161"/>
    </row>
    <row r="216" spans="3:3" s="92" customFormat="1" ht="14.65" customHeight="1">
      <c r="C216" s="161"/>
    </row>
    <row r="217" spans="3:3" s="92" customFormat="1" ht="14.65" customHeight="1">
      <c r="C217" s="161"/>
    </row>
    <row r="218" spans="3:3" s="92" customFormat="1" ht="14.65" customHeight="1">
      <c r="C218" s="161"/>
    </row>
    <row r="219" spans="3:3" s="92" customFormat="1" ht="14.65" customHeight="1">
      <c r="C219" s="161"/>
    </row>
    <row r="220" spans="3:3" s="92" customFormat="1" ht="14.65" customHeight="1">
      <c r="C220" s="161"/>
    </row>
    <row r="221" spans="3:3" s="92" customFormat="1" ht="14.65" customHeight="1">
      <c r="C221" s="161"/>
    </row>
    <row r="222" spans="3:3" s="92" customFormat="1" ht="14.65" customHeight="1">
      <c r="C222" s="161"/>
    </row>
    <row r="223" spans="3:3" s="92" customFormat="1" ht="14.65" customHeight="1">
      <c r="C223" s="161"/>
    </row>
    <row r="224" spans="3:3" s="92" customFormat="1" ht="14.65" customHeight="1">
      <c r="C224" s="161"/>
    </row>
    <row r="225" spans="3:3" s="92" customFormat="1" ht="14.65" customHeight="1">
      <c r="C225" s="161"/>
    </row>
    <row r="226" spans="3:3" s="92" customFormat="1" ht="14.65" customHeight="1">
      <c r="C226" s="161"/>
    </row>
    <row r="227" spans="3:3" s="92" customFormat="1" ht="14.65" customHeight="1">
      <c r="C227" s="161"/>
    </row>
    <row r="228" spans="3:3" s="92" customFormat="1" ht="14.65" customHeight="1">
      <c r="C228" s="161"/>
    </row>
    <row r="229" spans="3:3" s="92" customFormat="1" ht="14.65" customHeight="1">
      <c r="C229" s="161"/>
    </row>
    <row r="230" spans="3:3" s="92" customFormat="1" ht="14.65" customHeight="1">
      <c r="C230" s="161"/>
    </row>
    <row r="231" spans="3:3" s="92" customFormat="1" ht="14.65" customHeight="1">
      <c r="C231" s="161"/>
    </row>
    <row r="232" spans="3:3" s="92" customFormat="1" ht="14.65" customHeight="1">
      <c r="C232" s="161"/>
    </row>
    <row r="233" spans="3:3" s="92" customFormat="1" ht="14.65" customHeight="1">
      <c r="C233" s="161"/>
    </row>
    <row r="234" spans="3:3" s="92" customFormat="1" ht="14.65" customHeight="1">
      <c r="C234" s="161"/>
    </row>
    <row r="235" spans="3:3" s="92" customFormat="1" ht="14.65" customHeight="1">
      <c r="C235" s="161"/>
    </row>
    <row r="236" spans="3:3" s="92" customFormat="1" ht="14.65" customHeight="1">
      <c r="C236" s="161"/>
    </row>
    <row r="237" spans="3:3" s="92" customFormat="1" ht="14.65" customHeight="1">
      <c r="C237" s="161"/>
    </row>
    <row r="238" spans="3:3" s="92" customFormat="1" ht="14.65" customHeight="1">
      <c r="C238" s="161"/>
    </row>
    <row r="239" spans="3:3" s="92" customFormat="1" ht="14.65" customHeight="1">
      <c r="C239" s="161"/>
    </row>
    <row r="240" spans="3:3" s="92" customFormat="1" ht="14.65" customHeight="1">
      <c r="C240" s="161"/>
    </row>
    <row r="241" spans="1:12" s="92" customFormat="1" ht="14.65" customHeight="1">
      <c r="C241" s="161"/>
    </row>
    <row r="242" spans="1:12" s="92" customFormat="1" ht="14.65" customHeight="1">
      <c r="C242" s="161"/>
    </row>
    <row r="243" spans="1:12" s="92" customFormat="1" ht="14.65" customHeight="1">
      <c r="C243" s="161"/>
    </row>
    <row r="244" spans="1:12" s="165" customFormat="1" ht="14.65" customHeight="1">
      <c r="A244" s="92"/>
      <c r="B244" s="92"/>
      <c r="C244" s="161"/>
      <c r="D244" s="92"/>
      <c r="E244" s="92"/>
      <c r="F244" s="92"/>
      <c r="G244" s="92"/>
      <c r="H244" s="92"/>
      <c r="I244" s="92"/>
      <c r="J244" s="92"/>
      <c r="K244" s="92"/>
      <c r="L244" s="92"/>
    </row>
    <row r="245" spans="1:12" s="165" customFormat="1" ht="14.65" customHeight="1">
      <c r="A245" s="92"/>
      <c r="B245" s="92"/>
      <c r="C245" s="161"/>
      <c r="D245" s="92"/>
      <c r="E245" s="92"/>
      <c r="F245" s="92"/>
      <c r="G245" s="92"/>
      <c r="H245" s="92"/>
      <c r="I245" s="92"/>
      <c r="J245" s="92"/>
      <c r="K245" s="92"/>
      <c r="L245" s="92"/>
    </row>
    <row r="246" spans="1:12" s="165" customFormat="1" ht="14.65" customHeight="1">
      <c r="A246" s="92"/>
      <c r="B246" s="92"/>
      <c r="C246" s="161"/>
      <c r="D246" s="92"/>
      <c r="E246" s="92"/>
      <c r="F246" s="92"/>
      <c r="G246" s="92"/>
      <c r="H246" s="92"/>
      <c r="I246" s="92"/>
      <c r="J246" s="92"/>
      <c r="K246" s="92"/>
      <c r="L246" s="92"/>
    </row>
    <row r="247" spans="1:12" s="165" customFormat="1" ht="14.65" customHeight="1">
      <c r="A247" s="92"/>
      <c r="B247" s="92"/>
      <c r="C247" s="161"/>
      <c r="D247" s="92"/>
      <c r="E247" s="92"/>
      <c r="F247" s="92"/>
      <c r="G247" s="92"/>
      <c r="H247" s="92"/>
      <c r="I247" s="92"/>
      <c r="J247" s="92"/>
      <c r="K247" s="92"/>
      <c r="L247" s="92"/>
    </row>
    <row r="248" spans="1:12" s="165" customFormat="1" ht="14.65" customHeight="1">
      <c r="A248" s="92"/>
      <c r="B248" s="92"/>
      <c r="C248" s="161"/>
      <c r="D248" s="92"/>
      <c r="E248" s="92"/>
      <c r="F248" s="92"/>
      <c r="G248" s="92"/>
      <c r="H248" s="92"/>
      <c r="I248" s="92"/>
      <c r="J248" s="92"/>
      <c r="K248" s="92"/>
      <c r="L248" s="92"/>
    </row>
    <row r="249" spans="1:12" s="165" customFormat="1" ht="14.65" customHeight="1">
      <c r="A249" s="92"/>
      <c r="B249" s="92"/>
      <c r="C249" s="161"/>
      <c r="D249" s="92"/>
      <c r="E249" s="92"/>
      <c r="F249" s="92"/>
      <c r="G249" s="92"/>
      <c r="H249" s="92"/>
      <c r="I249" s="92"/>
      <c r="J249" s="92"/>
      <c r="K249" s="92"/>
      <c r="L249" s="92"/>
    </row>
    <row r="250" spans="1:12" s="165" customFormat="1" ht="14.65" customHeight="1">
      <c r="A250" s="92"/>
      <c r="B250" s="92"/>
      <c r="C250" s="161"/>
      <c r="D250" s="92"/>
      <c r="E250" s="92"/>
      <c r="F250" s="92"/>
      <c r="G250" s="92"/>
      <c r="H250" s="92"/>
      <c r="I250" s="92"/>
      <c r="J250" s="92"/>
      <c r="K250" s="92"/>
      <c r="L250" s="92"/>
    </row>
    <row r="251" spans="1:12" s="165" customFormat="1" ht="14.65" customHeight="1">
      <c r="A251" s="92"/>
      <c r="B251" s="92"/>
      <c r="C251" s="161"/>
      <c r="D251" s="92"/>
      <c r="E251" s="92"/>
      <c r="F251" s="92"/>
      <c r="G251" s="92"/>
      <c r="H251" s="92"/>
      <c r="I251" s="92"/>
      <c r="J251" s="92"/>
      <c r="K251" s="92"/>
      <c r="L251" s="92"/>
    </row>
    <row r="252" spans="1:12" s="165" customFormat="1" ht="14.65" customHeight="1">
      <c r="A252" s="92"/>
      <c r="B252" s="92"/>
      <c r="C252" s="161"/>
      <c r="D252" s="92"/>
      <c r="E252" s="92"/>
      <c r="F252" s="92"/>
      <c r="G252" s="92"/>
      <c r="H252" s="92"/>
      <c r="I252" s="92"/>
      <c r="J252" s="92"/>
      <c r="K252" s="92"/>
      <c r="L252" s="92"/>
    </row>
    <row r="253" spans="1:12" s="165" customFormat="1" ht="14.65" customHeight="1">
      <c r="A253" s="92"/>
      <c r="B253" s="92"/>
      <c r="C253" s="161"/>
      <c r="D253" s="92"/>
      <c r="E253" s="92"/>
      <c r="F253" s="92"/>
      <c r="G253" s="92"/>
      <c r="H253" s="92"/>
      <c r="I253" s="92"/>
      <c r="J253" s="92"/>
      <c r="K253" s="92"/>
      <c r="L253" s="92"/>
    </row>
    <row r="254" spans="1:12" s="165" customFormat="1" ht="14.65" customHeight="1">
      <c r="A254" s="92"/>
      <c r="B254" s="92"/>
      <c r="C254" s="161"/>
      <c r="D254" s="92"/>
      <c r="E254" s="92"/>
      <c r="F254" s="92"/>
      <c r="G254" s="92"/>
      <c r="H254" s="92"/>
      <c r="I254" s="92"/>
      <c r="J254" s="92"/>
      <c r="K254" s="92"/>
      <c r="L254" s="92"/>
    </row>
    <row r="255" spans="1:12" s="165" customFormat="1" ht="14.65" customHeight="1">
      <c r="A255" s="92"/>
      <c r="B255" s="92"/>
      <c r="C255" s="161"/>
      <c r="D255" s="92"/>
      <c r="E255" s="92"/>
      <c r="F255" s="92"/>
      <c r="G255" s="92"/>
      <c r="H255" s="92"/>
      <c r="I255" s="92"/>
      <c r="J255" s="92"/>
      <c r="K255" s="92"/>
      <c r="L255" s="92"/>
    </row>
    <row r="256" spans="1:12" s="165" customFormat="1" ht="14.65" customHeight="1">
      <c r="A256" s="92"/>
      <c r="B256" s="92"/>
      <c r="C256" s="161"/>
      <c r="D256" s="92"/>
      <c r="E256" s="92"/>
      <c r="F256" s="92"/>
      <c r="G256" s="92"/>
      <c r="H256" s="92"/>
      <c r="I256" s="92"/>
      <c r="J256" s="92"/>
      <c r="K256" s="92"/>
      <c r="L256" s="92"/>
    </row>
    <row r="257" spans="1:12" s="165" customFormat="1" ht="14.65" customHeight="1">
      <c r="A257" s="92"/>
      <c r="B257" s="92"/>
      <c r="C257" s="161"/>
      <c r="D257" s="92"/>
      <c r="E257" s="92"/>
      <c r="F257" s="92"/>
      <c r="G257" s="92"/>
      <c r="H257" s="92"/>
      <c r="I257" s="92"/>
      <c r="J257" s="92"/>
      <c r="K257" s="92"/>
      <c r="L257" s="92"/>
    </row>
    <row r="258" spans="1:12" s="165" customFormat="1" ht="14.65" customHeight="1">
      <c r="A258" s="92"/>
      <c r="B258" s="92"/>
      <c r="C258" s="161"/>
      <c r="D258" s="92"/>
      <c r="E258" s="92"/>
      <c r="F258" s="92"/>
      <c r="G258" s="92"/>
      <c r="H258" s="92"/>
      <c r="I258" s="92"/>
      <c r="J258" s="92"/>
      <c r="K258" s="92"/>
      <c r="L258" s="92"/>
    </row>
    <row r="259" spans="1:12" s="165" customFormat="1" ht="14.65" customHeight="1">
      <c r="A259" s="92"/>
      <c r="B259" s="92"/>
      <c r="C259" s="161"/>
      <c r="D259" s="92"/>
      <c r="E259" s="92"/>
      <c r="F259" s="92"/>
      <c r="G259" s="92"/>
      <c r="H259" s="92"/>
      <c r="I259" s="92"/>
      <c r="J259" s="92"/>
      <c r="K259" s="92"/>
      <c r="L259" s="92"/>
    </row>
    <row r="260" spans="1:12" s="165" customFormat="1" ht="14.65" customHeight="1">
      <c r="A260" s="92"/>
      <c r="B260" s="92"/>
      <c r="C260" s="161"/>
      <c r="D260" s="92"/>
      <c r="E260" s="92"/>
      <c r="F260" s="92"/>
      <c r="G260" s="92"/>
      <c r="H260" s="92"/>
      <c r="I260" s="92"/>
      <c r="J260" s="92"/>
      <c r="K260" s="92"/>
      <c r="L260" s="92"/>
    </row>
    <row r="261" spans="1:12" s="165" customFormat="1" ht="14.65" customHeight="1">
      <c r="A261" s="92"/>
      <c r="B261" s="92"/>
      <c r="C261" s="161"/>
      <c r="D261" s="92"/>
      <c r="E261" s="92"/>
      <c r="F261" s="92"/>
      <c r="G261" s="92"/>
      <c r="H261" s="92"/>
      <c r="I261" s="92"/>
      <c r="J261" s="92"/>
      <c r="K261" s="92"/>
      <c r="L261" s="92"/>
    </row>
    <row r="262" spans="1:12" s="165" customFormat="1" ht="14.65" customHeight="1">
      <c r="A262" s="92"/>
      <c r="B262" s="92"/>
      <c r="C262" s="161"/>
      <c r="D262" s="92"/>
      <c r="E262" s="92"/>
      <c r="F262" s="92"/>
      <c r="G262" s="92"/>
      <c r="H262" s="92"/>
      <c r="I262" s="92"/>
      <c r="J262" s="92"/>
      <c r="K262" s="92"/>
      <c r="L262" s="92"/>
    </row>
    <row r="263" spans="1:12" s="165" customFormat="1" ht="14.65" customHeight="1">
      <c r="A263" s="92"/>
      <c r="B263" s="92"/>
      <c r="C263" s="161"/>
      <c r="D263" s="92"/>
      <c r="E263" s="92"/>
      <c r="F263" s="92"/>
      <c r="G263" s="92"/>
      <c r="H263" s="92"/>
      <c r="I263" s="92"/>
      <c r="J263" s="92"/>
      <c r="K263" s="92"/>
      <c r="L263" s="92"/>
    </row>
    <row r="264" spans="1:12" s="165" customFormat="1" ht="14.65" customHeight="1">
      <c r="A264" s="92"/>
      <c r="B264" s="92"/>
      <c r="C264" s="161"/>
      <c r="D264" s="92"/>
      <c r="E264" s="92"/>
      <c r="F264" s="92"/>
      <c r="G264" s="92"/>
      <c r="H264" s="92"/>
      <c r="I264" s="92"/>
      <c r="J264" s="92"/>
      <c r="K264" s="92"/>
      <c r="L264" s="92"/>
    </row>
    <row r="265" spans="1:12" s="165" customFormat="1" ht="14.65" customHeight="1">
      <c r="A265" s="92"/>
      <c r="B265" s="92"/>
      <c r="C265" s="161"/>
      <c r="D265" s="92"/>
      <c r="E265" s="92"/>
      <c r="F265" s="92"/>
      <c r="G265" s="92"/>
      <c r="H265" s="92"/>
      <c r="I265" s="92"/>
      <c r="J265" s="92"/>
      <c r="K265" s="92"/>
      <c r="L265" s="92"/>
    </row>
    <row r="266" spans="1:12" s="165" customFormat="1" ht="14.65" customHeight="1">
      <c r="A266" s="92"/>
      <c r="B266" s="92"/>
      <c r="C266" s="161"/>
      <c r="D266" s="92"/>
      <c r="E266" s="92"/>
      <c r="F266" s="92"/>
      <c r="G266" s="92"/>
      <c r="H266" s="92"/>
      <c r="I266" s="92"/>
      <c r="J266" s="92"/>
      <c r="K266" s="92"/>
      <c r="L266" s="92"/>
    </row>
    <row r="267" spans="1:12" s="165" customFormat="1" ht="14.65" customHeight="1">
      <c r="A267" s="92"/>
      <c r="B267" s="92"/>
      <c r="C267" s="161"/>
      <c r="D267" s="92"/>
      <c r="E267" s="92"/>
      <c r="F267" s="92"/>
      <c r="G267" s="92"/>
      <c r="H267" s="92"/>
      <c r="I267" s="92"/>
      <c r="J267" s="92"/>
      <c r="K267" s="92"/>
      <c r="L267" s="92"/>
    </row>
    <row r="268" spans="1:12" s="165" customFormat="1" ht="14.65" customHeight="1">
      <c r="A268" s="92"/>
      <c r="B268" s="92"/>
      <c r="C268" s="161"/>
      <c r="D268" s="92"/>
      <c r="E268" s="92"/>
      <c r="F268" s="92"/>
      <c r="G268" s="92"/>
      <c r="H268" s="92"/>
      <c r="I268" s="92"/>
      <c r="J268" s="92"/>
      <c r="K268" s="92"/>
      <c r="L268" s="92"/>
    </row>
    <row r="269" spans="1:12" s="165" customFormat="1" ht="14.65" customHeight="1">
      <c r="A269" s="92"/>
      <c r="B269" s="92"/>
      <c r="C269" s="161"/>
      <c r="D269" s="92"/>
      <c r="E269" s="92"/>
      <c r="F269" s="92"/>
      <c r="G269" s="92"/>
      <c r="H269" s="92"/>
      <c r="I269" s="92"/>
      <c r="J269" s="92"/>
      <c r="K269" s="92"/>
      <c r="L269" s="92"/>
    </row>
    <row r="270" spans="1:12" s="165" customFormat="1" ht="14.65" customHeight="1">
      <c r="A270" s="92"/>
      <c r="B270" s="92"/>
      <c r="C270" s="161"/>
      <c r="D270" s="92"/>
      <c r="E270" s="92"/>
      <c r="F270" s="92"/>
      <c r="G270" s="92"/>
      <c r="H270" s="92"/>
      <c r="I270" s="92"/>
      <c r="J270" s="92"/>
      <c r="K270" s="92"/>
      <c r="L270" s="92"/>
    </row>
    <row r="271" spans="1:12" s="165" customFormat="1" ht="14.65" customHeight="1">
      <c r="A271" s="92"/>
      <c r="B271" s="92"/>
      <c r="C271" s="161"/>
      <c r="D271" s="92"/>
      <c r="E271" s="92"/>
      <c r="F271" s="92"/>
      <c r="G271" s="92"/>
      <c r="H271" s="92"/>
      <c r="I271" s="92"/>
      <c r="J271" s="92"/>
      <c r="K271" s="92"/>
      <c r="L271" s="92"/>
    </row>
    <row r="272" spans="1:12" s="165" customFormat="1" ht="14.65" customHeight="1">
      <c r="A272" s="92"/>
      <c r="B272" s="92"/>
      <c r="C272" s="161"/>
      <c r="D272" s="92"/>
      <c r="E272" s="92"/>
      <c r="F272" s="92"/>
      <c r="G272" s="92"/>
      <c r="H272" s="92"/>
      <c r="I272" s="92"/>
      <c r="J272" s="92"/>
      <c r="K272" s="92"/>
      <c r="L272" s="92"/>
    </row>
    <row r="273" spans="1:12" s="165" customFormat="1" ht="14.65" customHeight="1">
      <c r="A273" s="92"/>
      <c r="B273" s="92"/>
      <c r="C273" s="161"/>
      <c r="D273" s="92"/>
      <c r="E273" s="92"/>
      <c r="F273" s="92"/>
      <c r="G273" s="92"/>
      <c r="H273" s="92"/>
      <c r="I273" s="92"/>
      <c r="J273" s="92"/>
      <c r="K273" s="92"/>
      <c r="L273" s="92"/>
    </row>
    <row r="274" spans="1:12" s="165" customFormat="1" ht="14.65" customHeight="1">
      <c r="A274" s="92"/>
      <c r="B274" s="92"/>
      <c r="C274" s="161"/>
      <c r="D274" s="92"/>
      <c r="E274" s="92"/>
      <c r="F274" s="92"/>
      <c r="G274" s="92"/>
      <c r="H274" s="92"/>
      <c r="I274" s="92"/>
      <c r="J274" s="92"/>
      <c r="K274" s="92"/>
      <c r="L274" s="92"/>
    </row>
    <row r="275" spans="1:12" s="165" customFormat="1" ht="14.65" customHeight="1">
      <c r="A275" s="92"/>
      <c r="B275" s="92"/>
      <c r="C275" s="161"/>
      <c r="D275" s="92"/>
      <c r="E275" s="92"/>
      <c r="F275" s="92"/>
      <c r="G275" s="92"/>
      <c r="H275" s="92"/>
      <c r="I275" s="92"/>
      <c r="J275" s="92"/>
      <c r="K275" s="92"/>
      <c r="L275" s="92"/>
    </row>
    <row r="276" spans="1:12" s="165" customFormat="1" ht="14.65" customHeight="1">
      <c r="A276" s="92"/>
      <c r="B276" s="92"/>
      <c r="C276" s="161"/>
      <c r="D276" s="92"/>
      <c r="E276" s="92"/>
      <c r="F276" s="92"/>
      <c r="G276" s="92"/>
      <c r="H276" s="92"/>
      <c r="I276" s="92"/>
      <c r="J276" s="92"/>
      <c r="K276" s="92"/>
      <c r="L276" s="92"/>
    </row>
    <row r="277" spans="1:12" s="165" customFormat="1" ht="14.65" customHeight="1">
      <c r="A277" s="92"/>
      <c r="B277" s="92"/>
      <c r="C277" s="161"/>
      <c r="D277" s="92"/>
      <c r="E277" s="92"/>
      <c r="F277" s="92"/>
      <c r="G277" s="92"/>
      <c r="H277" s="92"/>
      <c r="I277" s="92"/>
      <c r="J277" s="92"/>
      <c r="K277" s="92"/>
      <c r="L277" s="92"/>
    </row>
    <row r="278" spans="1:12" s="165" customFormat="1" ht="14.65" customHeight="1">
      <c r="A278" s="92"/>
      <c r="B278" s="92"/>
      <c r="C278" s="161"/>
      <c r="D278" s="92"/>
      <c r="E278" s="92"/>
      <c r="F278" s="92"/>
      <c r="G278" s="92"/>
      <c r="H278" s="92"/>
      <c r="I278" s="92"/>
      <c r="J278" s="92"/>
      <c r="K278" s="92"/>
      <c r="L278" s="92"/>
    </row>
    <row r="279" spans="1:12" s="165" customFormat="1" ht="14.65" customHeight="1">
      <c r="A279" s="92"/>
      <c r="B279" s="92"/>
      <c r="C279" s="161"/>
      <c r="D279" s="92"/>
      <c r="E279" s="92"/>
      <c r="F279" s="92"/>
      <c r="G279" s="92"/>
      <c r="H279" s="92"/>
      <c r="I279" s="92"/>
      <c r="J279" s="92"/>
      <c r="K279" s="92"/>
      <c r="L279" s="92"/>
    </row>
    <row r="280" spans="1:12" s="165" customFormat="1" ht="14.65" customHeight="1">
      <c r="A280" s="92"/>
      <c r="B280" s="92"/>
      <c r="C280" s="161"/>
      <c r="D280" s="92"/>
      <c r="E280" s="92"/>
      <c r="F280" s="92"/>
      <c r="G280" s="92"/>
      <c r="H280" s="92"/>
      <c r="I280" s="92"/>
      <c r="J280" s="92"/>
      <c r="K280" s="92"/>
      <c r="L280" s="92"/>
    </row>
    <row r="281" spans="1:12" s="165" customFormat="1" ht="14.65" customHeight="1">
      <c r="A281" s="92"/>
      <c r="B281" s="92"/>
      <c r="C281" s="161"/>
      <c r="D281" s="92"/>
      <c r="E281" s="92"/>
      <c r="F281" s="92"/>
      <c r="G281" s="92"/>
      <c r="H281" s="92"/>
      <c r="I281" s="92"/>
      <c r="J281" s="92"/>
      <c r="K281" s="92"/>
      <c r="L281" s="92"/>
    </row>
    <row r="282" spans="1:12" s="165" customFormat="1" ht="14.65" customHeight="1">
      <c r="A282" s="92"/>
      <c r="B282" s="92"/>
      <c r="C282" s="161"/>
      <c r="D282" s="92"/>
      <c r="E282" s="92"/>
      <c r="F282" s="92"/>
      <c r="G282" s="92"/>
      <c r="H282" s="92"/>
      <c r="I282" s="92"/>
      <c r="J282" s="92"/>
      <c r="K282" s="92"/>
      <c r="L282" s="92"/>
    </row>
    <row r="283" spans="1:12" s="165" customFormat="1" ht="14.65" customHeight="1">
      <c r="A283" s="92"/>
      <c r="B283" s="92"/>
      <c r="C283" s="161"/>
      <c r="D283" s="92"/>
      <c r="E283" s="92"/>
      <c r="F283" s="92"/>
      <c r="G283" s="92"/>
      <c r="H283" s="92"/>
      <c r="I283" s="92"/>
      <c r="J283" s="92"/>
      <c r="K283" s="92"/>
      <c r="L283" s="92"/>
    </row>
    <row r="284" spans="1:12" s="165" customFormat="1" ht="14.65" customHeight="1">
      <c r="A284" s="92"/>
      <c r="B284" s="92"/>
      <c r="C284" s="161"/>
      <c r="D284" s="92"/>
      <c r="E284" s="92"/>
      <c r="F284" s="92"/>
      <c r="G284" s="92"/>
      <c r="H284" s="92"/>
      <c r="I284" s="92"/>
      <c r="J284" s="92"/>
      <c r="K284" s="92"/>
      <c r="L284" s="92"/>
    </row>
    <row r="285" spans="1:12" s="165" customFormat="1" ht="14.65" customHeight="1">
      <c r="A285" s="92"/>
      <c r="B285" s="92"/>
      <c r="C285" s="161"/>
      <c r="D285" s="92"/>
      <c r="E285" s="92"/>
      <c r="F285" s="92"/>
      <c r="G285" s="92"/>
      <c r="H285" s="92"/>
      <c r="I285" s="92"/>
      <c r="J285" s="92"/>
      <c r="K285" s="92"/>
      <c r="L285" s="92"/>
    </row>
    <row r="286" spans="1:12" s="165" customFormat="1" ht="14.65" customHeight="1">
      <c r="A286" s="92"/>
      <c r="B286" s="92"/>
      <c r="C286" s="161"/>
      <c r="D286" s="92"/>
      <c r="E286" s="92"/>
      <c r="F286" s="92"/>
      <c r="G286" s="92"/>
      <c r="H286" s="92"/>
      <c r="I286" s="92"/>
      <c r="J286" s="92"/>
      <c r="K286" s="92"/>
      <c r="L286" s="92"/>
    </row>
    <row r="287" spans="1:12" s="165" customFormat="1" ht="14.65" customHeight="1">
      <c r="A287" s="92"/>
      <c r="B287" s="92"/>
      <c r="C287" s="161"/>
      <c r="D287" s="92"/>
      <c r="E287" s="92"/>
      <c r="F287" s="92"/>
      <c r="G287" s="92"/>
      <c r="H287" s="92"/>
      <c r="I287" s="92"/>
      <c r="J287" s="92"/>
      <c r="K287" s="92"/>
      <c r="L287" s="92"/>
    </row>
    <row r="288" spans="1:12" s="165" customFormat="1" ht="14.65" customHeight="1">
      <c r="A288" s="92"/>
      <c r="B288" s="92"/>
      <c r="C288" s="161"/>
      <c r="D288" s="92"/>
      <c r="E288" s="92"/>
      <c r="F288" s="92"/>
      <c r="G288" s="92"/>
      <c r="H288" s="92"/>
      <c r="I288" s="92"/>
      <c r="J288" s="92"/>
      <c r="K288" s="92"/>
      <c r="L288" s="92"/>
    </row>
    <row r="289" spans="1:12" s="165" customFormat="1" ht="14.65" customHeight="1">
      <c r="A289" s="92"/>
      <c r="B289" s="92"/>
      <c r="C289" s="161"/>
      <c r="D289" s="92"/>
      <c r="E289" s="92"/>
      <c r="F289" s="92"/>
      <c r="G289" s="92"/>
      <c r="H289" s="92"/>
      <c r="I289" s="92"/>
      <c r="J289" s="92"/>
      <c r="K289" s="92"/>
      <c r="L289" s="92"/>
    </row>
    <row r="290" spans="1:12" s="165" customFormat="1" ht="14.65" customHeight="1">
      <c r="A290" s="92"/>
      <c r="B290" s="92"/>
      <c r="C290" s="161"/>
      <c r="D290" s="92"/>
      <c r="E290" s="92"/>
      <c r="F290" s="92"/>
      <c r="G290" s="92"/>
      <c r="H290" s="92"/>
      <c r="I290" s="92"/>
      <c r="J290" s="92"/>
      <c r="K290" s="92"/>
      <c r="L290" s="92"/>
    </row>
    <row r="291" spans="1:12" s="165" customFormat="1" ht="14.65" customHeight="1">
      <c r="A291" s="92"/>
      <c r="B291" s="92"/>
      <c r="C291" s="161"/>
      <c r="D291" s="92"/>
      <c r="E291" s="92"/>
      <c r="F291" s="92"/>
      <c r="G291" s="92"/>
      <c r="H291" s="92"/>
      <c r="I291" s="92"/>
      <c r="J291" s="92"/>
      <c r="K291" s="92"/>
      <c r="L291" s="92"/>
    </row>
    <row r="292" spans="1:12" s="165" customFormat="1" ht="14.65" customHeight="1">
      <c r="A292" s="92"/>
      <c r="B292" s="92"/>
      <c r="C292" s="161"/>
      <c r="D292" s="92"/>
      <c r="E292" s="92"/>
      <c r="F292" s="92"/>
      <c r="G292" s="92"/>
      <c r="H292" s="92"/>
      <c r="I292" s="92"/>
      <c r="J292" s="92"/>
      <c r="K292" s="92"/>
      <c r="L292" s="92"/>
    </row>
    <row r="293" spans="1:12" s="165" customFormat="1" ht="14.65" customHeight="1">
      <c r="A293" s="92"/>
      <c r="B293" s="92"/>
      <c r="C293" s="161"/>
      <c r="D293" s="92"/>
      <c r="E293" s="92"/>
      <c r="F293" s="92"/>
      <c r="G293" s="92"/>
      <c r="H293" s="92"/>
      <c r="I293" s="92"/>
      <c r="J293" s="92"/>
      <c r="K293" s="92"/>
      <c r="L293" s="92"/>
    </row>
    <row r="294" spans="1:12" s="165" customFormat="1" ht="14.65" customHeight="1">
      <c r="A294" s="92"/>
      <c r="B294" s="92"/>
      <c r="C294" s="161"/>
      <c r="D294" s="92"/>
      <c r="E294" s="92"/>
      <c r="F294" s="92"/>
      <c r="G294" s="92"/>
      <c r="H294" s="92"/>
      <c r="I294" s="92"/>
      <c r="J294" s="92"/>
      <c r="K294" s="92"/>
      <c r="L294" s="92"/>
    </row>
    <row r="295" spans="1:12" s="165" customFormat="1" ht="14.65" customHeight="1">
      <c r="A295" s="92"/>
      <c r="B295" s="92"/>
      <c r="C295" s="161"/>
      <c r="D295" s="92"/>
      <c r="E295" s="92"/>
      <c r="F295" s="92"/>
      <c r="G295" s="92"/>
      <c r="H295" s="92"/>
      <c r="I295" s="92"/>
      <c r="J295" s="92"/>
      <c r="K295" s="92"/>
      <c r="L295" s="92"/>
    </row>
    <row r="296" spans="1:12" s="165" customFormat="1" ht="14.65" customHeight="1">
      <c r="A296" s="92"/>
      <c r="B296" s="92"/>
      <c r="C296" s="161"/>
      <c r="D296" s="92"/>
      <c r="E296" s="92"/>
      <c r="F296" s="92"/>
      <c r="G296" s="92"/>
      <c r="H296" s="92"/>
      <c r="I296" s="92"/>
      <c r="J296" s="92"/>
      <c r="K296" s="92"/>
      <c r="L296" s="92"/>
    </row>
    <row r="297" spans="1:12" s="165" customFormat="1" ht="14.65" customHeight="1">
      <c r="A297" s="92"/>
      <c r="B297" s="92"/>
      <c r="C297" s="161"/>
      <c r="D297" s="92"/>
      <c r="E297" s="92"/>
      <c r="F297" s="92"/>
      <c r="G297" s="92"/>
      <c r="H297" s="92"/>
      <c r="I297" s="92"/>
      <c r="J297" s="92"/>
      <c r="K297" s="92"/>
      <c r="L297" s="92"/>
    </row>
    <row r="298" spans="1:12" s="165" customFormat="1" ht="14.65" customHeight="1">
      <c r="A298" s="92"/>
      <c r="B298" s="92"/>
      <c r="C298" s="161"/>
      <c r="D298" s="92"/>
      <c r="E298" s="92"/>
      <c r="F298" s="92"/>
      <c r="G298" s="92"/>
      <c r="H298" s="92"/>
      <c r="I298" s="92"/>
      <c r="J298" s="92"/>
      <c r="K298" s="92"/>
      <c r="L298" s="92"/>
    </row>
    <row r="299" spans="1:12" s="165" customFormat="1" ht="14.65" customHeight="1">
      <c r="A299" s="92"/>
      <c r="B299" s="92"/>
      <c r="C299" s="161"/>
      <c r="D299" s="92"/>
      <c r="E299" s="92"/>
      <c r="F299" s="92"/>
      <c r="G299" s="92"/>
      <c r="H299" s="92"/>
      <c r="I299" s="92"/>
      <c r="J299" s="92"/>
      <c r="K299" s="92"/>
      <c r="L299" s="92"/>
    </row>
    <row r="300" spans="1:12" s="165" customFormat="1" ht="14.65" customHeight="1">
      <c r="A300" s="92"/>
      <c r="B300" s="92"/>
      <c r="C300" s="161"/>
      <c r="D300" s="92"/>
      <c r="E300" s="92"/>
      <c r="F300" s="92"/>
      <c r="G300" s="92"/>
      <c r="H300" s="92"/>
      <c r="I300" s="92"/>
      <c r="J300" s="92"/>
      <c r="K300" s="92"/>
      <c r="L300" s="92"/>
    </row>
    <row r="301" spans="1:12" s="165" customFormat="1" ht="14.65" customHeight="1">
      <c r="A301" s="92"/>
      <c r="B301" s="92"/>
      <c r="C301" s="161"/>
      <c r="D301" s="92"/>
      <c r="E301" s="92"/>
      <c r="F301" s="92"/>
      <c r="G301" s="92"/>
      <c r="H301" s="92"/>
      <c r="I301" s="92"/>
      <c r="J301" s="92"/>
      <c r="K301" s="92"/>
      <c r="L301" s="92"/>
    </row>
    <row r="302" spans="1:12" s="165" customFormat="1" ht="14.65" customHeight="1">
      <c r="A302" s="92"/>
      <c r="B302" s="92"/>
      <c r="C302" s="161"/>
      <c r="D302" s="92"/>
      <c r="E302" s="92"/>
      <c r="F302" s="92"/>
      <c r="G302" s="92"/>
      <c r="H302" s="92"/>
      <c r="I302" s="92"/>
      <c r="J302" s="92"/>
      <c r="K302" s="92"/>
      <c r="L302" s="92"/>
    </row>
    <row r="303" spans="1:12" s="165" customFormat="1" ht="14.65" customHeight="1">
      <c r="A303" s="92"/>
      <c r="B303" s="92"/>
      <c r="C303" s="161"/>
      <c r="D303" s="92"/>
      <c r="E303" s="92"/>
      <c r="F303" s="92"/>
      <c r="G303" s="92"/>
      <c r="H303" s="92"/>
      <c r="I303" s="92"/>
      <c r="J303" s="92"/>
      <c r="K303" s="92"/>
      <c r="L303" s="92"/>
    </row>
    <row r="304" spans="1:12" s="165" customFormat="1" ht="14.65" customHeight="1">
      <c r="A304" s="92"/>
      <c r="B304" s="92"/>
      <c r="C304" s="161"/>
      <c r="D304" s="92"/>
      <c r="E304" s="92"/>
      <c r="F304" s="92"/>
      <c r="G304" s="92"/>
      <c r="H304" s="92"/>
      <c r="I304" s="92"/>
      <c r="J304" s="92"/>
      <c r="K304" s="92"/>
      <c r="L304" s="92"/>
    </row>
    <row r="305" spans="1:12" s="165" customFormat="1" ht="14.65" customHeight="1">
      <c r="A305" s="92"/>
      <c r="B305" s="92"/>
      <c r="C305" s="161"/>
      <c r="D305" s="92"/>
      <c r="E305" s="92"/>
      <c r="F305" s="92"/>
      <c r="G305" s="92"/>
      <c r="H305" s="92"/>
      <c r="I305" s="92"/>
      <c r="J305" s="92"/>
      <c r="K305" s="92"/>
      <c r="L305" s="92"/>
    </row>
    <row r="306" spans="1:12" s="165" customFormat="1" ht="14.65" customHeight="1">
      <c r="A306" s="92"/>
      <c r="B306" s="92"/>
      <c r="C306" s="161"/>
      <c r="D306" s="92"/>
      <c r="E306" s="92"/>
      <c r="F306" s="92"/>
      <c r="G306" s="92"/>
      <c r="H306" s="92"/>
      <c r="I306" s="92"/>
      <c r="J306" s="92"/>
      <c r="K306" s="92"/>
      <c r="L306" s="92"/>
    </row>
    <row r="307" spans="1:12" s="165" customFormat="1" ht="14.65" customHeight="1">
      <c r="A307" s="92"/>
      <c r="B307" s="92"/>
      <c r="C307" s="161"/>
      <c r="D307" s="92"/>
      <c r="E307" s="92"/>
      <c r="F307" s="92"/>
      <c r="G307" s="92"/>
      <c r="H307" s="92"/>
      <c r="I307" s="92"/>
      <c r="J307" s="92"/>
      <c r="K307" s="92"/>
      <c r="L307" s="92"/>
    </row>
    <row r="308" spans="1:12" s="165" customFormat="1" ht="14.65" customHeight="1">
      <c r="A308" s="92"/>
      <c r="B308" s="92"/>
      <c r="C308" s="161"/>
      <c r="D308" s="92"/>
      <c r="E308" s="92"/>
      <c r="F308" s="92"/>
      <c r="G308" s="92"/>
      <c r="H308" s="92"/>
      <c r="I308" s="92"/>
      <c r="J308" s="92"/>
      <c r="K308" s="92"/>
      <c r="L308" s="92"/>
    </row>
    <row r="309" spans="1:12" s="165" customFormat="1" ht="14.65" customHeight="1">
      <c r="A309" s="92"/>
      <c r="B309" s="92"/>
      <c r="C309" s="161"/>
      <c r="D309" s="92"/>
      <c r="E309" s="92"/>
      <c r="F309" s="92"/>
      <c r="G309" s="92"/>
      <c r="H309" s="92"/>
      <c r="I309" s="92"/>
      <c r="J309" s="92"/>
      <c r="K309" s="92"/>
      <c r="L309" s="92"/>
    </row>
    <row r="310" spans="1:12" s="165" customFormat="1" ht="14.65" customHeight="1">
      <c r="A310" s="92"/>
      <c r="B310" s="92"/>
      <c r="C310" s="161"/>
      <c r="D310" s="92"/>
      <c r="E310" s="92"/>
      <c r="F310" s="92"/>
      <c r="G310" s="92"/>
      <c r="H310" s="92"/>
      <c r="I310" s="92"/>
      <c r="J310" s="92"/>
      <c r="K310" s="92"/>
      <c r="L310" s="92"/>
    </row>
    <row r="311" spans="1:12" s="165" customFormat="1" ht="14.65" customHeight="1">
      <c r="A311" s="92"/>
      <c r="B311" s="92"/>
      <c r="C311" s="161"/>
      <c r="D311" s="92"/>
      <c r="E311" s="92"/>
      <c r="F311" s="92"/>
      <c r="G311" s="92"/>
      <c r="H311" s="92"/>
      <c r="I311" s="92"/>
      <c r="J311" s="92"/>
      <c r="K311" s="92"/>
      <c r="L311" s="92"/>
    </row>
    <row r="312" spans="1:12" s="165" customFormat="1" ht="14.65" customHeight="1">
      <c r="A312" s="92"/>
      <c r="B312" s="92"/>
      <c r="C312" s="161"/>
      <c r="D312" s="92"/>
      <c r="E312" s="92"/>
      <c r="F312" s="92"/>
      <c r="G312" s="92"/>
      <c r="H312" s="92"/>
      <c r="I312" s="92"/>
      <c r="J312" s="92"/>
      <c r="K312" s="92"/>
      <c r="L312" s="92"/>
    </row>
    <row r="313" spans="1:12" s="165" customFormat="1" ht="14.65" customHeight="1">
      <c r="A313" s="92"/>
      <c r="B313" s="92"/>
      <c r="C313" s="161"/>
      <c r="D313" s="92"/>
      <c r="E313" s="92"/>
      <c r="F313" s="92"/>
      <c r="G313" s="92"/>
      <c r="H313" s="92"/>
      <c r="I313" s="92"/>
      <c r="J313" s="92"/>
      <c r="K313" s="92"/>
      <c r="L313" s="92"/>
    </row>
    <row r="314" spans="1:12" s="165" customFormat="1" ht="14.65" customHeight="1">
      <c r="A314" s="92"/>
      <c r="B314" s="92"/>
      <c r="C314" s="161"/>
      <c r="D314" s="92"/>
      <c r="E314" s="92"/>
      <c r="F314" s="92"/>
      <c r="G314" s="92"/>
      <c r="H314" s="92"/>
      <c r="I314" s="92"/>
      <c r="J314" s="92"/>
      <c r="K314" s="92"/>
      <c r="L314" s="92"/>
    </row>
    <row r="315" spans="1:12" s="165" customFormat="1" ht="14.65" customHeight="1">
      <c r="A315" s="92"/>
      <c r="B315" s="92"/>
      <c r="C315" s="161"/>
      <c r="D315" s="92"/>
      <c r="E315" s="92"/>
      <c r="F315" s="92"/>
      <c r="G315" s="92"/>
      <c r="H315" s="92"/>
      <c r="I315" s="92"/>
      <c r="J315" s="92"/>
      <c r="K315" s="92"/>
      <c r="L315" s="92"/>
    </row>
    <row r="316" spans="1:12" s="165" customFormat="1" ht="14.65" customHeight="1">
      <c r="A316" s="92"/>
      <c r="B316" s="92"/>
      <c r="C316" s="161"/>
      <c r="D316" s="92"/>
      <c r="E316" s="92"/>
      <c r="F316" s="92"/>
      <c r="G316" s="92"/>
      <c r="H316" s="92"/>
      <c r="I316" s="92"/>
      <c r="J316" s="92"/>
      <c r="K316" s="92"/>
      <c r="L316" s="92"/>
    </row>
    <row r="317" spans="1:12" s="165" customFormat="1" ht="14.65" customHeight="1">
      <c r="A317" s="92"/>
      <c r="B317" s="92"/>
      <c r="C317" s="161"/>
      <c r="D317" s="92"/>
      <c r="E317" s="92"/>
      <c r="F317" s="92"/>
      <c r="G317" s="92"/>
      <c r="H317" s="92"/>
      <c r="I317" s="92"/>
      <c r="J317" s="92"/>
      <c r="K317" s="92"/>
      <c r="L317" s="92"/>
    </row>
    <row r="318" spans="1:12" s="165" customFormat="1" ht="14.65" customHeight="1">
      <c r="A318" s="92"/>
      <c r="B318" s="92"/>
      <c r="C318" s="161"/>
      <c r="D318" s="92"/>
      <c r="E318" s="92"/>
      <c r="F318" s="92"/>
      <c r="G318" s="92"/>
      <c r="H318" s="92"/>
      <c r="I318" s="92"/>
      <c r="J318" s="92"/>
      <c r="K318" s="92"/>
      <c r="L318" s="92"/>
    </row>
    <row r="319" spans="1:12" s="165" customFormat="1" ht="14.65" customHeight="1">
      <c r="A319" s="92"/>
      <c r="B319" s="92"/>
      <c r="C319" s="161"/>
      <c r="D319" s="92"/>
      <c r="E319" s="92"/>
      <c r="F319" s="92"/>
      <c r="G319" s="92"/>
      <c r="H319" s="92"/>
      <c r="I319" s="92"/>
      <c r="J319" s="92"/>
      <c r="K319" s="92"/>
      <c r="L319" s="92"/>
    </row>
    <row r="320" spans="1:12" s="165" customFormat="1" ht="14.65" customHeight="1">
      <c r="A320" s="92"/>
      <c r="B320" s="92"/>
      <c r="C320" s="161"/>
      <c r="D320" s="92"/>
      <c r="E320" s="92"/>
      <c r="F320" s="92"/>
      <c r="G320" s="92"/>
      <c r="H320" s="92"/>
      <c r="I320" s="92"/>
      <c r="J320" s="92"/>
      <c r="K320" s="92"/>
      <c r="L320" s="92"/>
    </row>
    <row r="321" spans="1:12" s="165" customFormat="1" ht="14.65" customHeight="1">
      <c r="A321" s="92"/>
      <c r="B321" s="92"/>
      <c r="C321" s="161"/>
      <c r="D321" s="92"/>
      <c r="E321" s="92"/>
      <c r="F321" s="92"/>
      <c r="G321" s="92"/>
      <c r="H321" s="92"/>
      <c r="I321" s="92"/>
      <c r="J321" s="92"/>
      <c r="K321" s="92"/>
      <c r="L321" s="92"/>
    </row>
    <row r="322" spans="1:12" s="165" customFormat="1" ht="14.65" customHeight="1">
      <c r="A322" s="92"/>
      <c r="B322" s="92"/>
      <c r="C322" s="161"/>
      <c r="D322" s="92"/>
      <c r="E322" s="92"/>
      <c r="F322" s="92"/>
      <c r="G322" s="92"/>
      <c r="H322" s="92"/>
      <c r="I322" s="92"/>
      <c r="J322" s="92"/>
      <c r="K322" s="92"/>
      <c r="L322" s="92"/>
    </row>
    <row r="323" spans="1:12" s="165" customFormat="1" ht="14.65" customHeight="1">
      <c r="A323" s="92"/>
      <c r="B323" s="92"/>
      <c r="C323" s="161"/>
      <c r="D323" s="92"/>
      <c r="E323" s="92"/>
      <c r="F323" s="92"/>
      <c r="G323" s="92"/>
      <c r="H323" s="92"/>
      <c r="I323" s="92"/>
      <c r="J323" s="92"/>
      <c r="K323" s="92"/>
      <c r="L323" s="92"/>
    </row>
    <row r="324" spans="1:12" s="165" customFormat="1" ht="14.65" customHeight="1">
      <c r="A324" s="92"/>
      <c r="B324" s="92"/>
      <c r="C324" s="161"/>
      <c r="D324" s="92"/>
      <c r="E324" s="92"/>
      <c r="F324" s="92"/>
      <c r="G324" s="92"/>
      <c r="H324" s="92"/>
      <c r="I324" s="92"/>
      <c r="J324" s="92"/>
      <c r="K324" s="92"/>
      <c r="L324" s="92"/>
    </row>
    <row r="325" spans="1:12" s="165" customFormat="1" ht="14.65" customHeight="1">
      <c r="A325" s="92"/>
      <c r="B325" s="92"/>
      <c r="C325" s="161"/>
      <c r="D325" s="92"/>
      <c r="E325" s="92"/>
      <c r="F325" s="92"/>
      <c r="G325" s="92"/>
      <c r="H325" s="92"/>
      <c r="I325" s="92"/>
      <c r="J325" s="92"/>
      <c r="K325" s="92"/>
      <c r="L325" s="92"/>
    </row>
    <row r="326" spans="1:12" s="165" customFormat="1" ht="14.65" customHeight="1">
      <c r="A326" s="92"/>
      <c r="B326" s="92"/>
      <c r="C326" s="161"/>
      <c r="D326" s="92"/>
      <c r="E326" s="92"/>
      <c r="F326" s="92"/>
      <c r="G326" s="92"/>
      <c r="H326" s="92"/>
      <c r="I326" s="92"/>
      <c r="J326" s="92"/>
      <c r="K326" s="92"/>
      <c r="L326" s="92"/>
    </row>
    <row r="327" spans="1:12" s="165" customFormat="1" ht="14.65" customHeight="1">
      <c r="A327" s="92"/>
      <c r="B327" s="92"/>
      <c r="C327" s="161"/>
      <c r="D327" s="92"/>
      <c r="E327" s="92"/>
      <c r="F327" s="92"/>
      <c r="G327" s="92"/>
      <c r="H327" s="92"/>
      <c r="I327" s="92"/>
      <c r="J327" s="92"/>
      <c r="K327" s="92"/>
      <c r="L327" s="92"/>
    </row>
    <row r="328" spans="1:12" s="165" customFormat="1" ht="14.65" customHeight="1">
      <c r="A328" s="92"/>
      <c r="B328" s="92"/>
      <c r="C328" s="161"/>
      <c r="D328" s="92"/>
      <c r="E328" s="92"/>
      <c r="F328" s="92"/>
      <c r="G328" s="92"/>
      <c r="H328" s="92"/>
      <c r="I328" s="92"/>
      <c r="J328" s="92"/>
      <c r="K328" s="92"/>
      <c r="L328" s="92"/>
    </row>
    <row r="329" spans="1:12" s="165" customFormat="1" ht="14.65" customHeight="1">
      <c r="A329" s="92"/>
      <c r="B329" s="92"/>
      <c r="C329" s="161"/>
      <c r="D329" s="92"/>
      <c r="E329" s="92"/>
      <c r="F329" s="92"/>
      <c r="G329" s="92"/>
      <c r="H329" s="92"/>
      <c r="I329" s="92"/>
      <c r="J329" s="92"/>
      <c r="K329" s="92"/>
      <c r="L329" s="92"/>
    </row>
    <row r="330" spans="1:12" s="165" customFormat="1" ht="14.65" customHeight="1">
      <c r="A330" s="92"/>
      <c r="B330" s="92"/>
      <c r="C330" s="161"/>
      <c r="D330" s="92"/>
      <c r="E330" s="92"/>
      <c r="F330" s="92"/>
      <c r="G330" s="92"/>
      <c r="H330" s="92"/>
      <c r="I330" s="92"/>
      <c r="J330" s="92"/>
      <c r="K330" s="92"/>
      <c r="L330" s="92"/>
    </row>
    <row r="331" spans="1:12" s="165" customFormat="1" ht="14.65" customHeight="1">
      <c r="A331" s="92"/>
      <c r="B331" s="92"/>
      <c r="C331" s="161"/>
      <c r="D331" s="92"/>
      <c r="E331" s="92"/>
      <c r="F331" s="92"/>
      <c r="G331" s="92"/>
      <c r="H331" s="92"/>
      <c r="I331" s="92"/>
      <c r="J331" s="92"/>
      <c r="K331" s="92"/>
      <c r="L331" s="92"/>
    </row>
    <row r="332" spans="1:12" s="165" customFormat="1" ht="14.65" customHeight="1">
      <c r="A332" s="92"/>
      <c r="B332" s="92"/>
      <c r="C332" s="161"/>
      <c r="D332" s="92"/>
      <c r="E332" s="92"/>
      <c r="F332" s="92"/>
      <c r="G332" s="92"/>
      <c r="H332" s="92"/>
      <c r="I332" s="92"/>
      <c r="J332" s="92"/>
      <c r="K332" s="92"/>
      <c r="L332" s="92"/>
    </row>
    <row r="333" spans="1:12" s="165" customFormat="1" ht="14.65" customHeight="1">
      <c r="A333" s="92"/>
      <c r="B333" s="92"/>
      <c r="C333" s="161"/>
      <c r="D333" s="92"/>
      <c r="E333" s="92"/>
      <c r="F333" s="92"/>
      <c r="G333" s="92"/>
      <c r="H333" s="92"/>
      <c r="I333" s="92"/>
      <c r="J333" s="92"/>
      <c r="K333" s="92"/>
      <c r="L333" s="92"/>
    </row>
    <row r="334" spans="1:12" s="165" customFormat="1" ht="14.65" customHeight="1">
      <c r="A334" s="92"/>
      <c r="B334" s="92"/>
      <c r="C334" s="161"/>
      <c r="D334" s="92"/>
      <c r="E334" s="92"/>
      <c r="F334" s="92"/>
      <c r="G334" s="92"/>
      <c r="H334" s="92"/>
      <c r="I334" s="92"/>
      <c r="J334" s="92"/>
      <c r="K334" s="92"/>
      <c r="L334" s="92"/>
    </row>
    <row r="335" spans="1:12" s="165" customFormat="1" ht="14.65" customHeight="1">
      <c r="A335" s="92"/>
      <c r="B335" s="92"/>
      <c r="C335" s="161"/>
      <c r="D335" s="92"/>
      <c r="E335" s="92"/>
      <c r="F335" s="92"/>
      <c r="G335" s="92"/>
      <c r="H335" s="92"/>
      <c r="I335" s="92"/>
      <c r="J335" s="92"/>
      <c r="K335" s="92"/>
      <c r="L335" s="92"/>
    </row>
    <row r="336" spans="1:12" s="165" customFormat="1" ht="14.65" customHeight="1">
      <c r="A336" s="92"/>
      <c r="B336" s="92"/>
      <c r="C336" s="161"/>
      <c r="D336" s="92"/>
      <c r="E336" s="92"/>
      <c r="F336" s="92"/>
      <c r="G336" s="92"/>
      <c r="H336" s="92"/>
      <c r="I336" s="92"/>
      <c r="J336" s="92"/>
      <c r="K336" s="92"/>
      <c r="L336" s="92"/>
    </row>
    <row r="337" spans="1:12" s="165" customFormat="1" ht="14.65" customHeight="1">
      <c r="A337" s="92"/>
      <c r="B337" s="92"/>
      <c r="C337" s="161"/>
      <c r="D337" s="92"/>
      <c r="E337" s="92"/>
      <c r="F337" s="92"/>
      <c r="G337" s="92"/>
      <c r="H337" s="92"/>
      <c r="I337" s="92"/>
      <c r="J337" s="92"/>
      <c r="K337" s="92"/>
      <c r="L337" s="92"/>
    </row>
    <row r="338" spans="1:12" s="165" customFormat="1" ht="14.65" customHeight="1">
      <c r="A338" s="92"/>
      <c r="B338" s="92"/>
      <c r="C338" s="161"/>
      <c r="D338" s="92"/>
      <c r="E338" s="92"/>
      <c r="F338" s="92"/>
      <c r="G338" s="92"/>
      <c r="H338" s="92"/>
      <c r="I338" s="92"/>
      <c r="J338" s="92"/>
      <c r="K338" s="92"/>
      <c r="L338" s="92"/>
    </row>
    <row r="339" spans="1:12" s="165" customFormat="1" ht="14.65" customHeight="1">
      <c r="A339" s="92"/>
      <c r="B339" s="92"/>
      <c r="C339" s="161"/>
      <c r="D339" s="92"/>
      <c r="E339" s="92"/>
      <c r="F339" s="92"/>
      <c r="G339" s="92"/>
      <c r="H339" s="92"/>
      <c r="I339" s="92"/>
      <c r="J339" s="92"/>
      <c r="K339" s="92"/>
      <c r="L339" s="92"/>
    </row>
    <row r="340" spans="1:12" s="165" customFormat="1" ht="14.65" customHeight="1">
      <c r="A340" s="92"/>
      <c r="B340" s="92"/>
      <c r="C340" s="161"/>
      <c r="D340" s="92"/>
      <c r="E340" s="92"/>
      <c r="F340" s="92"/>
      <c r="G340" s="92"/>
      <c r="H340" s="92"/>
      <c r="I340" s="92"/>
      <c r="J340" s="92"/>
      <c r="K340" s="92"/>
      <c r="L340" s="92"/>
    </row>
    <row r="341" spans="1:12" s="165" customFormat="1" ht="14.65" customHeight="1">
      <c r="A341" s="92"/>
      <c r="B341" s="92"/>
      <c r="C341" s="161"/>
      <c r="D341" s="92"/>
      <c r="E341" s="92"/>
      <c r="F341" s="92"/>
      <c r="G341" s="92"/>
      <c r="H341" s="92"/>
      <c r="I341" s="92"/>
      <c r="J341" s="92"/>
      <c r="K341" s="92"/>
      <c r="L341" s="92"/>
    </row>
    <row r="342" spans="1:12" s="165" customFormat="1" ht="14.65" customHeight="1">
      <c r="A342" s="92"/>
      <c r="B342" s="92"/>
      <c r="C342" s="161"/>
      <c r="D342" s="92"/>
      <c r="E342" s="92"/>
      <c r="F342" s="92"/>
      <c r="G342" s="92"/>
      <c r="H342" s="92"/>
      <c r="I342" s="92"/>
      <c r="J342" s="92"/>
      <c r="K342" s="92"/>
      <c r="L342" s="92"/>
    </row>
    <row r="343" spans="1:12" s="165" customFormat="1" ht="14.65" customHeight="1">
      <c r="A343" s="92"/>
      <c r="B343" s="92"/>
      <c r="C343" s="161"/>
      <c r="D343" s="92"/>
      <c r="E343" s="92"/>
      <c r="F343" s="92"/>
      <c r="G343" s="92"/>
      <c r="H343" s="92"/>
      <c r="I343" s="92"/>
      <c r="J343" s="92"/>
      <c r="K343" s="92"/>
      <c r="L343" s="92"/>
    </row>
    <row r="344" spans="1:12" s="165" customFormat="1" ht="14.65" customHeight="1">
      <c r="A344" s="92"/>
      <c r="B344" s="92"/>
      <c r="C344" s="161"/>
      <c r="D344" s="92"/>
      <c r="E344" s="92"/>
      <c r="F344" s="92"/>
      <c r="G344" s="92"/>
      <c r="H344" s="92"/>
      <c r="I344" s="92"/>
      <c r="J344" s="92"/>
      <c r="K344" s="92"/>
      <c r="L344" s="92"/>
    </row>
    <row r="345" spans="1:12" s="165" customFormat="1" ht="14.65" customHeight="1">
      <c r="A345" s="92"/>
      <c r="B345" s="92"/>
      <c r="C345" s="161"/>
      <c r="D345" s="92"/>
      <c r="E345" s="92"/>
      <c r="F345" s="92"/>
      <c r="G345" s="92"/>
      <c r="H345" s="92"/>
      <c r="I345" s="92"/>
      <c r="J345" s="92"/>
      <c r="K345" s="92"/>
      <c r="L345" s="92"/>
    </row>
    <row r="346" spans="1:12" s="165" customFormat="1" ht="14.65" customHeight="1">
      <c r="A346" s="92"/>
      <c r="B346" s="92"/>
      <c r="C346" s="161"/>
      <c r="D346" s="92"/>
      <c r="E346" s="92"/>
      <c r="F346" s="92"/>
      <c r="G346" s="92"/>
      <c r="H346" s="92"/>
      <c r="I346" s="92"/>
      <c r="J346" s="92"/>
      <c r="K346" s="92"/>
      <c r="L346" s="92"/>
    </row>
    <row r="347" spans="1:12" s="165" customFormat="1" ht="14.65" customHeight="1">
      <c r="A347" s="92"/>
      <c r="B347" s="92"/>
      <c r="C347" s="161"/>
      <c r="D347" s="92"/>
      <c r="E347" s="92"/>
      <c r="F347" s="92"/>
      <c r="G347" s="92"/>
      <c r="H347" s="92"/>
      <c r="I347" s="92"/>
      <c r="J347" s="92"/>
      <c r="K347" s="92"/>
      <c r="L347" s="92"/>
    </row>
    <row r="348" spans="1:12" s="165" customFormat="1" ht="14.65" customHeight="1">
      <c r="A348" s="92"/>
      <c r="B348" s="92"/>
      <c r="C348" s="161"/>
      <c r="D348" s="92"/>
      <c r="E348" s="92"/>
      <c r="F348" s="92"/>
      <c r="G348" s="92"/>
      <c r="H348" s="92"/>
      <c r="I348" s="92"/>
      <c r="J348" s="92"/>
      <c r="K348" s="92"/>
      <c r="L348" s="92"/>
    </row>
    <row r="349" spans="1:12" s="165" customFormat="1" ht="14.65" customHeight="1">
      <c r="A349" s="92"/>
      <c r="B349" s="92"/>
      <c r="C349" s="161"/>
      <c r="D349" s="92"/>
      <c r="E349" s="92"/>
      <c r="F349" s="92"/>
      <c r="G349" s="92"/>
      <c r="H349" s="92"/>
      <c r="I349" s="92"/>
      <c r="J349" s="92"/>
      <c r="K349" s="92"/>
      <c r="L349" s="92"/>
    </row>
    <row r="350" spans="1:12" s="165" customFormat="1" ht="14.65" customHeight="1">
      <c r="A350" s="92"/>
      <c r="B350" s="92"/>
      <c r="C350" s="161"/>
      <c r="D350" s="92"/>
      <c r="E350" s="92"/>
      <c r="F350" s="92"/>
      <c r="G350" s="92"/>
      <c r="H350" s="92"/>
      <c r="I350" s="92"/>
      <c r="J350" s="92"/>
      <c r="K350" s="92"/>
      <c r="L350" s="92"/>
    </row>
    <row r="351" spans="1:12" s="165" customFormat="1" ht="14.65" customHeight="1">
      <c r="A351" s="92"/>
      <c r="B351" s="92"/>
      <c r="C351" s="161"/>
      <c r="D351" s="92"/>
      <c r="E351" s="92"/>
      <c r="F351" s="92"/>
      <c r="G351" s="92"/>
      <c r="H351" s="92"/>
      <c r="I351" s="92"/>
      <c r="J351" s="92"/>
      <c r="K351" s="92"/>
      <c r="L351" s="92"/>
    </row>
    <row r="352" spans="1:12" s="165" customFormat="1" ht="14.65" customHeight="1">
      <c r="A352" s="92"/>
      <c r="B352" s="92"/>
      <c r="C352" s="161"/>
      <c r="D352" s="92"/>
      <c r="E352" s="92"/>
      <c r="F352" s="92"/>
      <c r="G352" s="92"/>
      <c r="H352" s="92"/>
      <c r="I352" s="92"/>
      <c r="J352" s="92"/>
      <c r="K352" s="92"/>
      <c r="L352" s="92"/>
    </row>
    <row r="353" spans="1:12" s="165" customFormat="1" ht="14.65" customHeight="1">
      <c r="A353" s="92"/>
      <c r="B353" s="92"/>
      <c r="C353" s="161"/>
      <c r="D353" s="92"/>
      <c r="E353" s="92"/>
      <c r="F353" s="92"/>
      <c r="G353" s="92"/>
      <c r="H353" s="92"/>
      <c r="I353" s="92"/>
      <c r="J353" s="92"/>
      <c r="K353" s="92"/>
      <c r="L353" s="92"/>
    </row>
    <row r="354" spans="1:12" s="165" customFormat="1" ht="14.65" customHeight="1">
      <c r="A354" s="92"/>
      <c r="B354" s="92"/>
      <c r="C354" s="161"/>
      <c r="D354" s="92"/>
      <c r="E354" s="92"/>
      <c r="F354" s="92"/>
      <c r="G354" s="92"/>
      <c r="H354" s="92"/>
      <c r="I354" s="92"/>
      <c r="J354" s="92"/>
      <c r="K354" s="92"/>
      <c r="L354" s="92"/>
    </row>
    <row r="355" spans="1:12" s="165" customFormat="1" ht="14.65" customHeight="1">
      <c r="A355" s="92"/>
      <c r="B355" s="92"/>
      <c r="C355" s="161"/>
      <c r="D355" s="92"/>
      <c r="E355" s="92"/>
      <c r="F355" s="92"/>
      <c r="G355" s="92"/>
      <c r="H355" s="92"/>
      <c r="I355" s="92"/>
      <c r="J355" s="92"/>
      <c r="K355" s="92"/>
      <c r="L355" s="92"/>
    </row>
    <row r="356" spans="1:12" s="165" customFormat="1" ht="14.65" customHeight="1">
      <c r="A356" s="92"/>
      <c r="B356" s="92"/>
      <c r="C356" s="161"/>
      <c r="D356" s="92"/>
      <c r="E356" s="92"/>
      <c r="F356" s="92"/>
      <c r="G356" s="92"/>
      <c r="H356" s="92"/>
      <c r="I356" s="92"/>
      <c r="J356" s="92"/>
      <c r="K356" s="92"/>
      <c r="L356" s="92"/>
    </row>
    <row r="357" spans="1:12" s="165" customFormat="1" ht="14.65" customHeight="1">
      <c r="A357" s="92"/>
      <c r="B357" s="92"/>
      <c r="C357" s="161"/>
      <c r="D357" s="92"/>
      <c r="E357" s="92"/>
      <c r="F357" s="92"/>
      <c r="G357" s="92"/>
      <c r="H357" s="92"/>
      <c r="I357" s="92"/>
      <c r="J357" s="92"/>
      <c r="K357" s="92"/>
      <c r="L357" s="92"/>
    </row>
    <row r="358" spans="1:12" s="165" customFormat="1" ht="14.65" customHeight="1">
      <c r="A358" s="92"/>
      <c r="B358" s="92"/>
      <c r="C358" s="161"/>
      <c r="D358" s="92"/>
      <c r="E358" s="92"/>
      <c r="F358" s="92"/>
      <c r="G358" s="92"/>
      <c r="H358" s="92"/>
      <c r="I358" s="92"/>
      <c r="J358" s="92"/>
      <c r="K358" s="92"/>
      <c r="L358" s="92"/>
    </row>
    <row r="359" spans="1:12" s="165" customFormat="1" ht="14.65" customHeight="1">
      <c r="A359" s="92"/>
      <c r="B359" s="92"/>
      <c r="C359" s="161"/>
      <c r="D359" s="92"/>
      <c r="E359" s="92"/>
      <c r="F359" s="92"/>
      <c r="G359" s="92"/>
      <c r="H359" s="92"/>
      <c r="I359" s="92"/>
      <c r="J359" s="92"/>
      <c r="K359" s="92"/>
      <c r="L359" s="92"/>
    </row>
    <row r="360" spans="1:12" s="165" customFormat="1" ht="14.65" customHeight="1">
      <c r="A360" s="92"/>
      <c r="B360" s="92"/>
      <c r="C360" s="161"/>
      <c r="D360" s="92"/>
      <c r="E360" s="92"/>
      <c r="F360" s="92"/>
      <c r="G360" s="92"/>
      <c r="H360" s="92"/>
      <c r="I360" s="92"/>
      <c r="J360" s="92"/>
      <c r="K360" s="92"/>
      <c r="L360" s="92"/>
    </row>
    <row r="361" spans="1:12" s="165" customFormat="1" ht="14.65" customHeight="1">
      <c r="A361" s="92"/>
      <c r="B361" s="92"/>
      <c r="C361" s="161"/>
      <c r="D361" s="92"/>
      <c r="E361" s="92"/>
      <c r="F361" s="92"/>
      <c r="G361" s="92"/>
      <c r="H361" s="92"/>
      <c r="I361" s="92"/>
      <c r="J361" s="92"/>
      <c r="K361" s="92"/>
      <c r="L361" s="92"/>
    </row>
    <row r="362" spans="1:12" s="165" customFormat="1" ht="14.65" customHeight="1">
      <c r="A362" s="92"/>
      <c r="B362" s="92"/>
      <c r="C362" s="161"/>
      <c r="D362" s="92"/>
      <c r="E362" s="92"/>
      <c r="F362" s="92"/>
      <c r="G362" s="92"/>
      <c r="H362" s="92"/>
      <c r="I362" s="92"/>
      <c r="J362" s="92"/>
      <c r="K362" s="92"/>
      <c r="L362" s="92"/>
    </row>
    <row r="363" spans="1:12" s="165" customFormat="1" ht="14.65" customHeight="1">
      <c r="A363" s="92"/>
      <c r="B363" s="92"/>
      <c r="C363" s="161"/>
      <c r="D363" s="92"/>
      <c r="E363" s="92"/>
      <c r="F363" s="92"/>
      <c r="G363" s="92"/>
      <c r="H363" s="92"/>
      <c r="I363" s="92"/>
      <c r="J363" s="92"/>
      <c r="K363" s="92"/>
      <c r="L363" s="92"/>
    </row>
    <row r="364" spans="1:12" s="165" customFormat="1" ht="14.65" customHeight="1">
      <c r="A364" s="92"/>
      <c r="B364" s="92"/>
      <c r="C364" s="161"/>
      <c r="D364" s="92"/>
      <c r="E364" s="92"/>
      <c r="F364" s="92"/>
      <c r="G364" s="92"/>
      <c r="H364" s="92"/>
      <c r="I364" s="92"/>
      <c r="J364" s="92"/>
      <c r="K364" s="92"/>
      <c r="L364" s="92"/>
    </row>
    <row r="365" spans="1:12" s="165" customFormat="1" ht="14.65" customHeight="1">
      <c r="A365" s="92"/>
      <c r="B365" s="92"/>
      <c r="C365" s="161"/>
      <c r="D365" s="92"/>
      <c r="E365" s="92"/>
      <c r="F365" s="92"/>
      <c r="G365" s="92"/>
      <c r="H365" s="92"/>
      <c r="I365" s="92"/>
      <c r="J365" s="92"/>
      <c r="K365" s="92"/>
      <c r="L365" s="92"/>
    </row>
    <row r="366" spans="1:12" s="165" customFormat="1" ht="14.65" customHeight="1">
      <c r="A366" s="92"/>
      <c r="B366" s="92"/>
      <c r="C366" s="161"/>
      <c r="D366" s="92"/>
      <c r="E366" s="92"/>
      <c r="F366" s="92"/>
      <c r="G366" s="92"/>
      <c r="H366" s="92"/>
      <c r="I366" s="92"/>
      <c r="J366" s="92"/>
      <c r="K366" s="92"/>
      <c r="L366" s="92"/>
    </row>
    <row r="367" spans="1:12" s="165" customFormat="1" ht="14.65" customHeight="1">
      <c r="A367" s="92"/>
      <c r="B367" s="92"/>
      <c r="C367" s="161"/>
      <c r="D367" s="92"/>
      <c r="E367" s="92"/>
      <c r="F367" s="92"/>
      <c r="G367" s="92"/>
      <c r="H367" s="92"/>
      <c r="I367" s="92"/>
      <c r="J367" s="92"/>
      <c r="K367" s="92"/>
      <c r="L367" s="92"/>
    </row>
    <row r="368" spans="1:12" s="165" customFormat="1" ht="14.65" customHeight="1">
      <c r="A368" s="92"/>
      <c r="B368" s="92"/>
      <c r="C368" s="161"/>
      <c r="D368" s="92"/>
      <c r="E368" s="92"/>
      <c r="F368" s="92"/>
      <c r="G368" s="92"/>
      <c r="H368" s="92"/>
      <c r="I368" s="92"/>
      <c r="J368" s="92"/>
      <c r="K368" s="92"/>
      <c r="L368" s="92"/>
    </row>
    <row r="369" spans="1:12" s="165" customFormat="1" ht="14.65" customHeight="1">
      <c r="A369" s="92"/>
      <c r="B369" s="92"/>
      <c r="C369" s="161"/>
      <c r="D369" s="92"/>
      <c r="E369" s="92"/>
      <c r="F369" s="92"/>
      <c r="G369" s="92"/>
      <c r="H369" s="92"/>
      <c r="I369" s="92"/>
      <c r="J369" s="92"/>
      <c r="K369" s="92"/>
      <c r="L369" s="92"/>
    </row>
    <row r="370" spans="1:12" s="165" customFormat="1" ht="14.65" customHeight="1">
      <c r="A370" s="92"/>
      <c r="B370" s="92"/>
      <c r="C370" s="161"/>
      <c r="D370" s="92"/>
      <c r="E370" s="92"/>
      <c r="F370" s="92"/>
      <c r="G370" s="92"/>
      <c r="H370" s="92"/>
      <c r="I370" s="92"/>
      <c r="J370" s="92"/>
      <c r="K370" s="92"/>
      <c r="L370" s="92"/>
    </row>
    <row r="371" spans="1:12" s="165" customFormat="1" ht="14.65" customHeight="1">
      <c r="A371" s="92"/>
      <c r="B371" s="92"/>
      <c r="C371" s="161"/>
      <c r="D371" s="92"/>
      <c r="E371" s="92"/>
      <c r="F371" s="92"/>
      <c r="G371" s="92"/>
      <c r="H371" s="92"/>
      <c r="I371" s="92"/>
      <c r="J371" s="92"/>
      <c r="K371" s="92"/>
      <c r="L371" s="92"/>
    </row>
    <row r="372" spans="1:12" s="165" customFormat="1" ht="14.65" customHeight="1">
      <c r="A372" s="92"/>
      <c r="B372" s="92"/>
      <c r="C372" s="161"/>
      <c r="D372" s="92"/>
      <c r="E372" s="92"/>
      <c r="F372" s="92"/>
      <c r="G372" s="92"/>
      <c r="H372" s="92"/>
      <c r="I372" s="92"/>
      <c r="J372" s="92"/>
      <c r="K372" s="92"/>
      <c r="L372" s="92"/>
    </row>
    <row r="373" spans="1:12" s="165" customFormat="1" ht="14.65" customHeight="1">
      <c r="A373" s="92"/>
      <c r="B373" s="92"/>
      <c r="C373" s="161"/>
      <c r="D373" s="92"/>
      <c r="E373" s="92"/>
      <c r="F373" s="92"/>
      <c r="G373" s="92"/>
      <c r="H373" s="92"/>
      <c r="I373" s="92"/>
      <c r="J373" s="92"/>
      <c r="K373" s="92"/>
      <c r="L373" s="92"/>
    </row>
    <row r="374" spans="1:12" s="165" customFormat="1" ht="14.65" customHeight="1">
      <c r="A374" s="92"/>
      <c r="B374" s="92"/>
      <c r="C374" s="161"/>
      <c r="D374" s="92"/>
      <c r="E374" s="92"/>
      <c r="F374" s="92"/>
      <c r="G374" s="92"/>
      <c r="H374" s="92"/>
      <c r="I374" s="92"/>
      <c r="J374" s="92"/>
      <c r="K374" s="92"/>
      <c r="L374" s="92"/>
    </row>
    <row r="375" spans="1:12" s="165" customFormat="1" ht="14.65" customHeight="1">
      <c r="A375" s="92"/>
      <c r="B375" s="92"/>
      <c r="C375" s="161"/>
      <c r="D375" s="92"/>
      <c r="E375" s="92"/>
      <c r="F375" s="92"/>
      <c r="G375" s="92"/>
      <c r="H375" s="92"/>
      <c r="I375" s="92"/>
      <c r="J375" s="92"/>
      <c r="K375" s="92"/>
      <c r="L375" s="92"/>
    </row>
    <row r="376" spans="1:12" s="165" customFormat="1" ht="14.65" customHeight="1">
      <c r="A376" s="92"/>
      <c r="B376" s="92"/>
      <c r="C376" s="161"/>
      <c r="D376" s="92"/>
      <c r="E376" s="92"/>
      <c r="F376" s="92"/>
      <c r="G376" s="92"/>
      <c r="H376" s="92"/>
      <c r="I376" s="92"/>
      <c r="J376" s="92"/>
      <c r="K376" s="92"/>
      <c r="L376" s="92"/>
    </row>
    <row r="377" spans="1:12" s="165" customFormat="1" ht="14.65" customHeight="1">
      <c r="A377" s="92"/>
      <c r="B377" s="92"/>
      <c r="C377" s="161"/>
      <c r="D377" s="92"/>
      <c r="E377" s="92"/>
      <c r="F377" s="92"/>
      <c r="G377" s="92"/>
      <c r="H377" s="92"/>
      <c r="I377" s="92"/>
      <c r="J377" s="92"/>
      <c r="K377" s="92"/>
      <c r="L377" s="92"/>
    </row>
    <row r="378" spans="1:12" s="165" customFormat="1" ht="14.65" customHeight="1">
      <c r="A378" s="92"/>
      <c r="B378" s="92"/>
      <c r="C378" s="161"/>
      <c r="D378" s="92"/>
      <c r="E378" s="92"/>
      <c r="F378" s="92"/>
      <c r="G378" s="92"/>
      <c r="H378" s="92"/>
      <c r="I378" s="92"/>
      <c r="J378" s="92"/>
      <c r="K378" s="92"/>
      <c r="L378" s="92"/>
    </row>
    <row r="379" spans="1:12" s="165" customFormat="1" ht="14.65" customHeight="1">
      <c r="A379" s="92"/>
      <c r="B379" s="92"/>
      <c r="C379" s="161"/>
      <c r="D379" s="92"/>
      <c r="E379" s="92"/>
      <c r="F379" s="92"/>
      <c r="G379" s="92"/>
      <c r="H379" s="92"/>
      <c r="I379" s="92"/>
      <c r="J379" s="92"/>
      <c r="K379" s="92"/>
      <c r="L379" s="92"/>
    </row>
    <row r="380" spans="1:12" s="165" customFormat="1" ht="14.65" customHeight="1">
      <c r="A380" s="92"/>
      <c r="B380" s="92"/>
      <c r="C380" s="161"/>
      <c r="D380" s="92"/>
      <c r="E380" s="92"/>
      <c r="F380" s="92"/>
      <c r="G380" s="92"/>
      <c r="H380" s="92"/>
      <c r="I380" s="92"/>
      <c r="J380" s="92"/>
      <c r="K380" s="92"/>
      <c r="L380" s="92"/>
    </row>
    <row r="381" spans="1:12" s="165" customFormat="1" ht="14.65" customHeight="1">
      <c r="A381" s="92"/>
      <c r="B381" s="92"/>
      <c r="C381" s="161"/>
      <c r="D381" s="92"/>
      <c r="E381" s="92"/>
      <c r="F381" s="92"/>
      <c r="G381" s="92"/>
      <c r="H381" s="92"/>
      <c r="I381" s="92"/>
      <c r="J381" s="92"/>
      <c r="K381" s="92"/>
      <c r="L381" s="92"/>
    </row>
    <row r="382" spans="1:12" s="165" customFormat="1" ht="14.65" customHeight="1">
      <c r="A382" s="92"/>
      <c r="B382" s="92"/>
      <c r="C382" s="161"/>
      <c r="D382" s="92"/>
      <c r="E382" s="92"/>
      <c r="F382" s="92"/>
      <c r="G382" s="92"/>
      <c r="H382" s="92"/>
      <c r="I382" s="92"/>
      <c r="J382" s="92"/>
      <c r="K382" s="92"/>
      <c r="L382" s="92"/>
    </row>
    <row r="383" spans="1:12" s="165" customFormat="1" ht="14.65" customHeight="1">
      <c r="A383" s="92"/>
      <c r="B383" s="92"/>
      <c r="C383" s="161"/>
      <c r="D383" s="92"/>
      <c r="E383" s="92"/>
      <c r="F383" s="92"/>
      <c r="G383" s="92"/>
      <c r="H383" s="92"/>
      <c r="I383" s="92"/>
      <c r="J383" s="92"/>
      <c r="K383" s="92"/>
      <c r="L383" s="92"/>
    </row>
    <row r="384" spans="1:12" s="165" customFormat="1" ht="14.65" customHeight="1">
      <c r="A384" s="92"/>
      <c r="B384" s="92"/>
      <c r="C384" s="161"/>
      <c r="D384" s="92"/>
      <c r="E384" s="92"/>
      <c r="F384" s="92"/>
      <c r="G384" s="92"/>
      <c r="H384" s="92"/>
      <c r="I384" s="92"/>
      <c r="J384" s="92"/>
      <c r="K384" s="92"/>
      <c r="L384" s="92"/>
    </row>
    <row r="385" spans="1:12" s="165" customFormat="1" ht="14.65" customHeight="1">
      <c r="A385" s="92"/>
      <c r="B385" s="92"/>
      <c r="C385" s="161"/>
      <c r="D385" s="92"/>
      <c r="E385" s="92"/>
      <c r="F385" s="92"/>
      <c r="G385" s="92"/>
      <c r="H385" s="92"/>
      <c r="I385" s="92"/>
      <c r="J385" s="92"/>
      <c r="K385" s="92"/>
      <c r="L385" s="92"/>
    </row>
    <row r="386" spans="1:12" s="165" customFormat="1" ht="14.65" customHeight="1">
      <c r="A386" s="92"/>
      <c r="B386" s="92"/>
      <c r="C386" s="161"/>
      <c r="D386" s="92"/>
      <c r="E386" s="92"/>
      <c r="F386" s="92"/>
      <c r="G386" s="92"/>
      <c r="H386" s="92"/>
      <c r="I386" s="92"/>
      <c r="J386" s="92"/>
      <c r="K386" s="92"/>
      <c r="L386" s="92"/>
    </row>
    <row r="387" spans="1:12" s="165" customFormat="1" ht="14.65" customHeight="1">
      <c r="A387" s="92"/>
      <c r="B387" s="92"/>
      <c r="C387" s="161"/>
      <c r="D387" s="92"/>
      <c r="E387" s="92"/>
      <c r="F387" s="92"/>
      <c r="G387" s="92"/>
      <c r="H387" s="92"/>
      <c r="I387" s="92"/>
      <c r="J387" s="92"/>
      <c r="K387" s="92"/>
      <c r="L387" s="92"/>
    </row>
    <row r="388" spans="1:12" s="165" customFormat="1" ht="14.65" customHeight="1">
      <c r="A388" s="92"/>
      <c r="B388" s="92"/>
      <c r="C388" s="161"/>
      <c r="D388" s="92"/>
      <c r="E388" s="92"/>
      <c r="F388" s="92"/>
      <c r="G388" s="92"/>
      <c r="H388" s="92"/>
      <c r="I388" s="92"/>
      <c r="J388" s="92"/>
      <c r="K388" s="92"/>
      <c r="L388" s="92"/>
    </row>
    <row r="389" spans="1:12" s="165" customFormat="1" ht="14.65" customHeight="1">
      <c r="A389" s="92"/>
      <c r="B389" s="92"/>
      <c r="C389" s="161"/>
      <c r="D389" s="92"/>
      <c r="E389" s="92"/>
      <c r="F389" s="92"/>
      <c r="G389" s="92"/>
      <c r="H389" s="92"/>
      <c r="I389" s="92"/>
      <c r="J389" s="92"/>
      <c r="K389" s="92"/>
      <c r="L389" s="92"/>
    </row>
    <row r="390" spans="1:12" s="165" customFormat="1" ht="14.65" customHeight="1">
      <c r="A390" s="92"/>
      <c r="B390" s="92"/>
      <c r="C390" s="161"/>
      <c r="D390" s="92"/>
      <c r="E390" s="92"/>
      <c r="F390" s="92"/>
      <c r="G390" s="92"/>
      <c r="H390" s="92"/>
      <c r="I390" s="92"/>
      <c r="J390" s="92"/>
      <c r="K390" s="92"/>
      <c r="L390" s="92"/>
    </row>
    <row r="391" spans="1:12" s="165" customFormat="1" ht="14.65" customHeight="1">
      <c r="A391" s="92"/>
      <c r="B391" s="92"/>
      <c r="C391" s="161"/>
      <c r="D391" s="92"/>
      <c r="E391" s="92"/>
      <c r="F391" s="92"/>
      <c r="G391" s="92"/>
      <c r="H391" s="92"/>
      <c r="I391" s="92"/>
      <c r="J391" s="92"/>
      <c r="K391" s="92"/>
      <c r="L391" s="92"/>
    </row>
    <row r="392" spans="1:12" s="165" customFormat="1" ht="14.65" customHeight="1">
      <c r="A392" s="92"/>
      <c r="B392" s="92"/>
      <c r="C392" s="161"/>
      <c r="D392" s="92"/>
      <c r="E392" s="92"/>
      <c r="F392" s="92"/>
      <c r="G392" s="92"/>
      <c r="H392" s="92"/>
      <c r="I392" s="92"/>
      <c r="J392" s="92"/>
      <c r="K392" s="92"/>
      <c r="L392" s="92"/>
    </row>
    <row r="393" spans="1:12" s="165" customFormat="1" ht="14.65" customHeight="1">
      <c r="A393" s="92"/>
      <c r="B393" s="92"/>
      <c r="C393" s="161"/>
      <c r="D393" s="92"/>
      <c r="E393" s="92"/>
      <c r="F393" s="92"/>
      <c r="G393" s="92"/>
      <c r="H393" s="92"/>
      <c r="I393" s="92"/>
      <c r="J393" s="92"/>
      <c r="K393" s="92"/>
      <c r="L393" s="92"/>
    </row>
    <row r="394" spans="1:12" s="165" customFormat="1" ht="14.65" customHeight="1">
      <c r="A394" s="92"/>
      <c r="B394" s="92"/>
      <c r="C394" s="161"/>
      <c r="D394" s="92"/>
      <c r="E394" s="92"/>
      <c r="F394" s="92"/>
      <c r="G394" s="92"/>
      <c r="H394" s="92"/>
      <c r="I394" s="92"/>
      <c r="J394" s="92"/>
      <c r="K394" s="92"/>
      <c r="L394" s="92"/>
    </row>
    <row r="395" spans="1:12" s="165" customFormat="1" ht="14.65" customHeight="1">
      <c r="A395" s="92"/>
      <c r="B395" s="92"/>
      <c r="C395" s="161"/>
      <c r="D395" s="92"/>
      <c r="E395" s="92"/>
      <c r="F395" s="92"/>
      <c r="G395" s="92"/>
      <c r="H395" s="92"/>
      <c r="I395" s="92"/>
      <c r="J395" s="92"/>
      <c r="K395" s="92"/>
      <c r="L395" s="92"/>
    </row>
    <row r="396" spans="1:12" s="165" customFormat="1" ht="14.65" customHeight="1">
      <c r="A396" s="92"/>
      <c r="B396" s="92"/>
      <c r="C396" s="161"/>
      <c r="D396" s="92"/>
      <c r="E396" s="92"/>
      <c r="F396" s="92"/>
      <c r="G396" s="92"/>
      <c r="H396" s="92"/>
      <c r="I396" s="92"/>
      <c r="J396" s="92"/>
      <c r="K396" s="92"/>
      <c r="L396" s="92"/>
    </row>
    <row r="397" spans="1:12" s="165" customFormat="1" ht="14.65" customHeight="1">
      <c r="A397" s="92"/>
      <c r="B397" s="92"/>
      <c r="C397" s="161"/>
      <c r="D397" s="92"/>
      <c r="E397" s="92"/>
      <c r="F397" s="92"/>
      <c r="G397" s="92"/>
      <c r="H397" s="92"/>
      <c r="I397" s="92"/>
      <c r="J397" s="92"/>
      <c r="K397" s="92"/>
      <c r="L397" s="92"/>
    </row>
    <row r="398" spans="1:12" s="165" customFormat="1" ht="14.65" customHeight="1">
      <c r="A398" s="92"/>
      <c r="B398" s="92"/>
      <c r="C398" s="161"/>
      <c r="D398" s="92"/>
      <c r="E398" s="92"/>
      <c r="F398" s="92"/>
      <c r="G398" s="92"/>
      <c r="H398" s="92"/>
      <c r="I398" s="92"/>
      <c r="J398" s="92"/>
      <c r="K398" s="92"/>
      <c r="L398" s="92"/>
    </row>
    <row r="399" spans="1:12" s="165" customFormat="1" ht="14.65" customHeight="1">
      <c r="A399" s="92"/>
      <c r="B399" s="92"/>
      <c r="C399" s="161"/>
      <c r="D399" s="92"/>
      <c r="E399" s="92"/>
      <c r="F399" s="92"/>
      <c r="G399" s="92"/>
      <c r="H399" s="92"/>
      <c r="I399" s="92"/>
      <c r="J399" s="92"/>
      <c r="K399" s="92"/>
      <c r="L399" s="92"/>
    </row>
    <row r="400" spans="1:12" s="165" customFormat="1" ht="14.65" customHeight="1">
      <c r="A400" s="92"/>
      <c r="B400" s="92"/>
      <c r="C400" s="161"/>
      <c r="D400" s="92"/>
      <c r="E400" s="92"/>
      <c r="F400" s="92"/>
      <c r="G400" s="92"/>
      <c r="H400" s="92"/>
      <c r="I400" s="92"/>
      <c r="J400" s="92"/>
      <c r="K400" s="92"/>
      <c r="L400" s="92"/>
    </row>
    <row r="401" spans="1:12" s="165" customFormat="1" ht="14.65" customHeight="1">
      <c r="A401" s="92"/>
      <c r="B401" s="92"/>
      <c r="C401" s="161"/>
      <c r="D401" s="92"/>
      <c r="E401" s="92"/>
      <c r="F401" s="92"/>
      <c r="G401" s="92"/>
      <c r="H401" s="92"/>
      <c r="I401" s="92"/>
      <c r="J401" s="92"/>
      <c r="K401" s="92"/>
      <c r="L401" s="92"/>
    </row>
    <row r="402" spans="1:12" s="165" customFormat="1" ht="14.65" customHeight="1">
      <c r="A402" s="92"/>
      <c r="B402" s="92"/>
      <c r="C402" s="161"/>
      <c r="D402" s="92"/>
      <c r="E402" s="92"/>
      <c r="F402" s="92"/>
      <c r="G402" s="92"/>
      <c r="H402" s="92"/>
      <c r="I402" s="92"/>
      <c r="J402" s="92"/>
      <c r="K402" s="92"/>
      <c r="L402" s="92"/>
    </row>
    <row r="403" spans="1:12" s="165" customFormat="1" ht="14.65" customHeight="1">
      <c r="A403" s="92"/>
      <c r="B403" s="92"/>
      <c r="C403" s="161"/>
      <c r="D403" s="92"/>
      <c r="E403" s="92"/>
      <c r="F403" s="92"/>
      <c r="G403" s="92"/>
      <c r="H403" s="92"/>
      <c r="I403" s="92"/>
      <c r="J403" s="92"/>
      <c r="K403" s="92"/>
      <c r="L403" s="92"/>
    </row>
    <row r="404" spans="1:12" s="165" customFormat="1" ht="14.65" customHeight="1">
      <c r="A404" s="92"/>
      <c r="B404" s="92"/>
      <c r="C404" s="161"/>
      <c r="D404" s="92"/>
      <c r="E404" s="92"/>
      <c r="F404" s="92"/>
      <c r="G404" s="92"/>
      <c r="H404" s="92"/>
      <c r="I404" s="92"/>
      <c r="J404" s="92"/>
      <c r="K404" s="92"/>
      <c r="L404" s="92"/>
    </row>
    <row r="405" spans="1:12" s="165" customFormat="1" ht="14.65" customHeight="1">
      <c r="A405" s="92"/>
      <c r="B405" s="92"/>
      <c r="C405" s="161"/>
      <c r="D405" s="92"/>
      <c r="E405" s="92"/>
      <c r="F405" s="92"/>
      <c r="G405" s="92"/>
      <c r="H405" s="92"/>
      <c r="I405" s="92"/>
      <c r="J405" s="92"/>
      <c r="K405" s="92"/>
      <c r="L405" s="92"/>
    </row>
    <row r="406" spans="1:12" s="165" customFormat="1" ht="14.65" customHeight="1">
      <c r="A406" s="92"/>
      <c r="B406" s="92"/>
      <c r="C406" s="161"/>
      <c r="D406" s="92"/>
      <c r="E406" s="92"/>
      <c r="F406" s="92"/>
      <c r="G406" s="92"/>
      <c r="H406" s="92"/>
      <c r="I406" s="92"/>
      <c r="J406" s="92"/>
      <c r="K406" s="92"/>
      <c r="L406" s="92"/>
    </row>
    <row r="407" spans="1:12" s="165" customFormat="1" ht="14.65" customHeight="1">
      <c r="A407" s="92"/>
      <c r="B407" s="92"/>
      <c r="C407" s="161"/>
      <c r="D407" s="92"/>
      <c r="E407" s="92"/>
      <c r="F407" s="92"/>
      <c r="G407" s="92"/>
      <c r="H407" s="92"/>
      <c r="I407" s="92"/>
      <c r="J407" s="92"/>
      <c r="K407" s="92"/>
      <c r="L407" s="92"/>
    </row>
    <row r="408" spans="1:12" s="165" customFormat="1" ht="14.65" customHeight="1">
      <c r="A408" s="92"/>
      <c r="B408" s="92"/>
      <c r="C408" s="161"/>
      <c r="D408" s="92"/>
      <c r="E408" s="92"/>
      <c r="F408" s="92"/>
      <c r="G408" s="92"/>
      <c r="H408" s="92"/>
      <c r="I408" s="92"/>
      <c r="J408" s="92"/>
      <c r="K408" s="92"/>
      <c r="L408" s="92"/>
    </row>
    <row r="409" spans="1:12" s="165" customFormat="1" ht="14.65" customHeight="1">
      <c r="A409" s="92"/>
      <c r="B409" s="92"/>
      <c r="C409" s="161"/>
      <c r="D409" s="92"/>
      <c r="E409" s="92"/>
      <c r="F409" s="92"/>
      <c r="G409" s="92"/>
      <c r="H409" s="92"/>
      <c r="I409" s="92"/>
      <c r="J409" s="92"/>
      <c r="K409" s="92"/>
      <c r="L409" s="92"/>
    </row>
    <row r="410" spans="1:12" s="165" customFormat="1" ht="14.65" customHeight="1">
      <c r="A410" s="92"/>
      <c r="B410" s="92"/>
      <c r="C410" s="161"/>
      <c r="D410" s="92"/>
      <c r="E410" s="92"/>
      <c r="F410" s="92"/>
      <c r="G410" s="92"/>
      <c r="H410" s="92"/>
      <c r="I410" s="92"/>
      <c r="J410" s="92"/>
      <c r="K410" s="92"/>
      <c r="L410" s="92"/>
    </row>
    <row r="411" spans="1:12" s="165" customFormat="1" ht="14.65" customHeight="1">
      <c r="A411" s="92"/>
      <c r="B411" s="92"/>
      <c r="C411" s="161"/>
      <c r="D411" s="92"/>
      <c r="E411" s="92"/>
      <c r="F411" s="92"/>
      <c r="G411" s="92"/>
      <c r="H411" s="92"/>
      <c r="I411" s="92"/>
      <c r="J411" s="92"/>
      <c r="K411" s="92"/>
      <c r="L411" s="92"/>
    </row>
    <row r="412" spans="1:12" s="165" customFormat="1" ht="14.65" customHeight="1">
      <c r="A412" s="92"/>
      <c r="B412" s="92"/>
      <c r="C412" s="161"/>
      <c r="D412" s="92"/>
      <c r="E412" s="92"/>
      <c r="F412" s="92"/>
      <c r="G412" s="92"/>
      <c r="H412" s="92"/>
      <c r="I412" s="92"/>
      <c r="J412" s="92"/>
      <c r="K412" s="92"/>
      <c r="L412" s="92"/>
    </row>
    <row r="413" spans="1:12" s="165" customFormat="1" ht="14.65" customHeight="1">
      <c r="A413" s="92"/>
      <c r="B413" s="92"/>
      <c r="C413" s="161"/>
      <c r="D413" s="92"/>
      <c r="E413" s="92"/>
      <c r="F413" s="92"/>
      <c r="G413" s="92"/>
      <c r="H413" s="92"/>
      <c r="I413" s="92"/>
      <c r="J413" s="92"/>
      <c r="K413" s="92"/>
      <c r="L413" s="92"/>
    </row>
    <row r="414" spans="1:12" s="165" customFormat="1" ht="14.65" customHeight="1">
      <c r="A414" s="92"/>
      <c r="B414" s="92"/>
      <c r="C414" s="161"/>
      <c r="D414" s="92"/>
      <c r="E414" s="92"/>
      <c r="F414" s="92"/>
      <c r="G414" s="92"/>
      <c r="H414" s="92"/>
      <c r="I414" s="92"/>
      <c r="J414" s="92"/>
      <c r="K414" s="92"/>
      <c r="L414" s="92"/>
    </row>
    <row r="415" spans="1:12" s="165" customFormat="1" ht="14.65" customHeight="1">
      <c r="A415" s="92"/>
      <c r="B415" s="92"/>
      <c r="C415" s="161"/>
      <c r="D415" s="92"/>
      <c r="E415" s="92"/>
      <c r="F415" s="92"/>
      <c r="G415" s="92"/>
      <c r="H415" s="92"/>
      <c r="I415" s="92"/>
      <c r="J415" s="92"/>
      <c r="K415" s="92"/>
      <c r="L415" s="92"/>
    </row>
    <row r="416" spans="1:12" s="165" customFormat="1" ht="14.65" customHeight="1">
      <c r="A416" s="92"/>
      <c r="B416" s="92"/>
      <c r="C416" s="161"/>
      <c r="D416" s="92"/>
      <c r="E416" s="92"/>
      <c r="F416" s="92"/>
      <c r="G416" s="92"/>
      <c r="H416" s="92"/>
      <c r="I416" s="92"/>
      <c r="J416" s="92"/>
      <c r="K416" s="92"/>
      <c r="L416" s="92"/>
    </row>
    <row r="417" spans="1:12" s="165" customFormat="1" ht="14.65" customHeight="1">
      <c r="A417" s="92"/>
      <c r="B417" s="92"/>
      <c r="C417" s="161"/>
      <c r="D417" s="92"/>
      <c r="E417" s="92"/>
      <c r="F417" s="92"/>
      <c r="G417" s="92"/>
      <c r="H417" s="92"/>
      <c r="I417" s="92"/>
      <c r="J417" s="92"/>
      <c r="K417" s="92"/>
      <c r="L417" s="92"/>
    </row>
    <row r="418" spans="1:12" s="165" customFormat="1" ht="14.65" customHeight="1">
      <c r="A418" s="92"/>
      <c r="B418" s="92"/>
      <c r="C418" s="161"/>
      <c r="D418" s="92"/>
      <c r="E418" s="92"/>
      <c r="F418" s="92"/>
      <c r="G418" s="92"/>
      <c r="H418" s="92"/>
      <c r="I418" s="92"/>
      <c r="J418" s="92"/>
      <c r="K418" s="92"/>
      <c r="L418" s="92"/>
    </row>
    <row r="419" spans="1:12" s="165" customFormat="1" ht="14.65" customHeight="1">
      <c r="A419" s="92"/>
      <c r="B419" s="92"/>
      <c r="C419" s="161"/>
      <c r="D419" s="92"/>
      <c r="E419" s="92"/>
      <c r="F419" s="92"/>
      <c r="G419" s="92"/>
      <c r="H419" s="92"/>
      <c r="I419" s="92"/>
      <c r="J419" s="92"/>
      <c r="K419" s="92"/>
      <c r="L419" s="92"/>
    </row>
    <row r="420" spans="1:12" s="165" customFormat="1" ht="14.65" customHeight="1">
      <c r="A420" s="92"/>
      <c r="B420" s="92"/>
      <c r="C420" s="161"/>
      <c r="D420" s="92"/>
      <c r="E420" s="92"/>
      <c r="F420" s="92"/>
      <c r="G420" s="92"/>
      <c r="H420" s="92"/>
      <c r="I420" s="92"/>
      <c r="J420" s="92"/>
      <c r="K420" s="92"/>
      <c r="L420" s="92"/>
    </row>
    <row r="421" spans="1:12" s="165" customFormat="1" ht="14.65" customHeight="1">
      <c r="A421" s="92"/>
      <c r="B421" s="92"/>
      <c r="C421" s="161"/>
      <c r="D421" s="92"/>
      <c r="E421" s="92"/>
      <c r="F421" s="92"/>
      <c r="G421" s="92"/>
      <c r="H421" s="92"/>
      <c r="I421" s="92"/>
      <c r="J421" s="92"/>
      <c r="K421" s="92"/>
      <c r="L421" s="92"/>
    </row>
    <row r="422" spans="1:12" s="165" customFormat="1" ht="14.65" customHeight="1">
      <c r="A422" s="92"/>
      <c r="B422" s="92"/>
      <c r="C422" s="161"/>
      <c r="D422" s="92"/>
      <c r="E422" s="92"/>
      <c r="F422" s="92"/>
      <c r="G422" s="92"/>
      <c r="H422" s="92"/>
      <c r="I422" s="92"/>
      <c r="J422" s="92"/>
      <c r="K422" s="92"/>
      <c r="L422" s="92"/>
    </row>
    <row r="423" spans="1:12" s="165" customFormat="1" ht="14.65" customHeight="1">
      <c r="A423" s="92"/>
      <c r="B423" s="92"/>
      <c r="C423" s="161"/>
      <c r="D423" s="92"/>
      <c r="E423" s="92"/>
      <c r="F423" s="92"/>
      <c r="G423" s="92"/>
      <c r="H423" s="92"/>
      <c r="I423" s="92"/>
      <c r="J423" s="92"/>
      <c r="K423" s="92"/>
      <c r="L423" s="92"/>
    </row>
    <row r="424" spans="1:12" s="165" customFormat="1" ht="14.65" customHeight="1">
      <c r="A424" s="92"/>
      <c r="B424" s="92"/>
      <c r="C424" s="161"/>
      <c r="D424" s="92"/>
      <c r="E424" s="92"/>
      <c r="F424" s="92"/>
      <c r="G424" s="92"/>
      <c r="H424" s="92"/>
      <c r="I424" s="92"/>
      <c r="J424" s="92"/>
      <c r="K424" s="92"/>
      <c r="L424" s="92"/>
    </row>
    <row r="425" spans="1:12" s="165" customFormat="1" ht="14.65" customHeight="1">
      <c r="A425" s="92"/>
      <c r="B425" s="92"/>
      <c r="C425" s="161"/>
      <c r="D425" s="92"/>
      <c r="E425" s="92"/>
      <c r="F425" s="92"/>
      <c r="G425" s="92"/>
      <c r="H425" s="92"/>
      <c r="I425" s="92"/>
      <c r="J425" s="92"/>
      <c r="K425" s="92"/>
      <c r="L425" s="92"/>
    </row>
    <row r="426" spans="1:12" s="165" customFormat="1" ht="14.65" customHeight="1">
      <c r="A426" s="92"/>
      <c r="B426" s="92"/>
      <c r="C426" s="161"/>
      <c r="D426" s="92"/>
      <c r="E426" s="92"/>
      <c r="F426" s="92"/>
      <c r="G426" s="92"/>
      <c r="H426" s="92"/>
      <c r="I426" s="92"/>
      <c r="J426" s="92"/>
      <c r="K426" s="92"/>
      <c r="L426" s="92"/>
    </row>
    <row r="427" spans="1:12" s="165" customFormat="1" ht="14.65" customHeight="1">
      <c r="A427" s="92"/>
      <c r="B427" s="92"/>
      <c r="C427" s="161"/>
      <c r="D427" s="92"/>
      <c r="E427" s="92"/>
      <c r="F427" s="92"/>
      <c r="G427" s="92"/>
      <c r="H427" s="92"/>
      <c r="I427" s="92"/>
      <c r="J427" s="92"/>
      <c r="K427" s="92"/>
      <c r="L427" s="92"/>
    </row>
    <row r="428" spans="1:12" s="165" customFormat="1" ht="14.65" customHeight="1">
      <c r="A428" s="92"/>
      <c r="B428" s="92"/>
      <c r="C428" s="161"/>
      <c r="D428" s="92"/>
      <c r="E428" s="92"/>
      <c r="F428" s="92"/>
      <c r="G428" s="92"/>
      <c r="H428" s="92"/>
      <c r="I428" s="92"/>
      <c r="J428" s="92"/>
      <c r="K428" s="92"/>
      <c r="L428" s="92"/>
    </row>
    <row r="429" spans="1:12" s="165" customFormat="1" ht="14.65" customHeight="1">
      <c r="A429" s="92"/>
      <c r="B429" s="92"/>
      <c r="C429" s="161"/>
      <c r="D429" s="92"/>
      <c r="E429" s="92"/>
      <c r="F429" s="92"/>
      <c r="G429" s="92"/>
      <c r="H429" s="92"/>
      <c r="I429" s="92"/>
      <c r="J429" s="92"/>
      <c r="K429" s="92"/>
      <c r="L429" s="92"/>
    </row>
    <row r="430" spans="1:12" s="165" customFormat="1" ht="14.65" customHeight="1">
      <c r="A430" s="92"/>
      <c r="B430" s="92"/>
      <c r="C430" s="161"/>
      <c r="D430" s="92"/>
      <c r="E430" s="92"/>
      <c r="F430" s="92"/>
      <c r="G430" s="92"/>
      <c r="H430" s="92"/>
      <c r="I430" s="92"/>
      <c r="J430" s="92"/>
      <c r="K430" s="92"/>
      <c r="L430" s="92"/>
    </row>
    <row r="431" spans="1:12" s="165" customFormat="1" ht="14.65" customHeight="1">
      <c r="A431" s="92"/>
      <c r="B431" s="92"/>
      <c r="C431" s="161"/>
      <c r="D431" s="92"/>
      <c r="E431" s="92"/>
      <c r="F431" s="92"/>
      <c r="G431" s="92"/>
      <c r="H431" s="92"/>
      <c r="I431" s="92"/>
      <c r="J431" s="92"/>
      <c r="K431" s="92"/>
      <c r="L431" s="92"/>
    </row>
    <row r="432" spans="1:12" s="165" customFormat="1" ht="14.65" customHeight="1">
      <c r="A432" s="92"/>
      <c r="B432" s="92"/>
      <c r="C432" s="161"/>
      <c r="D432" s="92"/>
      <c r="E432" s="92"/>
      <c r="F432" s="92"/>
      <c r="G432" s="92"/>
      <c r="H432" s="92"/>
      <c r="I432" s="92"/>
      <c r="J432" s="92"/>
      <c r="K432" s="92"/>
      <c r="L432" s="92"/>
    </row>
    <row r="433" spans="1:12" s="165" customFormat="1" ht="14.65" customHeight="1">
      <c r="A433" s="92"/>
      <c r="B433" s="92"/>
      <c r="C433" s="161"/>
      <c r="D433" s="92"/>
      <c r="E433" s="92"/>
      <c r="F433" s="92"/>
      <c r="G433" s="92"/>
      <c r="H433" s="92"/>
      <c r="I433" s="92"/>
      <c r="J433" s="92"/>
      <c r="K433" s="92"/>
      <c r="L433" s="92"/>
    </row>
    <row r="434" spans="1:12" s="165" customFormat="1" ht="14.65" customHeight="1">
      <c r="A434" s="92"/>
      <c r="B434" s="92"/>
      <c r="C434" s="161"/>
      <c r="D434" s="92"/>
      <c r="E434" s="92"/>
      <c r="F434" s="92"/>
      <c r="G434" s="92"/>
      <c r="H434" s="92"/>
      <c r="I434" s="92"/>
      <c r="J434" s="92"/>
      <c r="K434" s="92"/>
      <c r="L434" s="92"/>
    </row>
    <row r="435" spans="1:12" s="165" customFormat="1" ht="14.65" customHeight="1">
      <c r="A435" s="92"/>
      <c r="B435" s="92"/>
      <c r="C435" s="161"/>
      <c r="D435" s="92"/>
      <c r="E435" s="92"/>
      <c r="F435" s="92"/>
      <c r="G435" s="92"/>
      <c r="H435" s="92"/>
      <c r="I435" s="92"/>
      <c r="J435" s="92"/>
      <c r="K435" s="92"/>
      <c r="L435" s="92"/>
    </row>
    <row r="436" spans="1:12" s="165" customFormat="1" ht="14.65" customHeight="1">
      <c r="A436" s="92"/>
      <c r="B436" s="92"/>
      <c r="C436" s="161"/>
      <c r="D436" s="92"/>
      <c r="E436" s="92"/>
      <c r="F436" s="92"/>
      <c r="G436" s="92"/>
      <c r="H436" s="92"/>
      <c r="I436" s="92"/>
      <c r="J436" s="92"/>
      <c r="K436" s="92"/>
      <c r="L436" s="92"/>
    </row>
    <row r="437" spans="1:12" s="165" customFormat="1" ht="14.65" customHeight="1">
      <c r="A437" s="92"/>
      <c r="B437" s="92"/>
      <c r="C437" s="161"/>
      <c r="D437" s="92"/>
      <c r="E437" s="92"/>
      <c r="F437" s="92"/>
      <c r="G437" s="92"/>
      <c r="H437" s="92"/>
      <c r="I437" s="92"/>
      <c r="J437" s="92"/>
      <c r="K437" s="92"/>
      <c r="L437" s="92"/>
    </row>
    <row r="438" spans="1:12" s="165" customFormat="1" ht="14.65" customHeight="1">
      <c r="A438" s="92"/>
      <c r="B438" s="92"/>
      <c r="C438" s="161"/>
      <c r="D438" s="92"/>
      <c r="E438" s="92"/>
      <c r="F438" s="92"/>
      <c r="G438" s="92"/>
      <c r="H438" s="92"/>
      <c r="I438" s="92"/>
      <c r="J438" s="92"/>
      <c r="K438" s="92"/>
      <c r="L438" s="92"/>
    </row>
    <row r="439" spans="1:12" s="165" customFormat="1" ht="14.65" customHeight="1">
      <c r="A439" s="92"/>
      <c r="B439" s="92"/>
      <c r="C439" s="161"/>
      <c r="D439" s="92"/>
      <c r="E439" s="92"/>
      <c r="F439" s="92"/>
      <c r="G439" s="92"/>
      <c r="H439" s="92"/>
      <c r="I439" s="92"/>
      <c r="J439" s="92"/>
      <c r="K439" s="92"/>
      <c r="L439" s="92"/>
    </row>
    <row r="440" spans="1:12" s="165" customFormat="1" ht="14.65" customHeight="1">
      <c r="A440" s="92"/>
      <c r="B440" s="92"/>
      <c r="C440" s="161"/>
      <c r="D440" s="92"/>
      <c r="E440" s="92"/>
      <c r="F440" s="92"/>
      <c r="G440" s="92"/>
      <c r="H440" s="92"/>
      <c r="I440" s="92"/>
      <c r="J440" s="92"/>
      <c r="K440" s="92"/>
      <c r="L440" s="92"/>
    </row>
    <row r="441" spans="1:12" s="165" customFormat="1" ht="14.65" customHeight="1">
      <c r="A441" s="92"/>
      <c r="B441" s="92"/>
      <c r="C441" s="161"/>
      <c r="D441" s="92"/>
      <c r="E441" s="92"/>
      <c r="F441" s="92"/>
      <c r="G441" s="92"/>
      <c r="H441" s="92"/>
      <c r="I441" s="92"/>
      <c r="J441" s="92"/>
      <c r="K441" s="92"/>
      <c r="L441" s="92"/>
    </row>
    <row r="442" spans="1:12" s="165" customFormat="1" ht="14.65" customHeight="1">
      <c r="A442" s="92"/>
      <c r="B442" s="92"/>
      <c r="C442" s="161"/>
      <c r="D442" s="92"/>
      <c r="E442" s="92"/>
      <c r="F442" s="92"/>
      <c r="G442" s="92"/>
      <c r="H442" s="92"/>
      <c r="I442" s="92"/>
      <c r="J442" s="92"/>
      <c r="K442" s="92"/>
      <c r="L442" s="92"/>
    </row>
    <row r="443" spans="1:12" s="165" customFormat="1" ht="14.65" customHeight="1">
      <c r="A443" s="92"/>
      <c r="B443" s="92"/>
      <c r="C443" s="161"/>
      <c r="D443" s="92"/>
      <c r="E443" s="92"/>
      <c r="F443" s="92"/>
      <c r="G443" s="92"/>
      <c r="H443" s="92"/>
      <c r="I443" s="92"/>
      <c r="J443" s="92"/>
      <c r="K443" s="92"/>
      <c r="L443" s="92"/>
    </row>
    <row r="444" spans="1:12" s="165" customFormat="1" ht="14.65" customHeight="1">
      <c r="A444" s="92"/>
      <c r="B444" s="92"/>
      <c r="C444" s="161"/>
      <c r="D444" s="92"/>
      <c r="E444" s="92"/>
      <c r="F444" s="92"/>
      <c r="G444" s="92"/>
      <c r="H444" s="92"/>
      <c r="I444" s="92"/>
      <c r="J444" s="92"/>
      <c r="K444" s="92"/>
      <c r="L444" s="92"/>
    </row>
    <row r="445" spans="1:12" s="165" customFormat="1" ht="14.65" customHeight="1">
      <c r="A445" s="92"/>
      <c r="B445" s="92"/>
      <c r="C445" s="161"/>
      <c r="D445" s="92"/>
      <c r="E445" s="92"/>
      <c r="F445" s="92"/>
      <c r="G445" s="92"/>
      <c r="H445" s="92"/>
      <c r="I445" s="92"/>
      <c r="J445" s="92"/>
      <c r="K445" s="92"/>
      <c r="L445" s="92"/>
    </row>
    <row r="446" spans="1:12" s="165" customFormat="1" ht="14.65" customHeight="1">
      <c r="A446" s="92"/>
      <c r="B446" s="92"/>
      <c r="C446" s="161"/>
      <c r="D446" s="92"/>
      <c r="E446" s="92"/>
      <c r="F446" s="92"/>
      <c r="G446" s="92"/>
      <c r="H446" s="92"/>
      <c r="I446" s="92"/>
      <c r="J446" s="92"/>
      <c r="K446" s="92"/>
      <c r="L446" s="92"/>
    </row>
    <row r="447" spans="1:12" s="165" customFormat="1" ht="14.65" customHeight="1">
      <c r="A447" s="92"/>
      <c r="B447" s="92"/>
      <c r="C447" s="161"/>
      <c r="D447" s="92"/>
      <c r="E447" s="92"/>
      <c r="F447" s="92"/>
      <c r="G447" s="92"/>
      <c r="H447" s="92"/>
      <c r="I447" s="92"/>
      <c r="J447" s="92"/>
      <c r="K447" s="92"/>
      <c r="L447" s="92"/>
    </row>
    <row r="448" spans="1:12" s="165" customFormat="1" ht="14.65" customHeight="1">
      <c r="A448" s="92"/>
      <c r="B448" s="92"/>
      <c r="C448" s="161"/>
      <c r="D448" s="92"/>
      <c r="E448" s="92"/>
      <c r="F448" s="92"/>
      <c r="G448" s="92"/>
      <c r="H448" s="92"/>
      <c r="I448" s="92"/>
      <c r="J448" s="92"/>
      <c r="K448" s="92"/>
      <c r="L448" s="92"/>
    </row>
    <row r="449" spans="1:12" s="165" customFormat="1" ht="14.65" customHeight="1">
      <c r="A449" s="92"/>
      <c r="B449" s="92"/>
      <c r="C449" s="161"/>
      <c r="D449" s="92"/>
      <c r="E449" s="92"/>
      <c r="F449" s="92"/>
      <c r="G449" s="92"/>
      <c r="H449" s="92"/>
      <c r="I449" s="92"/>
      <c r="J449" s="92"/>
      <c r="K449" s="92"/>
      <c r="L449" s="92"/>
    </row>
    <row r="450" spans="1:12" s="165" customFormat="1" ht="14.65" customHeight="1">
      <c r="A450" s="92"/>
      <c r="B450" s="92"/>
      <c r="C450" s="161"/>
      <c r="D450" s="92"/>
      <c r="E450" s="92"/>
      <c r="F450" s="92"/>
      <c r="G450" s="92"/>
      <c r="H450" s="92"/>
      <c r="I450" s="92"/>
      <c r="J450" s="92"/>
      <c r="K450" s="92"/>
      <c r="L450" s="92"/>
    </row>
    <row r="451" spans="1:12" s="165" customFormat="1" ht="14.65" customHeight="1">
      <c r="A451" s="92"/>
      <c r="B451" s="92"/>
      <c r="C451" s="161"/>
      <c r="D451" s="92"/>
      <c r="E451" s="92"/>
      <c r="F451" s="92"/>
      <c r="G451" s="92"/>
      <c r="H451" s="92"/>
      <c r="I451" s="92"/>
      <c r="J451" s="92"/>
      <c r="K451" s="92"/>
      <c r="L451" s="92"/>
    </row>
    <row r="452" spans="1:12" s="165" customFormat="1" ht="14.65" customHeight="1">
      <c r="A452" s="92"/>
      <c r="B452" s="92"/>
      <c r="C452" s="161"/>
      <c r="D452" s="92"/>
      <c r="E452" s="92"/>
      <c r="F452" s="92"/>
      <c r="G452" s="92"/>
      <c r="H452" s="92"/>
      <c r="I452" s="92"/>
      <c r="J452" s="92"/>
      <c r="K452" s="92"/>
      <c r="L452" s="92"/>
    </row>
    <row r="453" spans="1:12" s="165" customFormat="1" ht="14.65" customHeight="1">
      <c r="A453" s="92"/>
      <c r="B453" s="92"/>
      <c r="C453" s="161"/>
      <c r="D453" s="92"/>
      <c r="E453" s="92"/>
      <c r="F453" s="92"/>
      <c r="G453" s="92"/>
      <c r="H453" s="92"/>
      <c r="I453" s="92"/>
      <c r="J453" s="92"/>
      <c r="K453" s="92"/>
      <c r="L453" s="92"/>
    </row>
    <row r="454" spans="1:12" s="165" customFormat="1" ht="14.65" customHeight="1">
      <c r="A454" s="92"/>
      <c r="B454" s="92"/>
      <c r="C454" s="161"/>
      <c r="D454" s="92"/>
      <c r="E454" s="92"/>
      <c r="F454" s="92"/>
      <c r="G454" s="92"/>
      <c r="H454" s="92"/>
      <c r="I454" s="92"/>
      <c r="J454" s="92"/>
      <c r="K454" s="92"/>
      <c r="L454" s="92"/>
    </row>
    <row r="455" spans="1:12" s="165" customFormat="1" ht="14.65" customHeight="1">
      <c r="A455" s="92"/>
      <c r="B455" s="92"/>
      <c r="C455" s="161"/>
      <c r="D455" s="92"/>
      <c r="E455" s="92"/>
      <c r="F455" s="92"/>
      <c r="G455" s="92"/>
      <c r="H455" s="92"/>
      <c r="I455" s="92"/>
      <c r="J455" s="92"/>
      <c r="K455" s="92"/>
      <c r="L455" s="92"/>
    </row>
    <row r="456" spans="1:12" s="165" customFormat="1" ht="14.65" customHeight="1">
      <c r="A456" s="92"/>
      <c r="B456" s="92"/>
      <c r="C456" s="161"/>
      <c r="D456" s="92"/>
      <c r="E456" s="92"/>
      <c r="F456" s="92"/>
      <c r="G456" s="92"/>
      <c r="H456" s="92"/>
      <c r="I456" s="92"/>
      <c r="J456" s="92"/>
      <c r="K456" s="92"/>
      <c r="L456" s="92"/>
    </row>
    <row r="457" spans="1:12" s="165" customFormat="1" ht="14.65" customHeight="1">
      <c r="A457" s="92"/>
      <c r="B457" s="92"/>
      <c r="C457" s="161"/>
      <c r="D457" s="92"/>
      <c r="E457" s="92"/>
      <c r="F457" s="92"/>
      <c r="G457" s="92"/>
      <c r="H457" s="92"/>
      <c r="I457" s="92"/>
      <c r="J457" s="92"/>
      <c r="K457" s="92"/>
      <c r="L457" s="92"/>
    </row>
    <row r="458" spans="1:12" s="165" customFormat="1" ht="14.65" customHeight="1">
      <c r="A458" s="92"/>
      <c r="B458" s="92"/>
      <c r="C458" s="161"/>
      <c r="D458" s="92"/>
      <c r="E458" s="92"/>
      <c r="F458" s="92"/>
      <c r="G458" s="92"/>
      <c r="H458" s="92"/>
      <c r="I458" s="92"/>
      <c r="J458" s="92"/>
      <c r="K458" s="92"/>
      <c r="L458" s="92"/>
    </row>
    <row r="459" spans="1:12" s="165" customFormat="1" ht="14.65" customHeight="1">
      <c r="A459" s="92"/>
      <c r="B459" s="92"/>
      <c r="C459" s="161"/>
      <c r="D459" s="92"/>
      <c r="E459" s="92"/>
      <c r="F459" s="92"/>
      <c r="G459" s="92"/>
      <c r="H459" s="92"/>
      <c r="I459" s="92"/>
      <c r="J459" s="92"/>
      <c r="K459" s="92"/>
      <c r="L459" s="92"/>
    </row>
    <row r="460" spans="1:12" s="165" customFormat="1" ht="14.65" customHeight="1">
      <c r="A460" s="92"/>
      <c r="B460" s="92"/>
      <c r="C460" s="161"/>
      <c r="D460" s="92"/>
      <c r="E460" s="92"/>
      <c r="F460" s="92"/>
      <c r="G460" s="92"/>
      <c r="H460" s="92"/>
      <c r="I460" s="92"/>
      <c r="J460" s="92"/>
      <c r="K460" s="92"/>
      <c r="L460" s="92"/>
    </row>
    <row r="461" spans="1:12" s="165" customFormat="1" ht="14.65" customHeight="1">
      <c r="A461" s="92"/>
      <c r="B461" s="92"/>
      <c r="C461" s="161"/>
      <c r="D461" s="92"/>
      <c r="E461" s="92"/>
      <c r="F461" s="92"/>
      <c r="G461" s="92"/>
      <c r="H461" s="92"/>
      <c r="I461" s="92"/>
      <c r="J461" s="92"/>
      <c r="K461" s="92"/>
      <c r="L461" s="92"/>
    </row>
    <row r="462" spans="1:12" s="165" customFormat="1" ht="14.65" customHeight="1">
      <c r="A462" s="92"/>
      <c r="B462" s="92"/>
      <c r="C462" s="161"/>
      <c r="D462" s="92"/>
      <c r="E462" s="92"/>
      <c r="F462" s="92"/>
      <c r="G462" s="92"/>
      <c r="H462" s="92"/>
      <c r="I462" s="92"/>
      <c r="J462" s="92"/>
      <c r="K462" s="92"/>
      <c r="L462" s="92"/>
    </row>
    <row r="463" spans="1:12" s="165" customFormat="1" ht="14.65" customHeight="1">
      <c r="A463" s="92"/>
      <c r="B463" s="92"/>
      <c r="C463" s="161"/>
      <c r="D463" s="92"/>
      <c r="E463" s="92"/>
      <c r="F463" s="92"/>
      <c r="G463" s="92"/>
      <c r="H463" s="92"/>
      <c r="I463" s="92"/>
      <c r="J463" s="92"/>
      <c r="K463" s="92"/>
      <c r="L463" s="92"/>
    </row>
    <row r="464" spans="1:12" s="165" customFormat="1" ht="14.65" customHeight="1">
      <c r="A464" s="92"/>
      <c r="B464" s="92"/>
      <c r="C464" s="161"/>
      <c r="D464" s="92"/>
      <c r="E464" s="92"/>
      <c r="F464" s="92"/>
      <c r="G464" s="92"/>
      <c r="H464" s="92"/>
      <c r="I464" s="92"/>
      <c r="J464" s="92"/>
      <c r="K464" s="92"/>
      <c r="L464" s="92"/>
    </row>
    <row r="465" spans="1:12" s="165" customFormat="1" ht="14.65" customHeight="1">
      <c r="A465" s="92"/>
      <c r="B465" s="92"/>
      <c r="C465" s="161"/>
      <c r="D465" s="92"/>
      <c r="E465" s="92"/>
      <c r="F465" s="92"/>
      <c r="G465" s="92"/>
      <c r="H465" s="92"/>
      <c r="I465" s="92"/>
      <c r="J465" s="92"/>
      <c r="K465" s="92"/>
      <c r="L465" s="92"/>
    </row>
    <row r="466" spans="1:12" s="165" customFormat="1" ht="14.65" customHeight="1">
      <c r="A466" s="92"/>
      <c r="B466" s="92"/>
      <c r="C466" s="161"/>
      <c r="D466" s="92"/>
      <c r="E466" s="92"/>
      <c r="F466" s="92"/>
      <c r="G466" s="92"/>
      <c r="H466" s="92"/>
      <c r="I466" s="92"/>
      <c r="J466" s="92"/>
      <c r="K466" s="92"/>
      <c r="L466" s="92"/>
    </row>
    <row r="467" spans="1:12" s="165" customFormat="1" ht="14.65" customHeight="1">
      <c r="A467" s="92"/>
      <c r="B467" s="92"/>
      <c r="C467" s="161"/>
      <c r="D467" s="92"/>
      <c r="E467" s="92"/>
      <c r="F467" s="92"/>
      <c r="G467" s="92"/>
      <c r="H467" s="92"/>
      <c r="I467" s="92"/>
      <c r="J467" s="92"/>
      <c r="K467" s="92"/>
      <c r="L467" s="92"/>
    </row>
    <row r="468" spans="1:12" s="165" customFormat="1" ht="14.65" customHeight="1">
      <c r="A468" s="92"/>
      <c r="B468" s="92"/>
      <c r="C468" s="161"/>
      <c r="D468" s="92"/>
      <c r="E468" s="92"/>
      <c r="F468" s="92"/>
      <c r="G468" s="92"/>
      <c r="H468" s="92"/>
      <c r="I468" s="92"/>
      <c r="J468" s="92"/>
      <c r="K468" s="92"/>
      <c r="L468" s="92"/>
    </row>
    <row r="469" spans="1:12" s="165" customFormat="1" ht="14.65" customHeight="1">
      <c r="A469" s="92"/>
      <c r="B469" s="92"/>
      <c r="C469" s="161"/>
      <c r="D469" s="92"/>
      <c r="E469" s="92"/>
      <c r="F469" s="92"/>
      <c r="G469" s="92"/>
      <c r="H469" s="92"/>
      <c r="I469" s="92"/>
      <c r="J469" s="92"/>
      <c r="K469" s="92"/>
      <c r="L469" s="92"/>
    </row>
    <row r="470" spans="1:12" s="165" customFormat="1" ht="14.65" customHeight="1">
      <c r="A470" s="92"/>
      <c r="B470" s="92"/>
      <c r="C470" s="161"/>
      <c r="D470" s="92"/>
      <c r="E470" s="92"/>
      <c r="F470" s="92"/>
      <c r="G470" s="92"/>
      <c r="H470" s="92"/>
      <c r="I470" s="92"/>
      <c r="J470" s="92"/>
      <c r="K470" s="92"/>
      <c r="L470" s="92"/>
    </row>
    <row r="471" spans="1:12" s="165" customFormat="1" ht="14.65" customHeight="1">
      <c r="A471" s="92"/>
      <c r="B471" s="92"/>
      <c r="C471" s="161"/>
      <c r="D471" s="92"/>
      <c r="E471" s="92"/>
      <c r="F471" s="92"/>
      <c r="G471" s="92"/>
      <c r="H471" s="92"/>
      <c r="I471" s="92"/>
      <c r="J471" s="92"/>
      <c r="K471" s="92"/>
      <c r="L471" s="92"/>
    </row>
    <row r="472" spans="1:12" s="165" customFormat="1" ht="14.65" customHeight="1">
      <c r="A472" s="92"/>
      <c r="B472" s="92"/>
      <c r="C472" s="161"/>
      <c r="D472" s="92"/>
      <c r="E472" s="92"/>
      <c r="F472" s="92"/>
      <c r="G472" s="92"/>
      <c r="H472" s="92"/>
      <c r="I472" s="92"/>
      <c r="J472" s="92"/>
      <c r="K472" s="92"/>
      <c r="L472" s="92"/>
    </row>
    <row r="473" spans="1:12" s="165" customFormat="1" ht="14.65" customHeight="1">
      <c r="A473" s="92"/>
      <c r="B473" s="92"/>
      <c r="C473" s="161"/>
      <c r="D473" s="92"/>
      <c r="E473" s="92"/>
      <c r="F473" s="92"/>
      <c r="G473" s="92"/>
      <c r="H473" s="92"/>
      <c r="I473" s="92"/>
      <c r="J473" s="92"/>
      <c r="K473" s="92"/>
      <c r="L473" s="92"/>
    </row>
    <row r="474" spans="1:12" s="165" customFormat="1" ht="14.65" customHeight="1">
      <c r="A474" s="92"/>
      <c r="B474" s="92"/>
      <c r="C474" s="161"/>
      <c r="D474" s="92"/>
      <c r="E474" s="92"/>
      <c r="F474" s="92"/>
      <c r="G474" s="92"/>
      <c r="H474" s="92"/>
      <c r="I474" s="92"/>
      <c r="J474" s="92"/>
      <c r="K474" s="92"/>
      <c r="L474" s="92"/>
    </row>
    <row r="475" spans="1:12" s="165" customFormat="1" ht="14.65" customHeight="1">
      <c r="A475" s="92"/>
      <c r="B475" s="92"/>
      <c r="C475" s="161"/>
      <c r="D475" s="92"/>
      <c r="E475" s="92"/>
      <c r="F475" s="92"/>
      <c r="G475" s="92"/>
      <c r="H475" s="92"/>
      <c r="I475" s="92"/>
      <c r="J475" s="92"/>
      <c r="K475" s="92"/>
      <c r="L475" s="92"/>
    </row>
    <row r="476" spans="1:12" s="165" customFormat="1" ht="14.65" customHeight="1">
      <c r="A476" s="92"/>
      <c r="B476" s="92"/>
      <c r="C476" s="161"/>
      <c r="D476" s="92"/>
      <c r="E476" s="92"/>
      <c r="F476" s="92"/>
      <c r="G476" s="92"/>
      <c r="H476" s="92"/>
      <c r="I476" s="92"/>
      <c r="J476" s="92"/>
      <c r="K476" s="92"/>
      <c r="L476" s="92"/>
    </row>
    <row r="477" spans="1:12" s="165" customFormat="1" ht="14.65" customHeight="1">
      <c r="A477" s="92"/>
      <c r="B477" s="92"/>
      <c r="C477" s="161"/>
      <c r="D477" s="92"/>
      <c r="E477" s="92"/>
      <c r="F477" s="92"/>
      <c r="G477" s="92"/>
      <c r="H477" s="92"/>
      <c r="I477" s="92"/>
      <c r="J477" s="92"/>
      <c r="K477" s="92"/>
      <c r="L477" s="92"/>
    </row>
    <row r="478" spans="1:12" s="165" customFormat="1" ht="14.65" customHeight="1">
      <c r="A478" s="92"/>
      <c r="B478" s="92"/>
      <c r="C478" s="161"/>
      <c r="D478" s="92"/>
      <c r="E478" s="92"/>
      <c r="F478" s="92"/>
      <c r="G478" s="92"/>
      <c r="H478" s="92"/>
      <c r="I478" s="92"/>
      <c r="J478" s="92"/>
      <c r="K478" s="92"/>
      <c r="L478" s="92"/>
    </row>
    <row r="479" spans="1:12" s="165" customFormat="1" ht="14.65" customHeight="1">
      <c r="A479" s="92"/>
      <c r="B479" s="92"/>
      <c r="C479" s="161"/>
      <c r="D479" s="92"/>
      <c r="E479" s="92"/>
      <c r="F479" s="92"/>
      <c r="G479" s="92"/>
      <c r="H479" s="92"/>
      <c r="I479" s="92"/>
      <c r="J479" s="92"/>
      <c r="K479" s="92"/>
      <c r="L479" s="92"/>
    </row>
    <row r="480" spans="1:12" s="165" customFormat="1" ht="14.65" customHeight="1">
      <c r="A480" s="92"/>
      <c r="B480" s="92"/>
      <c r="C480" s="161"/>
      <c r="D480" s="92"/>
      <c r="E480" s="92"/>
      <c r="F480" s="92"/>
      <c r="G480" s="92"/>
      <c r="H480" s="92"/>
      <c r="I480" s="92"/>
      <c r="J480" s="92"/>
      <c r="K480" s="92"/>
      <c r="L480" s="92"/>
    </row>
    <row r="481" spans="1:12" s="165" customFormat="1" ht="14.65" customHeight="1">
      <c r="A481" s="92"/>
      <c r="B481" s="92"/>
      <c r="C481" s="161"/>
      <c r="D481" s="92"/>
      <c r="E481" s="92"/>
      <c r="F481" s="92"/>
      <c r="G481" s="92"/>
      <c r="H481" s="92"/>
      <c r="I481" s="92"/>
      <c r="J481" s="92"/>
      <c r="K481" s="92"/>
      <c r="L481" s="92"/>
    </row>
    <row r="482" spans="1:12" s="165" customFormat="1" ht="14.65" customHeight="1">
      <c r="A482" s="92"/>
      <c r="B482" s="92"/>
      <c r="C482" s="161"/>
      <c r="D482" s="92"/>
      <c r="E482" s="92"/>
      <c r="F482" s="92"/>
      <c r="G482" s="92"/>
      <c r="H482" s="92"/>
      <c r="I482" s="92"/>
      <c r="J482" s="92"/>
      <c r="K482" s="92"/>
      <c r="L482" s="92"/>
    </row>
    <row r="483" spans="1:12" s="165" customFormat="1" ht="14.65" customHeight="1">
      <c r="A483" s="92"/>
      <c r="B483" s="92"/>
      <c r="C483" s="161"/>
      <c r="D483" s="92"/>
      <c r="E483" s="92"/>
      <c r="F483" s="92"/>
      <c r="G483" s="92"/>
      <c r="H483" s="92"/>
      <c r="I483" s="92"/>
      <c r="J483" s="92"/>
      <c r="K483" s="92"/>
      <c r="L483" s="92"/>
    </row>
    <row r="484" spans="1:12" s="165" customFormat="1" ht="14.65" customHeight="1">
      <c r="A484" s="92"/>
      <c r="B484" s="92"/>
      <c r="C484" s="161"/>
      <c r="D484" s="92"/>
      <c r="E484" s="92"/>
      <c r="F484" s="92"/>
      <c r="G484" s="92"/>
      <c r="H484" s="92"/>
      <c r="I484" s="92"/>
      <c r="J484" s="92"/>
      <c r="K484" s="92"/>
      <c r="L484" s="92"/>
    </row>
    <row r="485" spans="1:12" s="165" customFormat="1" ht="14.65" customHeight="1">
      <c r="A485" s="92"/>
      <c r="B485" s="92"/>
      <c r="C485" s="161"/>
      <c r="D485" s="92"/>
      <c r="E485" s="92"/>
      <c r="F485" s="92"/>
      <c r="G485" s="92"/>
      <c r="H485" s="92"/>
      <c r="I485" s="92"/>
      <c r="J485" s="92"/>
      <c r="K485" s="92"/>
      <c r="L485" s="92"/>
    </row>
    <row r="486" spans="1:12" s="165" customFormat="1" ht="14.65" customHeight="1">
      <c r="A486" s="92"/>
      <c r="B486" s="92"/>
      <c r="C486" s="161"/>
      <c r="D486" s="92"/>
      <c r="E486" s="92"/>
      <c r="F486" s="92"/>
      <c r="G486" s="92"/>
      <c r="H486" s="92"/>
      <c r="I486" s="92"/>
      <c r="J486" s="92"/>
      <c r="K486" s="92"/>
      <c r="L486" s="92"/>
    </row>
    <row r="487" spans="1:12" s="165" customFormat="1" ht="14.65" customHeight="1">
      <c r="A487" s="92"/>
      <c r="B487" s="92"/>
      <c r="C487" s="161"/>
      <c r="D487" s="92"/>
      <c r="E487" s="92"/>
      <c r="F487" s="92"/>
      <c r="G487" s="92"/>
      <c r="H487" s="92"/>
      <c r="I487" s="92"/>
      <c r="J487" s="92"/>
      <c r="K487" s="92"/>
      <c r="L487" s="92"/>
    </row>
    <row r="488" spans="1:12" s="165" customFormat="1" ht="14.65" customHeight="1">
      <c r="A488" s="92"/>
      <c r="B488" s="92"/>
      <c r="C488" s="161"/>
      <c r="D488" s="92"/>
      <c r="E488" s="92"/>
      <c r="F488" s="92"/>
      <c r="G488" s="92"/>
      <c r="H488" s="92"/>
      <c r="I488" s="92"/>
      <c r="J488" s="92"/>
      <c r="K488" s="92"/>
      <c r="L488" s="92"/>
    </row>
    <row r="489" spans="1:12" s="165" customFormat="1" ht="14.65" customHeight="1">
      <c r="A489" s="92"/>
      <c r="B489" s="92"/>
      <c r="C489" s="161"/>
      <c r="D489" s="92"/>
      <c r="E489" s="92"/>
      <c r="F489" s="92"/>
      <c r="G489" s="92"/>
      <c r="H489" s="92"/>
      <c r="I489" s="92"/>
      <c r="J489" s="92"/>
      <c r="K489" s="92"/>
      <c r="L489" s="92"/>
    </row>
    <row r="490" spans="1:12" s="165" customFormat="1" ht="14.65" customHeight="1">
      <c r="A490" s="92"/>
      <c r="B490" s="92"/>
      <c r="C490" s="161"/>
      <c r="D490" s="92"/>
      <c r="E490" s="92"/>
      <c r="F490" s="92"/>
      <c r="G490" s="92"/>
      <c r="H490" s="92"/>
      <c r="I490" s="92"/>
      <c r="J490" s="92"/>
      <c r="K490" s="92"/>
      <c r="L490" s="92"/>
    </row>
    <row r="491" spans="1:12" s="165" customFormat="1" ht="14.65" customHeight="1">
      <c r="A491" s="92"/>
      <c r="B491" s="92"/>
      <c r="C491" s="161"/>
      <c r="D491" s="92"/>
      <c r="E491" s="92"/>
      <c r="F491" s="92"/>
      <c r="G491" s="92"/>
      <c r="H491" s="92"/>
      <c r="I491" s="92"/>
      <c r="J491" s="92"/>
      <c r="K491" s="92"/>
      <c r="L491" s="92"/>
    </row>
    <row r="492" spans="1:12" s="165" customFormat="1" ht="14.65" customHeight="1">
      <c r="A492" s="92"/>
      <c r="B492" s="92"/>
      <c r="C492" s="161"/>
      <c r="D492" s="92"/>
      <c r="E492" s="92"/>
      <c r="F492" s="92"/>
      <c r="G492" s="92"/>
      <c r="H492" s="92"/>
      <c r="I492" s="92"/>
      <c r="J492" s="92"/>
      <c r="K492" s="92"/>
      <c r="L492" s="92"/>
    </row>
    <row r="493" spans="1:12" s="165" customFormat="1" ht="14.65" customHeight="1">
      <c r="A493" s="92"/>
      <c r="B493" s="92"/>
      <c r="C493" s="161"/>
      <c r="D493" s="92"/>
      <c r="E493" s="92"/>
      <c r="F493" s="92"/>
      <c r="G493" s="92"/>
      <c r="H493" s="92"/>
      <c r="I493" s="92"/>
      <c r="J493" s="92"/>
      <c r="K493" s="92"/>
      <c r="L493" s="92"/>
    </row>
    <row r="494" spans="1:12" s="165" customFormat="1" ht="14.65" customHeight="1">
      <c r="A494" s="92"/>
      <c r="B494" s="92"/>
      <c r="C494" s="161"/>
      <c r="D494" s="92"/>
      <c r="E494" s="92"/>
      <c r="F494" s="92"/>
      <c r="G494" s="92"/>
      <c r="H494" s="92"/>
      <c r="I494" s="92"/>
      <c r="J494" s="92"/>
      <c r="K494" s="92"/>
      <c r="L494" s="92"/>
    </row>
    <row r="495" spans="1:12" s="165" customFormat="1" ht="14.65" customHeight="1">
      <c r="A495" s="92"/>
      <c r="B495" s="92"/>
      <c r="C495" s="161"/>
      <c r="D495" s="92"/>
      <c r="E495" s="92"/>
      <c r="F495" s="92"/>
      <c r="G495" s="92"/>
      <c r="H495" s="92"/>
      <c r="I495" s="92"/>
      <c r="J495" s="92"/>
      <c r="K495" s="92"/>
      <c r="L495" s="92"/>
    </row>
    <row r="496" spans="1:12" s="165" customFormat="1" ht="14.65" customHeight="1">
      <c r="A496" s="92"/>
      <c r="B496" s="92"/>
      <c r="C496" s="161"/>
      <c r="D496" s="92"/>
      <c r="E496" s="92"/>
      <c r="F496" s="92"/>
      <c r="G496" s="92"/>
      <c r="H496" s="92"/>
      <c r="I496" s="92"/>
      <c r="J496" s="92"/>
      <c r="K496" s="92"/>
      <c r="L496" s="92"/>
    </row>
    <row r="497" spans="1:12" s="165" customFormat="1" ht="14.65" customHeight="1">
      <c r="A497" s="92"/>
      <c r="B497" s="92"/>
      <c r="C497" s="161"/>
      <c r="D497" s="92"/>
      <c r="E497" s="92"/>
      <c r="F497" s="92"/>
      <c r="G497" s="92"/>
      <c r="H497" s="92"/>
      <c r="I497" s="92"/>
      <c r="J497" s="92"/>
      <c r="K497" s="92"/>
      <c r="L497" s="92"/>
    </row>
    <row r="498" spans="1:12" s="165" customFormat="1" ht="14.65" customHeight="1">
      <c r="A498" s="92"/>
      <c r="B498" s="92"/>
      <c r="C498" s="161"/>
      <c r="D498" s="92"/>
      <c r="E498" s="92"/>
      <c r="F498" s="92"/>
      <c r="G498" s="92"/>
      <c r="H498" s="92"/>
      <c r="I498" s="92"/>
      <c r="J498" s="92"/>
      <c r="K498" s="92"/>
      <c r="L498" s="92"/>
    </row>
    <row r="499" spans="1:12" s="165" customFormat="1" ht="14.65" customHeight="1">
      <c r="A499" s="92"/>
      <c r="B499" s="92"/>
      <c r="C499" s="161"/>
      <c r="D499" s="92"/>
      <c r="E499" s="92"/>
      <c r="F499" s="92"/>
      <c r="G499" s="92"/>
      <c r="H499" s="92"/>
      <c r="I499" s="92"/>
      <c r="J499" s="92"/>
      <c r="K499" s="92"/>
      <c r="L499" s="92"/>
    </row>
    <row r="500" spans="1:12" s="165" customFormat="1" ht="14.65" customHeight="1">
      <c r="A500" s="92"/>
      <c r="B500" s="92"/>
      <c r="C500" s="161"/>
      <c r="D500" s="92"/>
      <c r="E500" s="92"/>
      <c r="F500" s="92"/>
      <c r="G500" s="92"/>
      <c r="H500" s="92"/>
      <c r="I500" s="92"/>
      <c r="J500" s="92"/>
      <c r="K500" s="92"/>
      <c r="L500" s="92"/>
    </row>
    <row r="501" spans="1:12" s="165" customFormat="1" ht="14.65" customHeight="1">
      <c r="A501" s="92"/>
      <c r="B501" s="92"/>
      <c r="C501" s="161"/>
      <c r="D501" s="92"/>
      <c r="E501" s="92"/>
      <c r="F501" s="92"/>
      <c r="G501" s="92"/>
      <c r="H501" s="92"/>
      <c r="I501" s="92"/>
      <c r="J501" s="92"/>
      <c r="K501" s="92"/>
      <c r="L501" s="92"/>
    </row>
    <row r="502" spans="1:12" s="165" customFormat="1" ht="14.65" customHeight="1">
      <c r="A502" s="92"/>
      <c r="B502" s="92"/>
      <c r="C502" s="161"/>
      <c r="D502" s="92"/>
      <c r="E502" s="92"/>
      <c r="F502" s="92"/>
      <c r="G502" s="92"/>
      <c r="H502" s="92"/>
      <c r="I502" s="92"/>
      <c r="J502" s="92"/>
      <c r="K502" s="92"/>
      <c r="L502" s="92"/>
    </row>
    <row r="503" spans="1:12" s="165" customFormat="1" ht="14.65" customHeight="1">
      <c r="A503" s="92"/>
      <c r="B503" s="92"/>
      <c r="C503" s="161"/>
      <c r="D503" s="92"/>
      <c r="E503" s="92"/>
      <c r="F503" s="92"/>
      <c r="G503" s="92"/>
      <c r="H503" s="92"/>
      <c r="I503" s="92"/>
      <c r="J503" s="92"/>
      <c r="K503" s="92"/>
      <c r="L503" s="92"/>
    </row>
    <row r="504" spans="1:12" s="165" customFormat="1" ht="14.65" customHeight="1">
      <c r="A504" s="92"/>
      <c r="B504" s="92"/>
      <c r="C504" s="161"/>
      <c r="D504" s="92"/>
      <c r="E504" s="92"/>
      <c r="F504" s="92"/>
      <c r="G504" s="92"/>
      <c r="H504" s="92"/>
      <c r="I504" s="92"/>
      <c r="J504" s="92"/>
      <c r="K504" s="92"/>
      <c r="L504" s="92"/>
    </row>
    <row r="505" spans="1:12" s="165" customFormat="1" ht="14.65" customHeight="1">
      <c r="A505" s="92"/>
      <c r="B505" s="92"/>
      <c r="C505" s="161"/>
      <c r="D505" s="92"/>
      <c r="E505" s="92"/>
      <c r="F505" s="92"/>
      <c r="G505" s="92"/>
      <c r="H505" s="92"/>
      <c r="I505" s="92"/>
      <c r="J505" s="92"/>
      <c r="K505" s="92"/>
      <c r="L505" s="92"/>
    </row>
    <row r="506" spans="1:12" s="165" customFormat="1" ht="14.65" customHeight="1">
      <c r="A506" s="92"/>
      <c r="B506" s="92"/>
      <c r="C506" s="161"/>
      <c r="D506" s="92"/>
      <c r="E506" s="92"/>
      <c r="F506" s="92"/>
      <c r="G506" s="92"/>
      <c r="H506" s="92"/>
      <c r="I506" s="92"/>
      <c r="J506" s="92"/>
      <c r="K506" s="92"/>
      <c r="L506" s="92"/>
    </row>
    <row r="507" spans="1:12" s="165" customFormat="1" ht="14.65" customHeight="1">
      <c r="A507" s="92"/>
      <c r="B507" s="92"/>
      <c r="C507" s="161"/>
      <c r="D507" s="92"/>
      <c r="E507" s="92"/>
      <c r="F507" s="92"/>
      <c r="G507" s="92"/>
      <c r="H507" s="92"/>
      <c r="I507" s="92"/>
      <c r="J507" s="92"/>
      <c r="K507" s="92"/>
      <c r="L507" s="92"/>
    </row>
    <row r="508" spans="1:12" s="165" customFormat="1" ht="14.65" customHeight="1">
      <c r="A508" s="92"/>
      <c r="B508" s="92"/>
      <c r="C508" s="161"/>
      <c r="D508" s="92"/>
      <c r="E508" s="92"/>
      <c r="F508" s="92"/>
      <c r="G508" s="92"/>
      <c r="H508" s="92"/>
      <c r="I508" s="92"/>
      <c r="J508" s="92"/>
      <c r="K508" s="92"/>
      <c r="L508" s="92"/>
    </row>
    <row r="509" spans="1:12" s="165" customFormat="1" ht="14.65" customHeight="1">
      <c r="A509" s="92"/>
      <c r="B509" s="92"/>
      <c r="C509" s="161"/>
      <c r="D509" s="92"/>
      <c r="E509" s="92"/>
      <c r="F509" s="92"/>
      <c r="G509" s="92"/>
      <c r="H509" s="92"/>
      <c r="I509" s="92"/>
      <c r="J509" s="92"/>
      <c r="K509" s="92"/>
      <c r="L509" s="92"/>
    </row>
    <row r="510" spans="1:12" s="165" customFormat="1" ht="14.65" customHeight="1">
      <c r="A510" s="92"/>
      <c r="B510" s="92"/>
      <c r="C510" s="161"/>
      <c r="D510" s="92"/>
      <c r="E510" s="92"/>
      <c r="F510" s="92"/>
      <c r="G510" s="92"/>
      <c r="H510" s="92"/>
      <c r="I510" s="92"/>
      <c r="J510" s="92"/>
      <c r="K510" s="92"/>
      <c r="L510" s="92"/>
    </row>
    <row r="511" spans="1:12" s="165" customFormat="1" ht="14.65" customHeight="1">
      <c r="A511" s="92"/>
      <c r="B511" s="92"/>
      <c r="C511" s="161"/>
      <c r="D511" s="92"/>
      <c r="E511" s="92"/>
      <c r="F511" s="92"/>
      <c r="G511" s="92"/>
      <c r="H511" s="92"/>
      <c r="I511" s="92"/>
      <c r="J511" s="92"/>
      <c r="K511" s="92"/>
      <c r="L511" s="92"/>
    </row>
    <row r="512" spans="1:12" s="165" customFormat="1" ht="14.65" customHeight="1">
      <c r="A512" s="92"/>
      <c r="B512" s="92"/>
      <c r="C512" s="161"/>
      <c r="D512" s="92"/>
      <c r="E512" s="92"/>
      <c r="F512" s="92"/>
      <c r="G512" s="92"/>
      <c r="H512" s="92"/>
      <c r="I512" s="92"/>
      <c r="J512" s="92"/>
      <c r="K512" s="92"/>
      <c r="L512" s="92"/>
    </row>
    <row r="513" spans="1:12" s="165" customFormat="1" ht="14.65" customHeight="1">
      <c r="A513" s="92"/>
      <c r="B513" s="92"/>
      <c r="C513" s="161"/>
      <c r="D513" s="92"/>
      <c r="E513" s="92"/>
      <c r="F513" s="92"/>
      <c r="G513" s="92"/>
      <c r="H513" s="92"/>
      <c r="I513" s="92"/>
      <c r="J513" s="92"/>
      <c r="K513" s="92"/>
      <c r="L513" s="92"/>
    </row>
    <row r="514" spans="1:12" s="165" customFormat="1" ht="14.65" customHeight="1">
      <c r="A514" s="92"/>
      <c r="B514" s="92"/>
      <c r="C514" s="161"/>
      <c r="D514" s="92"/>
      <c r="E514" s="92"/>
      <c r="F514" s="92"/>
      <c r="G514" s="92"/>
      <c r="H514" s="92"/>
      <c r="I514" s="92"/>
      <c r="J514" s="92"/>
      <c r="K514" s="92"/>
      <c r="L514" s="92"/>
    </row>
    <row r="515" spans="1:12" s="165" customFormat="1" ht="14.65" customHeight="1">
      <c r="A515" s="92"/>
      <c r="B515" s="92"/>
      <c r="C515" s="161"/>
      <c r="D515" s="92"/>
      <c r="E515" s="92"/>
      <c r="F515" s="92"/>
      <c r="G515" s="92"/>
      <c r="H515" s="92"/>
      <c r="I515" s="92"/>
      <c r="J515" s="92"/>
      <c r="K515" s="92"/>
      <c r="L515" s="92"/>
    </row>
    <row r="516" spans="1:12" s="165" customFormat="1" ht="14.65" customHeight="1">
      <c r="A516" s="92"/>
      <c r="B516" s="92"/>
      <c r="C516" s="161"/>
      <c r="D516" s="92"/>
      <c r="E516" s="92"/>
      <c r="F516" s="92"/>
      <c r="G516" s="92"/>
      <c r="H516" s="92"/>
      <c r="I516" s="92"/>
      <c r="J516" s="92"/>
      <c r="K516" s="92"/>
      <c r="L516" s="92"/>
    </row>
    <row r="517" spans="1:12" s="165" customFormat="1" ht="14.65" customHeight="1">
      <c r="A517" s="92"/>
      <c r="B517" s="92"/>
      <c r="C517" s="161"/>
      <c r="D517" s="92"/>
      <c r="E517" s="92"/>
      <c r="F517" s="92"/>
      <c r="G517" s="92"/>
      <c r="H517" s="92"/>
      <c r="I517" s="92"/>
      <c r="J517" s="92"/>
      <c r="K517" s="92"/>
      <c r="L517" s="92"/>
    </row>
    <row r="518" spans="1:12" s="165" customFormat="1" ht="14.65" customHeight="1">
      <c r="A518" s="92"/>
      <c r="B518" s="92"/>
      <c r="C518" s="161"/>
      <c r="D518" s="92"/>
      <c r="E518" s="92"/>
      <c r="F518" s="92"/>
      <c r="G518" s="92"/>
      <c r="H518" s="92"/>
      <c r="I518" s="92"/>
      <c r="J518" s="92"/>
      <c r="K518" s="92"/>
      <c r="L518" s="92"/>
    </row>
    <row r="519" spans="1:12" s="165" customFormat="1" ht="14.65" customHeight="1">
      <c r="A519" s="92"/>
      <c r="B519" s="92"/>
      <c r="C519" s="161"/>
      <c r="D519" s="92"/>
      <c r="E519" s="92"/>
      <c r="F519" s="92"/>
      <c r="G519" s="92"/>
      <c r="H519" s="92"/>
      <c r="I519" s="92"/>
      <c r="J519" s="92"/>
      <c r="K519" s="92"/>
      <c r="L519" s="92"/>
    </row>
    <row r="520" spans="1:12" s="165" customFormat="1" ht="14.65" customHeight="1">
      <c r="A520" s="92"/>
      <c r="B520" s="92"/>
      <c r="C520" s="161"/>
      <c r="D520" s="92"/>
      <c r="E520" s="92"/>
      <c r="F520" s="92"/>
      <c r="G520" s="92"/>
      <c r="H520" s="92"/>
      <c r="I520" s="92"/>
      <c r="J520" s="92"/>
      <c r="K520" s="92"/>
      <c r="L520" s="92"/>
    </row>
    <row r="521" spans="1:12" s="165" customFormat="1" ht="14.65" customHeight="1">
      <c r="A521" s="92"/>
      <c r="B521" s="92"/>
      <c r="C521" s="161"/>
      <c r="D521" s="92"/>
      <c r="E521" s="92"/>
      <c r="F521" s="92"/>
      <c r="G521" s="92"/>
      <c r="H521" s="92"/>
      <c r="I521" s="92"/>
      <c r="J521" s="92"/>
      <c r="K521" s="92"/>
      <c r="L521" s="92"/>
    </row>
    <row r="522" spans="1:12" s="165" customFormat="1" ht="14.65" customHeight="1">
      <c r="A522" s="92"/>
      <c r="B522" s="92"/>
      <c r="C522" s="161"/>
      <c r="D522" s="92"/>
      <c r="E522" s="92"/>
      <c r="F522" s="92"/>
      <c r="G522" s="92"/>
      <c r="H522" s="92"/>
      <c r="I522" s="92"/>
      <c r="J522" s="92"/>
      <c r="K522" s="92"/>
      <c r="L522" s="92"/>
    </row>
    <row r="523" spans="1:12" s="165" customFormat="1" ht="14.65" customHeight="1">
      <c r="A523" s="92"/>
      <c r="B523" s="92"/>
      <c r="C523" s="161"/>
      <c r="D523" s="92"/>
      <c r="E523" s="92"/>
      <c r="F523" s="92"/>
      <c r="G523" s="92"/>
      <c r="H523" s="92"/>
      <c r="I523" s="92"/>
      <c r="J523" s="92"/>
      <c r="K523" s="92"/>
      <c r="L523" s="92"/>
    </row>
    <row r="524" spans="1:12" s="165" customFormat="1" ht="14.65" customHeight="1">
      <c r="A524" s="92"/>
      <c r="B524" s="92"/>
      <c r="C524" s="161"/>
      <c r="D524" s="92"/>
      <c r="E524" s="92"/>
      <c r="F524" s="92"/>
      <c r="G524" s="92"/>
      <c r="H524" s="92"/>
      <c r="I524" s="92"/>
      <c r="J524" s="92"/>
      <c r="K524" s="92"/>
      <c r="L524" s="92"/>
    </row>
    <row r="525" spans="1:12" s="165" customFormat="1" ht="14.65" customHeight="1">
      <c r="A525" s="92"/>
      <c r="B525" s="92"/>
      <c r="C525" s="161"/>
      <c r="D525" s="92"/>
      <c r="E525" s="92"/>
      <c r="F525" s="92"/>
      <c r="G525" s="92"/>
      <c r="H525" s="92"/>
      <c r="I525" s="92"/>
      <c r="J525" s="92"/>
      <c r="K525" s="92"/>
      <c r="L525" s="92"/>
    </row>
    <row r="526" spans="1:12" s="165" customFormat="1" ht="14.65" customHeight="1">
      <c r="A526" s="92"/>
      <c r="B526" s="92"/>
      <c r="C526" s="161"/>
      <c r="D526" s="92"/>
      <c r="E526" s="92"/>
      <c r="F526" s="92"/>
      <c r="G526" s="92"/>
      <c r="H526" s="92"/>
      <c r="I526" s="92"/>
      <c r="J526" s="92"/>
      <c r="K526" s="92"/>
      <c r="L526" s="92"/>
    </row>
    <row r="527" spans="1:12" s="165" customFormat="1" ht="14.65" customHeight="1">
      <c r="A527" s="92"/>
      <c r="B527" s="92"/>
      <c r="C527" s="161"/>
      <c r="D527" s="92"/>
      <c r="E527" s="92"/>
      <c r="F527" s="92"/>
      <c r="G527" s="92"/>
      <c r="H527" s="92"/>
      <c r="I527" s="92"/>
      <c r="J527" s="92"/>
      <c r="K527" s="92"/>
      <c r="L527" s="92"/>
    </row>
    <row r="528" spans="1:12" s="165" customFormat="1" ht="14.65" customHeight="1">
      <c r="A528" s="92"/>
      <c r="B528" s="92"/>
      <c r="C528" s="161"/>
      <c r="D528" s="92"/>
      <c r="E528" s="92"/>
      <c r="F528" s="92"/>
      <c r="G528" s="92"/>
      <c r="H528" s="92"/>
      <c r="I528" s="92"/>
      <c r="J528" s="92"/>
      <c r="K528" s="92"/>
      <c r="L528" s="92"/>
    </row>
    <row r="529" spans="1:12" s="165" customFormat="1" ht="14.65" customHeight="1">
      <c r="A529" s="92"/>
      <c r="B529" s="92"/>
      <c r="C529" s="161"/>
      <c r="D529" s="92"/>
      <c r="E529" s="92"/>
      <c r="F529" s="92"/>
      <c r="G529" s="92"/>
      <c r="H529" s="92"/>
      <c r="I529" s="92"/>
      <c r="J529" s="92"/>
      <c r="K529" s="92"/>
      <c r="L529" s="92"/>
    </row>
    <row r="530" spans="1:12" s="165" customFormat="1" ht="14.65" customHeight="1">
      <c r="A530" s="92"/>
      <c r="B530" s="92"/>
      <c r="C530" s="161"/>
      <c r="D530" s="92"/>
      <c r="E530" s="92"/>
      <c r="F530" s="92"/>
      <c r="G530" s="92"/>
      <c r="H530" s="92"/>
      <c r="I530" s="92"/>
      <c r="J530" s="92"/>
      <c r="K530" s="92"/>
      <c r="L530" s="92"/>
    </row>
    <row r="531" spans="1:12" s="165" customFormat="1" ht="14.65" customHeight="1">
      <c r="A531" s="92"/>
      <c r="B531" s="92"/>
      <c r="C531" s="161"/>
      <c r="D531" s="92"/>
      <c r="E531" s="92"/>
      <c r="F531" s="92"/>
      <c r="G531" s="92"/>
      <c r="H531" s="92"/>
      <c r="I531" s="92"/>
      <c r="J531" s="92"/>
      <c r="K531" s="92"/>
      <c r="L531" s="92"/>
    </row>
    <row r="532" spans="1:12" s="165" customFormat="1" ht="14.65" customHeight="1">
      <c r="A532" s="92"/>
      <c r="B532" s="92"/>
      <c r="C532" s="161"/>
      <c r="D532" s="92"/>
      <c r="E532" s="92"/>
      <c r="F532" s="92"/>
      <c r="G532" s="92"/>
      <c r="H532" s="92"/>
      <c r="I532" s="92"/>
      <c r="J532" s="92"/>
      <c r="K532" s="92"/>
      <c r="L532" s="92"/>
    </row>
    <row r="533" spans="1:12" s="165" customFormat="1" ht="14.65" customHeight="1">
      <c r="A533" s="92"/>
      <c r="B533" s="92"/>
      <c r="C533" s="161"/>
      <c r="D533" s="92"/>
      <c r="E533" s="92"/>
      <c r="F533" s="92"/>
      <c r="G533" s="92"/>
      <c r="H533" s="92"/>
      <c r="I533" s="92"/>
      <c r="J533" s="92"/>
      <c r="K533" s="92"/>
      <c r="L533" s="92"/>
    </row>
    <row r="534" spans="1:12" s="165" customFormat="1" ht="14.65" customHeight="1">
      <c r="A534" s="92"/>
      <c r="B534" s="92"/>
      <c r="C534" s="161"/>
      <c r="D534" s="92"/>
      <c r="E534" s="92"/>
      <c r="F534" s="92"/>
      <c r="G534" s="92"/>
      <c r="H534" s="92"/>
      <c r="I534" s="92"/>
      <c r="J534" s="92"/>
      <c r="K534" s="92"/>
      <c r="L534" s="92"/>
    </row>
    <row r="535" spans="1:12" s="165" customFormat="1" ht="14.65" customHeight="1">
      <c r="A535" s="92"/>
      <c r="B535" s="92"/>
      <c r="C535" s="161"/>
      <c r="D535" s="92"/>
      <c r="E535" s="92"/>
      <c r="F535" s="92"/>
      <c r="G535" s="92"/>
      <c r="H535" s="92"/>
      <c r="I535" s="92"/>
      <c r="J535" s="92"/>
      <c r="K535" s="92"/>
      <c r="L535" s="92"/>
    </row>
    <row r="536" spans="1:12" s="165" customFormat="1" ht="14.65" customHeight="1">
      <c r="A536" s="92"/>
      <c r="B536" s="92"/>
      <c r="C536" s="161"/>
      <c r="D536" s="92"/>
      <c r="E536" s="92"/>
      <c r="F536" s="92"/>
      <c r="G536" s="92"/>
      <c r="H536" s="92"/>
      <c r="I536" s="92"/>
      <c r="J536" s="92"/>
      <c r="K536" s="92"/>
      <c r="L536" s="92"/>
    </row>
    <row r="537" spans="1:12" s="165" customFormat="1" ht="14.65" customHeight="1">
      <c r="A537" s="92"/>
      <c r="B537" s="92"/>
      <c r="C537" s="161"/>
      <c r="D537" s="92"/>
      <c r="E537" s="92"/>
      <c r="F537" s="92"/>
      <c r="G537" s="92"/>
      <c r="H537" s="92"/>
      <c r="I537" s="92"/>
      <c r="J537" s="92"/>
      <c r="K537" s="92"/>
      <c r="L537" s="92"/>
    </row>
    <row r="538" spans="1:12" s="165" customFormat="1" ht="14.65" customHeight="1">
      <c r="A538" s="92"/>
      <c r="B538" s="92"/>
      <c r="C538" s="161"/>
      <c r="D538" s="92"/>
      <c r="E538" s="92"/>
      <c r="F538" s="92"/>
      <c r="G538" s="92"/>
      <c r="H538" s="92"/>
      <c r="I538" s="92"/>
      <c r="J538" s="92"/>
      <c r="K538" s="92"/>
      <c r="L538" s="92"/>
    </row>
    <row r="539" spans="1:12" s="165" customFormat="1" ht="14.65" customHeight="1">
      <c r="A539" s="92"/>
      <c r="B539" s="92"/>
      <c r="C539" s="161"/>
      <c r="D539" s="92"/>
      <c r="E539" s="92"/>
      <c r="F539" s="92"/>
      <c r="G539" s="92"/>
      <c r="H539" s="92"/>
      <c r="I539" s="92"/>
      <c r="J539" s="92"/>
      <c r="K539" s="92"/>
      <c r="L539" s="92"/>
    </row>
    <row r="540" spans="1:12" s="165" customFormat="1" ht="14.65" customHeight="1">
      <c r="A540" s="92"/>
      <c r="B540" s="92"/>
      <c r="C540" s="161"/>
      <c r="D540" s="92"/>
      <c r="E540" s="92"/>
      <c r="F540" s="92"/>
      <c r="G540" s="92"/>
      <c r="H540" s="92"/>
      <c r="I540" s="92"/>
      <c r="J540" s="92"/>
      <c r="K540" s="92"/>
      <c r="L540" s="92"/>
    </row>
    <row r="541" spans="1:12" s="165" customFormat="1" ht="14.65" customHeight="1">
      <c r="A541" s="92"/>
      <c r="B541" s="92"/>
      <c r="C541" s="161"/>
      <c r="D541" s="92"/>
      <c r="E541" s="92"/>
      <c r="F541" s="92"/>
      <c r="G541" s="92"/>
      <c r="H541" s="92"/>
      <c r="I541" s="92"/>
      <c r="J541" s="92"/>
      <c r="K541" s="92"/>
      <c r="L541" s="92"/>
    </row>
    <row r="542" spans="1:12" s="165" customFormat="1" ht="14.65" customHeight="1">
      <c r="A542" s="92"/>
      <c r="B542" s="92"/>
      <c r="C542" s="161"/>
      <c r="D542" s="92"/>
      <c r="E542" s="92"/>
      <c r="F542" s="92"/>
      <c r="G542" s="92"/>
      <c r="H542" s="92"/>
      <c r="I542" s="92"/>
      <c r="J542" s="92"/>
      <c r="K542" s="92"/>
      <c r="L542" s="92"/>
    </row>
    <row r="543" spans="1:12" s="165" customFormat="1" ht="14.65" customHeight="1">
      <c r="A543" s="92"/>
      <c r="B543" s="92"/>
      <c r="C543" s="161"/>
      <c r="D543" s="92"/>
      <c r="E543" s="92"/>
      <c r="F543" s="92"/>
      <c r="G543" s="92"/>
      <c r="H543" s="92"/>
      <c r="I543" s="92"/>
      <c r="J543" s="92"/>
      <c r="K543" s="92"/>
      <c r="L543" s="92"/>
    </row>
    <row r="544" spans="1:12" s="165" customFormat="1" ht="14.65" customHeight="1">
      <c r="A544" s="92"/>
      <c r="B544" s="92"/>
      <c r="C544" s="161"/>
      <c r="D544" s="92"/>
      <c r="E544" s="92"/>
      <c r="F544" s="92"/>
      <c r="G544" s="92"/>
      <c r="H544" s="92"/>
      <c r="I544" s="92"/>
      <c r="J544" s="92"/>
      <c r="K544" s="92"/>
      <c r="L544" s="92"/>
    </row>
    <row r="545" spans="1:12" s="165" customFormat="1" ht="14.65" customHeight="1">
      <c r="A545" s="92"/>
      <c r="B545" s="92"/>
      <c r="C545" s="161"/>
      <c r="D545" s="92"/>
      <c r="E545" s="92"/>
      <c r="F545" s="92"/>
      <c r="G545" s="92"/>
      <c r="H545" s="92"/>
      <c r="I545" s="92"/>
      <c r="J545" s="92"/>
      <c r="K545" s="92"/>
      <c r="L545" s="92"/>
    </row>
    <row r="546" spans="1:12" s="165" customFormat="1" ht="14.65" customHeight="1">
      <c r="A546" s="92"/>
      <c r="B546" s="92"/>
      <c r="C546" s="161"/>
      <c r="D546" s="92"/>
      <c r="E546" s="92"/>
      <c r="F546" s="92"/>
      <c r="G546" s="92"/>
      <c r="H546" s="92"/>
      <c r="I546" s="92"/>
      <c r="J546" s="92"/>
      <c r="K546" s="92"/>
      <c r="L546" s="92"/>
    </row>
    <row r="547" spans="1:12" s="165" customFormat="1" ht="14.65" customHeight="1">
      <c r="A547" s="92"/>
      <c r="B547" s="92"/>
      <c r="C547" s="161"/>
      <c r="D547" s="92"/>
      <c r="E547" s="92"/>
      <c r="F547" s="92"/>
      <c r="G547" s="92"/>
      <c r="H547" s="92"/>
      <c r="I547" s="92"/>
      <c r="J547" s="92"/>
      <c r="K547" s="92"/>
      <c r="L547" s="92"/>
    </row>
    <row r="548" spans="1:12" s="165" customFormat="1" ht="14.65" customHeight="1">
      <c r="A548" s="92"/>
      <c r="B548" s="92"/>
      <c r="C548" s="161"/>
      <c r="D548" s="92"/>
      <c r="E548" s="92"/>
      <c r="F548" s="92"/>
      <c r="G548" s="92"/>
      <c r="H548" s="92"/>
      <c r="I548" s="92"/>
      <c r="J548" s="92"/>
      <c r="K548" s="92"/>
      <c r="L548" s="92"/>
    </row>
    <row r="549" spans="1:12" s="165" customFormat="1" ht="14.65" customHeight="1">
      <c r="A549" s="92"/>
      <c r="B549" s="92"/>
      <c r="C549" s="161"/>
      <c r="D549" s="92"/>
      <c r="E549" s="92"/>
      <c r="F549" s="92"/>
      <c r="G549" s="92"/>
      <c r="H549" s="92"/>
      <c r="I549" s="92"/>
      <c r="J549" s="92"/>
      <c r="K549" s="92"/>
      <c r="L549" s="92"/>
    </row>
    <row r="550" spans="1:12" s="165" customFormat="1" ht="14.65" customHeight="1">
      <c r="A550" s="92"/>
      <c r="B550" s="92"/>
      <c r="C550" s="161"/>
      <c r="D550" s="92"/>
      <c r="E550" s="92"/>
      <c r="F550" s="92"/>
      <c r="G550" s="92"/>
      <c r="H550" s="92"/>
      <c r="I550" s="92"/>
      <c r="J550" s="92"/>
      <c r="K550" s="92"/>
      <c r="L550" s="92"/>
    </row>
    <row r="551" spans="1:12" s="165" customFormat="1" ht="14.65" customHeight="1">
      <c r="A551" s="92"/>
      <c r="B551" s="92"/>
      <c r="C551" s="161"/>
      <c r="D551" s="92"/>
      <c r="E551" s="92"/>
      <c r="F551" s="92"/>
      <c r="G551" s="92"/>
      <c r="H551" s="92"/>
      <c r="I551" s="92"/>
      <c r="J551" s="92"/>
      <c r="K551" s="92"/>
      <c r="L551" s="92"/>
    </row>
    <row r="552" spans="1:12" s="165" customFormat="1" ht="14.65" customHeight="1">
      <c r="A552" s="92"/>
      <c r="B552" s="92"/>
      <c r="C552" s="161"/>
      <c r="D552" s="92"/>
      <c r="E552" s="92"/>
      <c r="F552" s="92"/>
      <c r="G552" s="92"/>
      <c r="H552" s="92"/>
      <c r="I552" s="92"/>
      <c r="J552" s="92"/>
      <c r="K552" s="92"/>
      <c r="L552" s="92"/>
    </row>
    <row r="553" spans="1:12" s="165" customFormat="1" ht="14.65" customHeight="1">
      <c r="A553" s="92"/>
      <c r="B553" s="92"/>
      <c r="C553" s="161"/>
      <c r="D553" s="92"/>
      <c r="E553" s="92"/>
      <c r="F553" s="92"/>
      <c r="G553" s="92"/>
      <c r="H553" s="92"/>
      <c r="I553" s="92"/>
      <c r="J553" s="92"/>
      <c r="K553" s="92"/>
      <c r="L553" s="92"/>
    </row>
    <row r="554" spans="1:12" s="165" customFormat="1" ht="14.65" customHeight="1">
      <c r="A554" s="92"/>
      <c r="B554" s="92"/>
      <c r="C554" s="161"/>
      <c r="D554" s="92"/>
      <c r="E554" s="92"/>
      <c r="F554" s="92"/>
      <c r="G554" s="92"/>
      <c r="H554" s="92"/>
      <c r="I554" s="92"/>
      <c r="J554" s="92"/>
      <c r="K554" s="92"/>
      <c r="L554" s="92"/>
    </row>
    <row r="555" spans="1:12" s="165" customFormat="1" ht="14.65" customHeight="1">
      <c r="A555" s="92"/>
      <c r="B555" s="92"/>
      <c r="C555" s="161"/>
      <c r="D555" s="92"/>
      <c r="E555" s="92"/>
      <c r="F555" s="92"/>
      <c r="G555" s="92"/>
      <c r="H555" s="92"/>
      <c r="I555" s="92"/>
      <c r="J555" s="92"/>
      <c r="K555" s="92"/>
      <c r="L555" s="92"/>
    </row>
    <row r="556" spans="1:12" s="165" customFormat="1" ht="14.65" customHeight="1">
      <c r="A556" s="92"/>
      <c r="B556" s="92"/>
      <c r="C556" s="161"/>
      <c r="D556" s="92"/>
      <c r="E556" s="92"/>
      <c r="F556" s="92"/>
      <c r="G556" s="92"/>
      <c r="H556" s="92"/>
      <c r="I556" s="92"/>
      <c r="J556" s="92"/>
      <c r="K556" s="92"/>
      <c r="L556" s="92"/>
    </row>
    <row r="557" spans="1:12" s="165" customFormat="1" ht="14.65" customHeight="1">
      <c r="A557" s="92"/>
      <c r="B557" s="92"/>
      <c r="C557" s="161"/>
      <c r="D557" s="92"/>
      <c r="E557" s="92"/>
      <c r="F557" s="92"/>
      <c r="G557" s="92"/>
      <c r="H557" s="92"/>
      <c r="I557" s="92"/>
      <c r="J557" s="92"/>
      <c r="K557" s="92"/>
      <c r="L557" s="92"/>
    </row>
    <row r="558" spans="1:12" s="165" customFormat="1" ht="14.65" customHeight="1">
      <c r="A558" s="92"/>
      <c r="B558" s="92"/>
      <c r="C558" s="161"/>
      <c r="D558" s="92"/>
      <c r="E558" s="92"/>
      <c r="F558" s="92"/>
      <c r="G558" s="92"/>
      <c r="H558" s="92"/>
      <c r="I558" s="92"/>
      <c r="J558" s="92"/>
      <c r="K558" s="92"/>
      <c r="L558" s="92"/>
    </row>
    <row r="559" spans="1:12" s="165" customFormat="1" ht="14.65" customHeight="1">
      <c r="A559" s="92"/>
      <c r="B559" s="92"/>
      <c r="C559" s="161"/>
      <c r="D559" s="92"/>
      <c r="E559" s="92"/>
      <c r="F559" s="92"/>
      <c r="G559" s="92"/>
      <c r="H559" s="92"/>
      <c r="I559" s="92"/>
      <c r="J559" s="92"/>
      <c r="K559" s="92"/>
      <c r="L559" s="92"/>
    </row>
    <row r="560" spans="1:12" s="165" customFormat="1" ht="14.65" customHeight="1">
      <c r="A560" s="92"/>
      <c r="B560" s="92"/>
      <c r="C560" s="161"/>
      <c r="D560" s="92"/>
      <c r="E560" s="92"/>
      <c r="F560" s="92"/>
      <c r="G560" s="92"/>
      <c r="H560" s="92"/>
      <c r="I560" s="92"/>
      <c r="J560" s="92"/>
      <c r="K560" s="92"/>
      <c r="L560" s="92"/>
    </row>
    <row r="561" spans="1:12" s="165" customFormat="1" ht="14.65" customHeight="1">
      <c r="A561" s="92"/>
      <c r="B561" s="92"/>
      <c r="C561" s="161"/>
      <c r="D561" s="92"/>
      <c r="E561" s="92"/>
      <c r="F561" s="92"/>
      <c r="G561" s="92"/>
      <c r="H561" s="92"/>
      <c r="I561" s="92"/>
      <c r="J561" s="92"/>
      <c r="K561" s="92"/>
      <c r="L561" s="92"/>
    </row>
    <row r="562" spans="1:12" s="165" customFormat="1" ht="14.65" customHeight="1">
      <c r="A562" s="92"/>
      <c r="B562" s="92"/>
      <c r="C562" s="161"/>
      <c r="D562" s="92"/>
      <c r="E562" s="92"/>
      <c r="F562" s="92"/>
      <c r="G562" s="92"/>
      <c r="H562" s="92"/>
      <c r="I562" s="92"/>
      <c r="J562" s="92"/>
      <c r="K562" s="92"/>
      <c r="L562" s="92"/>
    </row>
    <row r="563" spans="1:12" s="165" customFormat="1" ht="14.65" customHeight="1">
      <c r="A563" s="92"/>
      <c r="B563" s="92"/>
      <c r="C563" s="161"/>
      <c r="D563" s="92"/>
      <c r="E563" s="92"/>
      <c r="F563" s="92"/>
      <c r="G563" s="92"/>
      <c r="H563" s="92"/>
      <c r="I563" s="92"/>
      <c r="J563" s="92"/>
      <c r="K563" s="92"/>
      <c r="L563" s="92"/>
    </row>
    <row r="564" spans="1:12" s="165" customFormat="1" ht="14.65" customHeight="1">
      <c r="A564" s="92"/>
      <c r="B564" s="92"/>
      <c r="C564" s="161"/>
      <c r="D564" s="92"/>
      <c r="E564" s="92"/>
      <c r="F564" s="92"/>
      <c r="G564" s="92"/>
      <c r="H564" s="92"/>
      <c r="I564" s="92"/>
      <c r="J564" s="92"/>
      <c r="K564" s="92"/>
      <c r="L564" s="92"/>
    </row>
    <row r="565" spans="1:12" s="165" customFormat="1" ht="14.65" customHeight="1">
      <c r="A565" s="92"/>
      <c r="B565" s="92"/>
      <c r="C565" s="161"/>
      <c r="D565" s="92"/>
      <c r="E565" s="92"/>
      <c r="F565" s="92"/>
      <c r="G565" s="92"/>
      <c r="H565" s="92"/>
      <c r="I565" s="92"/>
      <c r="J565" s="92"/>
      <c r="K565" s="92"/>
      <c r="L565" s="92"/>
    </row>
    <row r="566" spans="1:12" s="165" customFormat="1" ht="14.65" customHeight="1">
      <c r="A566" s="92"/>
      <c r="B566" s="92"/>
      <c r="C566" s="161"/>
      <c r="D566" s="92"/>
      <c r="E566" s="92"/>
      <c r="F566" s="92"/>
      <c r="G566" s="92"/>
      <c r="H566" s="92"/>
      <c r="I566" s="92"/>
      <c r="J566" s="92"/>
      <c r="K566" s="92"/>
      <c r="L566" s="92"/>
    </row>
    <row r="567" spans="1:12" s="165" customFormat="1" ht="14.65" customHeight="1">
      <c r="A567" s="92"/>
      <c r="B567" s="92"/>
      <c r="C567" s="161"/>
      <c r="D567" s="92"/>
      <c r="E567" s="92"/>
      <c r="F567" s="92"/>
      <c r="G567" s="92"/>
      <c r="H567" s="92"/>
      <c r="I567" s="92"/>
      <c r="J567" s="92"/>
      <c r="K567" s="92"/>
      <c r="L567" s="92"/>
    </row>
    <row r="568" spans="1:12" s="165" customFormat="1" ht="14.65" customHeight="1">
      <c r="A568" s="92"/>
      <c r="B568" s="92"/>
      <c r="C568" s="161"/>
      <c r="D568" s="92"/>
      <c r="E568" s="92"/>
      <c r="F568" s="92"/>
      <c r="G568" s="92"/>
      <c r="H568" s="92"/>
      <c r="I568" s="92"/>
      <c r="J568" s="92"/>
      <c r="K568" s="92"/>
      <c r="L568" s="92"/>
    </row>
    <row r="569" spans="1:12" s="165" customFormat="1" ht="14.65" customHeight="1">
      <c r="A569" s="92"/>
      <c r="B569" s="92"/>
      <c r="C569" s="161"/>
      <c r="D569" s="92"/>
      <c r="E569" s="92"/>
      <c r="F569" s="92"/>
      <c r="G569" s="92"/>
      <c r="H569" s="92"/>
      <c r="I569" s="92"/>
      <c r="J569" s="92"/>
      <c r="K569" s="92"/>
      <c r="L569" s="92"/>
    </row>
    <row r="570" spans="1:12" s="165" customFormat="1" ht="14.65" customHeight="1">
      <c r="A570" s="92"/>
      <c r="B570" s="92"/>
      <c r="C570" s="161"/>
      <c r="D570" s="92"/>
      <c r="E570" s="92"/>
      <c r="F570" s="92"/>
      <c r="G570" s="92"/>
      <c r="H570" s="92"/>
      <c r="I570" s="92"/>
      <c r="J570" s="92"/>
      <c r="K570" s="92"/>
      <c r="L570" s="92"/>
    </row>
    <row r="571" spans="1:12" s="165" customFormat="1" ht="14.65" customHeight="1">
      <c r="A571" s="92"/>
      <c r="B571" s="92"/>
      <c r="C571" s="161"/>
      <c r="D571" s="92"/>
      <c r="E571" s="92"/>
      <c r="F571" s="92"/>
      <c r="G571" s="92"/>
      <c r="H571" s="92"/>
      <c r="I571" s="92"/>
      <c r="J571" s="92"/>
      <c r="K571" s="92"/>
      <c r="L571" s="92"/>
    </row>
    <row r="572" spans="1:12" s="165" customFormat="1" ht="14.65" customHeight="1">
      <c r="A572" s="92"/>
      <c r="B572" s="92"/>
      <c r="C572" s="161"/>
      <c r="D572" s="92"/>
      <c r="E572" s="92"/>
      <c r="F572" s="92"/>
      <c r="G572" s="92"/>
      <c r="H572" s="92"/>
      <c r="I572" s="92"/>
      <c r="J572" s="92"/>
      <c r="K572" s="92"/>
      <c r="L572" s="92"/>
    </row>
    <row r="573" spans="1:12" s="165" customFormat="1" ht="14.65" customHeight="1">
      <c r="A573" s="92"/>
      <c r="B573" s="92"/>
      <c r="C573" s="161"/>
      <c r="D573" s="92"/>
      <c r="E573" s="92"/>
      <c r="F573" s="92"/>
      <c r="G573" s="92"/>
      <c r="H573" s="92"/>
      <c r="I573" s="92"/>
      <c r="J573" s="92"/>
      <c r="K573" s="92"/>
      <c r="L573" s="92"/>
    </row>
    <row r="574" spans="1:12" s="165" customFormat="1" ht="14.65" customHeight="1">
      <c r="A574" s="92"/>
      <c r="B574" s="92"/>
      <c r="C574" s="161"/>
      <c r="D574" s="92"/>
      <c r="E574" s="92"/>
      <c r="F574" s="92"/>
      <c r="G574" s="92"/>
      <c r="H574" s="92"/>
      <c r="I574" s="92"/>
      <c r="J574" s="92"/>
      <c r="K574" s="92"/>
      <c r="L574" s="92"/>
    </row>
    <row r="575" spans="1:12" s="165" customFormat="1" ht="14.65" customHeight="1">
      <c r="A575" s="92"/>
      <c r="B575" s="92"/>
      <c r="C575" s="161"/>
      <c r="D575" s="92"/>
      <c r="E575" s="92"/>
      <c r="F575" s="92"/>
      <c r="G575" s="92"/>
      <c r="H575" s="92"/>
      <c r="I575" s="92"/>
      <c r="J575" s="92"/>
      <c r="K575" s="92"/>
      <c r="L575" s="92"/>
    </row>
    <row r="576" spans="1:12" s="165" customFormat="1" ht="14.65" customHeight="1">
      <c r="A576" s="92"/>
      <c r="B576" s="92"/>
      <c r="C576" s="161"/>
      <c r="D576" s="92"/>
      <c r="E576" s="92"/>
      <c r="F576" s="92"/>
      <c r="G576" s="92"/>
      <c r="H576" s="92"/>
      <c r="I576" s="92"/>
      <c r="J576" s="92"/>
      <c r="K576" s="92"/>
      <c r="L576" s="92"/>
    </row>
    <row r="577" spans="1:12" s="165" customFormat="1" ht="14.65" customHeight="1">
      <c r="A577" s="92"/>
      <c r="B577" s="92"/>
      <c r="C577" s="161"/>
      <c r="D577" s="92"/>
      <c r="E577" s="92"/>
      <c r="F577" s="92"/>
      <c r="G577" s="92"/>
      <c r="H577" s="92"/>
      <c r="I577" s="92"/>
      <c r="J577" s="92"/>
      <c r="K577" s="92"/>
      <c r="L577" s="92"/>
    </row>
    <row r="578" spans="1:12" s="165" customFormat="1" ht="14.65" customHeight="1">
      <c r="A578" s="92"/>
      <c r="B578" s="92"/>
      <c r="C578" s="161"/>
      <c r="D578" s="92"/>
      <c r="E578" s="92"/>
      <c r="F578" s="92"/>
      <c r="G578" s="92"/>
      <c r="H578" s="92"/>
      <c r="I578" s="92"/>
      <c r="J578" s="92"/>
      <c r="K578" s="92"/>
      <c r="L578" s="92"/>
    </row>
    <row r="579" spans="1:12" s="165" customFormat="1" ht="14.65" customHeight="1">
      <c r="A579" s="92"/>
      <c r="B579" s="92"/>
      <c r="C579" s="161"/>
      <c r="D579" s="92"/>
      <c r="E579" s="92"/>
      <c r="F579" s="92"/>
      <c r="G579" s="92"/>
      <c r="H579" s="92"/>
      <c r="I579" s="92"/>
      <c r="J579" s="92"/>
      <c r="K579" s="92"/>
      <c r="L579" s="92"/>
    </row>
    <row r="580" spans="1:12" s="165" customFormat="1" ht="14.65" customHeight="1">
      <c r="A580" s="92"/>
      <c r="B580" s="92"/>
      <c r="C580" s="161"/>
      <c r="D580" s="92"/>
      <c r="E580" s="92"/>
      <c r="F580" s="92"/>
      <c r="G580" s="92"/>
      <c r="H580" s="92"/>
      <c r="I580" s="92"/>
      <c r="J580" s="92"/>
      <c r="K580" s="92"/>
      <c r="L580" s="92"/>
    </row>
    <row r="581" spans="1:12" s="165" customFormat="1" ht="14.65" customHeight="1">
      <c r="A581" s="92"/>
      <c r="B581" s="92"/>
      <c r="C581" s="161"/>
      <c r="D581" s="92"/>
      <c r="E581" s="92"/>
      <c r="F581" s="92"/>
      <c r="G581" s="92"/>
      <c r="H581" s="92"/>
      <c r="I581" s="92"/>
      <c r="J581" s="92"/>
      <c r="K581" s="92"/>
      <c r="L581" s="92"/>
    </row>
    <row r="582" spans="1:12" s="165" customFormat="1" ht="14.65" customHeight="1">
      <c r="A582" s="92"/>
      <c r="B582" s="92"/>
      <c r="C582" s="161"/>
      <c r="D582" s="92"/>
      <c r="E582" s="92"/>
      <c r="F582" s="92"/>
      <c r="G582" s="92"/>
      <c r="H582" s="92"/>
      <c r="I582" s="92"/>
      <c r="J582" s="92"/>
      <c r="K582" s="92"/>
      <c r="L582" s="92"/>
    </row>
    <row r="583" spans="1:12" s="165" customFormat="1" ht="14.65" customHeight="1">
      <c r="A583" s="92"/>
      <c r="B583" s="92"/>
      <c r="C583" s="161"/>
      <c r="D583" s="92"/>
      <c r="E583" s="92"/>
      <c r="F583" s="92"/>
      <c r="G583" s="92"/>
      <c r="H583" s="92"/>
      <c r="I583" s="92"/>
      <c r="J583" s="92"/>
      <c r="K583" s="92"/>
      <c r="L583" s="92"/>
    </row>
    <row r="584" spans="1:12" s="165" customFormat="1" ht="14.65" customHeight="1">
      <c r="A584" s="92"/>
      <c r="B584" s="92"/>
      <c r="C584" s="161"/>
      <c r="D584" s="92"/>
      <c r="E584" s="92"/>
      <c r="F584" s="92"/>
      <c r="G584" s="92"/>
      <c r="H584" s="92"/>
      <c r="I584" s="92"/>
      <c r="J584" s="92"/>
      <c r="K584" s="92"/>
      <c r="L584" s="92"/>
    </row>
    <row r="585" spans="1:12" s="165" customFormat="1" ht="14.65" customHeight="1">
      <c r="A585" s="92"/>
      <c r="B585" s="92"/>
      <c r="C585" s="161"/>
      <c r="D585" s="92"/>
      <c r="E585" s="92"/>
      <c r="F585" s="92"/>
      <c r="G585" s="92"/>
      <c r="H585" s="92"/>
      <c r="I585" s="92"/>
      <c r="J585" s="92"/>
      <c r="K585" s="92"/>
      <c r="L585" s="92"/>
    </row>
    <row r="586" spans="1:12" s="165" customFormat="1" ht="14.65" customHeight="1">
      <c r="A586" s="92"/>
      <c r="B586" s="92"/>
      <c r="C586" s="161"/>
      <c r="D586" s="92"/>
      <c r="E586" s="92"/>
      <c r="F586" s="92"/>
      <c r="G586" s="92"/>
      <c r="H586" s="92"/>
      <c r="I586" s="92"/>
      <c r="J586" s="92"/>
      <c r="K586" s="92"/>
      <c r="L586" s="92"/>
    </row>
    <row r="587" spans="1:12" s="165" customFormat="1" ht="14.65" customHeight="1">
      <c r="A587" s="92"/>
      <c r="B587" s="92"/>
      <c r="C587" s="161"/>
      <c r="D587" s="92"/>
      <c r="E587" s="92"/>
      <c r="F587" s="92"/>
      <c r="G587" s="92"/>
      <c r="H587" s="92"/>
      <c r="I587" s="92"/>
      <c r="J587" s="92"/>
      <c r="K587" s="92"/>
      <c r="L587" s="92"/>
    </row>
    <row r="588" spans="1:12" s="165" customFormat="1" ht="14.65" customHeight="1">
      <c r="A588" s="92"/>
      <c r="B588" s="92"/>
      <c r="C588" s="161"/>
      <c r="D588" s="92"/>
      <c r="E588" s="92"/>
      <c r="F588" s="92"/>
      <c r="G588" s="92"/>
      <c r="H588" s="92"/>
      <c r="I588" s="92"/>
      <c r="J588" s="92"/>
      <c r="K588" s="92"/>
      <c r="L588" s="92"/>
    </row>
    <row r="589" spans="1:12" s="165" customFormat="1" ht="14.65" customHeight="1">
      <c r="A589" s="92"/>
      <c r="B589" s="92"/>
      <c r="C589" s="161"/>
      <c r="D589" s="92"/>
      <c r="E589" s="92"/>
      <c r="F589" s="92"/>
      <c r="G589" s="92"/>
      <c r="H589" s="92"/>
      <c r="I589" s="92"/>
      <c r="J589" s="92"/>
      <c r="K589" s="92"/>
      <c r="L589" s="92"/>
    </row>
    <row r="590" spans="1:12" s="165" customFormat="1" ht="14.65" customHeight="1">
      <c r="A590" s="92"/>
      <c r="B590" s="92"/>
      <c r="C590" s="161"/>
      <c r="D590" s="92"/>
      <c r="E590" s="92"/>
      <c r="F590" s="92"/>
      <c r="G590" s="92"/>
      <c r="H590" s="92"/>
      <c r="I590" s="92"/>
      <c r="J590" s="92"/>
      <c r="K590" s="92"/>
      <c r="L590" s="92"/>
    </row>
    <row r="591" spans="1:12" s="165" customFormat="1" ht="14.65" customHeight="1">
      <c r="A591" s="92"/>
      <c r="B591" s="92"/>
      <c r="C591" s="161"/>
      <c r="D591" s="92"/>
      <c r="E591" s="92"/>
      <c r="F591" s="92"/>
      <c r="G591" s="92"/>
      <c r="H591" s="92"/>
      <c r="I591" s="92"/>
      <c r="J591" s="92"/>
      <c r="K591" s="92"/>
      <c r="L591" s="92"/>
    </row>
    <row r="592" spans="1:12" s="165" customFormat="1" ht="14.65" customHeight="1">
      <c r="A592" s="92"/>
      <c r="B592" s="92"/>
      <c r="C592" s="161"/>
      <c r="D592" s="92"/>
      <c r="E592" s="92"/>
      <c r="F592" s="92"/>
      <c r="G592" s="92"/>
      <c r="H592" s="92"/>
      <c r="I592" s="92"/>
      <c r="J592" s="92"/>
      <c r="K592" s="92"/>
      <c r="L592" s="92"/>
    </row>
    <row r="593" spans="1:12" s="165" customFormat="1" ht="14.65" customHeight="1">
      <c r="A593" s="92"/>
      <c r="B593" s="92"/>
      <c r="C593" s="161"/>
      <c r="D593" s="92"/>
      <c r="E593" s="92"/>
      <c r="F593" s="92"/>
      <c r="G593" s="92"/>
      <c r="H593" s="92"/>
      <c r="I593" s="92"/>
      <c r="J593" s="92"/>
      <c r="K593" s="92"/>
      <c r="L593" s="92"/>
    </row>
    <row r="594" spans="1:12" s="165" customFormat="1" ht="14.65" customHeight="1">
      <c r="A594" s="92"/>
      <c r="B594" s="92"/>
      <c r="C594" s="161"/>
      <c r="D594" s="92"/>
      <c r="E594" s="92"/>
      <c r="F594" s="92"/>
      <c r="G594" s="92"/>
      <c r="H594" s="92"/>
      <c r="I594" s="92"/>
      <c r="J594" s="92"/>
      <c r="K594" s="92"/>
      <c r="L594" s="92"/>
    </row>
    <row r="595" spans="1:12" s="165" customFormat="1" ht="14.65" customHeight="1">
      <c r="A595" s="92"/>
      <c r="B595" s="92"/>
      <c r="C595" s="161"/>
      <c r="D595" s="92"/>
      <c r="E595" s="92"/>
      <c r="F595" s="92"/>
      <c r="G595" s="92"/>
      <c r="H595" s="92"/>
      <c r="I595" s="92"/>
      <c r="J595" s="92"/>
      <c r="K595" s="92"/>
      <c r="L595" s="92"/>
    </row>
    <row r="596" spans="1:12" s="165" customFormat="1" ht="14.65" customHeight="1">
      <c r="A596" s="92"/>
      <c r="B596" s="92"/>
      <c r="C596" s="161"/>
      <c r="D596" s="92"/>
      <c r="E596" s="92"/>
      <c r="F596" s="92"/>
      <c r="G596" s="92"/>
      <c r="H596" s="92"/>
      <c r="I596" s="92"/>
      <c r="J596" s="92"/>
      <c r="K596" s="92"/>
      <c r="L596" s="92"/>
    </row>
    <row r="597" spans="1:12" s="165" customFormat="1" ht="14.65" customHeight="1">
      <c r="A597" s="92"/>
      <c r="B597" s="92"/>
      <c r="C597" s="161"/>
      <c r="D597" s="92"/>
      <c r="E597" s="92"/>
      <c r="F597" s="92"/>
      <c r="G597" s="92"/>
      <c r="H597" s="92"/>
      <c r="I597" s="92"/>
      <c r="J597" s="92"/>
      <c r="K597" s="92"/>
      <c r="L597" s="92"/>
    </row>
    <row r="598" spans="1:12" s="165" customFormat="1" ht="14.65" customHeight="1">
      <c r="A598" s="92"/>
      <c r="B598" s="92"/>
      <c r="C598" s="161"/>
      <c r="D598" s="92"/>
      <c r="E598" s="92"/>
      <c r="F598" s="92"/>
      <c r="G598" s="92"/>
      <c r="H598" s="92"/>
      <c r="I598" s="92"/>
      <c r="J598" s="92"/>
      <c r="K598" s="92"/>
      <c r="L598" s="92"/>
    </row>
    <row r="599" spans="1:12" s="165" customFormat="1" ht="14.65" customHeight="1">
      <c r="A599" s="92"/>
      <c r="B599" s="92"/>
      <c r="C599" s="161"/>
      <c r="D599" s="92"/>
      <c r="E599" s="92"/>
      <c r="F599" s="92"/>
      <c r="G599" s="92"/>
      <c r="H599" s="92"/>
      <c r="I599" s="92"/>
      <c r="J599" s="92"/>
      <c r="K599" s="92"/>
      <c r="L599" s="92"/>
    </row>
    <row r="600" spans="1:12" s="165" customFormat="1" ht="14.65" customHeight="1">
      <c r="A600" s="92"/>
      <c r="B600" s="92"/>
      <c r="C600" s="161"/>
      <c r="D600" s="92"/>
      <c r="E600" s="92"/>
      <c r="F600" s="92"/>
      <c r="G600" s="92"/>
      <c r="H600" s="92"/>
      <c r="I600" s="92"/>
      <c r="J600" s="92"/>
      <c r="K600" s="92"/>
      <c r="L600" s="92"/>
    </row>
    <row r="601" spans="1:12" s="165" customFormat="1" ht="14.65" customHeight="1">
      <c r="A601" s="92"/>
      <c r="B601" s="92"/>
      <c r="C601" s="161"/>
      <c r="D601" s="92"/>
      <c r="E601" s="92"/>
      <c r="F601" s="92"/>
      <c r="G601" s="92"/>
      <c r="H601" s="92"/>
      <c r="I601" s="92"/>
      <c r="J601" s="92"/>
      <c r="K601" s="92"/>
      <c r="L601" s="92"/>
    </row>
    <row r="602" spans="1:12" s="165" customFormat="1" ht="14.65" customHeight="1">
      <c r="A602" s="92"/>
      <c r="B602" s="92"/>
      <c r="C602" s="161"/>
      <c r="D602" s="92"/>
      <c r="E602" s="92"/>
      <c r="F602" s="92"/>
      <c r="G602" s="92"/>
      <c r="H602" s="92"/>
      <c r="I602" s="92"/>
      <c r="J602" s="92"/>
      <c r="K602" s="92"/>
      <c r="L602" s="92"/>
    </row>
    <row r="603" spans="1:12" s="165" customFormat="1" ht="14.65" customHeight="1">
      <c r="A603" s="92"/>
      <c r="B603" s="92"/>
      <c r="C603" s="161"/>
      <c r="D603" s="92"/>
      <c r="E603" s="92"/>
      <c r="F603" s="92"/>
      <c r="G603" s="92"/>
      <c r="H603" s="92"/>
      <c r="I603" s="92"/>
      <c r="J603" s="92"/>
      <c r="K603" s="92"/>
      <c r="L603" s="92"/>
    </row>
    <row r="604" spans="1:12" s="165" customFormat="1" ht="14.65" customHeight="1">
      <c r="A604" s="92"/>
      <c r="B604" s="92"/>
      <c r="C604" s="161"/>
      <c r="D604" s="92"/>
      <c r="E604" s="92"/>
      <c r="F604" s="92"/>
      <c r="G604" s="92"/>
      <c r="H604" s="92"/>
      <c r="I604" s="92"/>
      <c r="J604" s="92"/>
      <c r="K604" s="92"/>
      <c r="L604" s="92"/>
    </row>
    <row r="605" spans="1:12" s="165" customFormat="1" ht="14.65" customHeight="1">
      <c r="A605" s="92"/>
      <c r="B605" s="92"/>
      <c r="C605" s="161"/>
      <c r="D605" s="92"/>
      <c r="E605" s="92"/>
      <c r="F605" s="92"/>
      <c r="G605" s="92"/>
      <c r="H605" s="92"/>
      <c r="I605" s="92"/>
      <c r="J605" s="92"/>
      <c r="K605" s="92"/>
      <c r="L605" s="92"/>
    </row>
    <row r="606" spans="1:12" s="165" customFormat="1" ht="14.65" customHeight="1">
      <c r="A606" s="92"/>
      <c r="B606" s="92"/>
      <c r="C606" s="161"/>
      <c r="D606" s="92"/>
      <c r="E606" s="92"/>
      <c r="F606" s="92"/>
      <c r="G606" s="92"/>
      <c r="H606" s="92"/>
      <c r="I606" s="92"/>
      <c r="J606" s="92"/>
      <c r="K606" s="92"/>
      <c r="L606" s="92"/>
    </row>
    <row r="607" spans="1:12" s="165" customFormat="1" ht="14.65" customHeight="1">
      <c r="A607" s="92"/>
      <c r="B607" s="92"/>
      <c r="C607" s="161"/>
      <c r="D607" s="92"/>
      <c r="E607" s="92"/>
      <c r="F607" s="92"/>
      <c r="G607" s="92"/>
      <c r="H607" s="92"/>
      <c r="I607" s="92"/>
      <c r="J607" s="92"/>
      <c r="K607" s="92"/>
      <c r="L607" s="92"/>
    </row>
    <row r="608" spans="1:12" s="165" customFormat="1" ht="14.65" customHeight="1">
      <c r="A608" s="92"/>
      <c r="B608" s="92"/>
      <c r="C608" s="161"/>
      <c r="D608" s="92"/>
      <c r="E608" s="92"/>
      <c r="F608" s="92"/>
      <c r="G608" s="92"/>
      <c r="H608" s="92"/>
      <c r="I608" s="92"/>
      <c r="J608" s="92"/>
      <c r="K608" s="92"/>
      <c r="L608" s="92"/>
    </row>
    <row r="609" spans="1:12" s="165" customFormat="1" ht="14.65" customHeight="1">
      <c r="A609" s="92"/>
      <c r="B609" s="92"/>
      <c r="C609" s="161"/>
      <c r="D609" s="92"/>
      <c r="E609" s="92"/>
      <c r="F609" s="92"/>
      <c r="G609" s="92"/>
      <c r="H609" s="92"/>
      <c r="I609" s="92"/>
      <c r="J609" s="92"/>
      <c r="K609" s="92"/>
      <c r="L609" s="92"/>
    </row>
    <row r="610" spans="1:12" s="165" customFormat="1" ht="14.65" customHeight="1">
      <c r="A610" s="92"/>
      <c r="B610" s="92"/>
      <c r="C610" s="161"/>
      <c r="D610" s="92"/>
      <c r="E610" s="92"/>
      <c r="F610" s="92"/>
      <c r="G610" s="92"/>
      <c r="H610" s="92"/>
      <c r="I610" s="92"/>
      <c r="J610" s="92"/>
      <c r="K610" s="92"/>
      <c r="L610" s="92"/>
    </row>
    <row r="611" spans="1:12" s="165" customFormat="1" ht="14.65" customHeight="1">
      <c r="A611" s="92"/>
      <c r="B611" s="92"/>
      <c r="C611" s="161"/>
      <c r="D611" s="92"/>
      <c r="E611" s="92"/>
      <c r="F611" s="92"/>
      <c r="G611" s="92"/>
      <c r="H611" s="92"/>
      <c r="I611" s="92"/>
      <c r="J611" s="92"/>
      <c r="K611" s="92"/>
      <c r="L611" s="92"/>
    </row>
    <row r="612" spans="1:12" s="165" customFormat="1" ht="14.65" customHeight="1">
      <c r="A612" s="92"/>
      <c r="B612" s="92"/>
      <c r="C612" s="161"/>
      <c r="D612" s="92"/>
      <c r="E612" s="92"/>
      <c r="F612" s="92"/>
      <c r="G612" s="92"/>
      <c r="H612" s="92"/>
      <c r="I612" s="92"/>
      <c r="J612" s="92"/>
      <c r="K612" s="92"/>
      <c r="L612" s="92"/>
    </row>
    <row r="613" spans="1:12" s="165" customFormat="1" ht="14.65" customHeight="1">
      <c r="A613" s="92"/>
      <c r="B613" s="92"/>
      <c r="C613" s="161"/>
      <c r="D613" s="92"/>
      <c r="E613" s="92"/>
      <c r="F613" s="92"/>
      <c r="G613" s="92"/>
      <c r="H613" s="92"/>
      <c r="I613" s="92"/>
      <c r="J613" s="92"/>
      <c r="K613" s="92"/>
      <c r="L613" s="92"/>
    </row>
    <row r="614" spans="1:12" s="165" customFormat="1" ht="14.65" customHeight="1">
      <c r="A614" s="92"/>
      <c r="B614" s="92"/>
      <c r="C614" s="161"/>
      <c r="D614" s="92"/>
      <c r="E614" s="92"/>
      <c r="F614" s="92"/>
      <c r="G614" s="92"/>
      <c r="H614" s="92"/>
      <c r="I614" s="92"/>
      <c r="J614" s="92"/>
      <c r="K614" s="92"/>
      <c r="L614" s="92"/>
    </row>
    <row r="615" spans="1:12" s="165" customFormat="1" ht="14.65" customHeight="1">
      <c r="A615" s="92"/>
      <c r="B615" s="92"/>
      <c r="C615" s="161"/>
      <c r="D615" s="92"/>
      <c r="E615" s="92"/>
      <c r="F615" s="92"/>
      <c r="G615" s="92"/>
      <c r="H615" s="92"/>
      <c r="I615" s="92"/>
      <c r="J615" s="92"/>
      <c r="K615" s="92"/>
      <c r="L615" s="92"/>
    </row>
    <row r="616" spans="1:12" s="165" customFormat="1" ht="14.65" customHeight="1">
      <c r="A616" s="92"/>
      <c r="B616" s="92"/>
      <c r="C616" s="161"/>
      <c r="D616" s="92"/>
      <c r="E616" s="92"/>
      <c r="F616" s="92"/>
      <c r="G616" s="92"/>
      <c r="H616" s="92"/>
      <c r="I616" s="92"/>
      <c r="J616" s="92"/>
      <c r="K616" s="92"/>
      <c r="L616" s="92"/>
    </row>
    <row r="617" spans="1:12" s="165" customFormat="1" ht="14.65" customHeight="1">
      <c r="A617" s="92"/>
      <c r="B617" s="92"/>
      <c r="C617" s="161"/>
      <c r="D617" s="92"/>
      <c r="E617" s="92"/>
      <c r="F617" s="92"/>
      <c r="G617" s="92"/>
      <c r="H617" s="92"/>
      <c r="I617" s="92"/>
      <c r="J617" s="92"/>
      <c r="K617" s="92"/>
      <c r="L617" s="92"/>
    </row>
    <row r="618" spans="1:12" s="165" customFormat="1" ht="14.65" customHeight="1">
      <c r="A618" s="92"/>
      <c r="B618" s="92"/>
      <c r="C618" s="161"/>
      <c r="D618" s="92"/>
      <c r="E618" s="92"/>
      <c r="F618" s="92"/>
      <c r="G618" s="92"/>
      <c r="H618" s="92"/>
      <c r="I618" s="92"/>
      <c r="J618" s="92"/>
      <c r="K618" s="92"/>
      <c r="L618" s="92"/>
    </row>
    <row r="619" spans="1:12" s="165" customFormat="1" ht="14.65" customHeight="1">
      <c r="A619" s="92"/>
      <c r="B619" s="92"/>
      <c r="C619" s="161"/>
      <c r="D619" s="92"/>
      <c r="E619" s="92"/>
      <c r="F619" s="92"/>
      <c r="G619" s="92"/>
      <c r="H619" s="92"/>
      <c r="I619" s="92"/>
      <c r="J619" s="92"/>
      <c r="K619" s="92"/>
      <c r="L619" s="92"/>
    </row>
    <row r="620" spans="1:12" s="165" customFormat="1" ht="14.65" customHeight="1">
      <c r="A620" s="92"/>
      <c r="B620" s="92"/>
      <c r="C620" s="161"/>
      <c r="D620" s="92"/>
      <c r="E620" s="92"/>
      <c r="F620" s="92"/>
      <c r="G620" s="92"/>
      <c r="H620" s="92"/>
      <c r="I620" s="92"/>
      <c r="J620" s="92"/>
      <c r="K620" s="92"/>
      <c r="L620" s="92"/>
    </row>
    <row r="621" spans="1:12" s="165" customFormat="1" ht="14.65" customHeight="1">
      <c r="A621" s="92"/>
      <c r="B621" s="92"/>
      <c r="C621" s="161"/>
      <c r="D621" s="92"/>
      <c r="E621" s="92"/>
      <c r="F621" s="92"/>
      <c r="G621" s="92"/>
      <c r="H621" s="92"/>
      <c r="I621" s="92"/>
      <c r="J621" s="92"/>
      <c r="K621" s="92"/>
      <c r="L621" s="92"/>
    </row>
    <row r="622" spans="1:12" s="165" customFormat="1" ht="14.65" customHeight="1">
      <c r="A622" s="92"/>
      <c r="B622" s="92"/>
      <c r="C622" s="161"/>
      <c r="D622" s="92"/>
      <c r="E622" s="92"/>
      <c r="F622" s="92"/>
      <c r="G622" s="92"/>
      <c r="H622" s="92"/>
      <c r="I622" s="92"/>
      <c r="J622" s="92"/>
      <c r="K622" s="92"/>
      <c r="L622" s="92"/>
    </row>
    <row r="623" spans="1:12" s="165" customFormat="1" ht="14.65" customHeight="1">
      <c r="A623" s="92"/>
      <c r="B623" s="92"/>
      <c r="C623" s="161"/>
      <c r="D623" s="92"/>
      <c r="E623" s="92"/>
      <c r="F623" s="92"/>
      <c r="G623" s="92"/>
      <c r="H623" s="92"/>
      <c r="I623" s="92"/>
      <c r="J623" s="92"/>
      <c r="K623" s="92"/>
      <c r="L623" s="92"/>
    </row>
    <row r="624" spans="1:12" s="165" customFormat="1" ht="14.65" customHeight="1">
      <c r="A624" s="92"/>
      <c r="B624" s="92"/>
      <c r="C624" s="161"/>
      <c r="D624" s="92"/>
      <c r="E624" s="92"/>
      <c r="F624" s="92"/>
      <c r="G624" s="92"/>
      <c r="H624" s="92"/>
      <c r="I624" s="92"/>
      <c r="J624" s="92"/>
      <c r="K624" s="92"/>
      <c r="L624" s="92"/>
    </row>
    <row r="625" spans="1:12" s="165" customFormat="1" ht="14.65" customHeight="1">
      <c r="A625" s="92"/>
      <c r="B625" s="92"/>
      <c r="C625" s="161"/>
      <c r="D625" s="92"/>
      <c r="E625" s="92"/>
      <c r="F625" s="92"/>
      <c r="G625" s="92"/>
      <c r="H625" s="92"/>
      <c r="I625" s="92"/>
      <c r="J625" s="92"/>
      <c r="K625" s="92"/>
      <c r="L625" s="92"/>
    </row>
    <row r="626" spans="1:12" s="165" customFormat="1" ht="14.65" customHeight="1">
      <c r="A626" s="92"/>
      <c r="B626" s="92"/>
      <c r="C626" s="161"/>
      <c r="D626" s="92"/>
      <c r="E626" s="92"/>
      <c r="F626" s="92"/>
      <c r="G626" s="92"/>
      <c r="H626" s="92"/>
      <c r="I626" s="92"/>
      <c r="J626" s="92"/>
      <c r="K626" s="92"/>
      <c r="L626" s="92"/>
    </row>
    <row r="627" spans="1:12" s="165" customFormat="1" ht="14.65" customHeight="1">
      <c r="A627" s="92"/>
      <c r="B627" s="92"/>
      <c r="C627" s="161"/>
      <c r="D627" s="92"/>
      <c r="E627" s="92"/>
      <c r="F627" s="92"/>
      <c r="G627" s="92"/>
      <c r="H627" s="92"/>
      <c r="I627" s="92"/>
      <c r="J627" s="92"/>
      <c r="K627" s="92"/>
      <c r="L627" s="92"/>
    </row>
    <row r="628" spans="1:12" s="165" customFormat="1" ht="14.65" customHeight="1">
      <c r="A628" s="92"/>
      <c r="B628" s="92"/>
      <c r="C628" s="161"/>
      <c r="D628" s="92"/>
      <c r="E628" s="92"/>
      <c r="F628" s="92"/>
      <c r="G628" s="92"/>
      <c r="H628" s="92"/>
      <c r="I628" s="92"/>
      <c r="J628" s="92"/>
      <c r="K628" s="92"/>
      <c r="L628" s="92"/>
    </row>
    <row r="629" spans="1:12" s="165" customFormat="1" ht="14.65" customHeight="1">
      <c r="A629" s="92"/>
      <c r="B629" s="92"/>
      <c r="C629" s="161"/>
      <c r="D629" s="92"/>
      <c r="E629" s="92"/>
      <c r="F629" s="92"/>
      <c r="G629" s="92"/>
      <c r="H629" s="92"/>
      <c r="I629" s="92"/>
      <c r="J629" s="92"/>
      <c r="K629" s="92"/>
      <c r="L629" s="92"/>
    </row>
    <row r="630" spans="1:12" s="165" customFormat="1" ht="14.65" customHeight="1">
      <c r="A630" s="92"/>
      <c r="B630" s="92"/>
      <c r="C630" s="161"/>
      <c r="D630" s="92"/>
      <c r="E630" s="92"/>
      <c r="F630" s="92"/>
      <c r="G630" s="92"/>
      <c r="H630" s="92"/>
      <c r="I630" s="92"/>
      <c r="J630" s="92"/>
      <c r="K630" s="92"/>
      <c r="L630" s="92"/>
    </row>
    <row r="631" spans="1:12" s="165" customFormat="1" ht="14.65" customHeight="1">
      <c r="A631" s="92"/>
      <c r="B631" s="92"/>
      <c r="C631" s="161"/>
      <c r="D631" s="92"/>
      <c r="E631" s="92"/>
      <c r="F631" s="92"/>
      <c r="G631" s="92"/>
      <c r="H631" s="92"/>
      <c r="I631" s="92"/>
      <c r="J631" s="92"/>
      <c r="K631" s="92"/>
      <c r="L631" s="92"/>
    </row>
    <row r="632" spans="1:12" s="165" customFormat="1" ht="14.65" customHeight="1">
      <c r="A632" s="92"/>
      <c r="B632" s="92"/>
      <c r="C632" s="161"/>
      <c r="D632" s="92"/>
      <c r="E632" s="92"/>
      <c r="F632" s="92"/>
      <c r="G632" s="92"/>
      <c r="H632" s="92"/>
      <c r="I632" s="92"/>
      <c r="J632" s="92"/>
      <c r="K632" s="92"/>
      <c r="L632" s="92"/>
    </row>
    <row r="633" spans="1:12" s="165" customFormat="1" ht="14.65" customHeight="1">
      <c r="A633" s="92"/>
      <c r="B633" s="92"/>
      <c r="C633" s="161"/>
      <c r="D633" s="92"/>
      <c r="E633" s="92"/>
      <c r="F633" s="92"/>
      <c r="G633" s="92"/>
      <c r="H633" s="92"/>
      <c r="I633" s="92"/>
      <c r="J633" s="92"/>
      <c r="K633" s="92"/>
      <c r="L633" s="92"/>
    </row>
    <row r="634" spans="1:12" s="165" customFormat="1" ht="14.65" customHeight="1">
      <c r="A634" s="92"/>
      <c r="B634" s="92"/>
      <c r="C634" s="161"/>
      <c r="D634" s="92"/>
      <c r="E634" s="92"/>
      <c r="F634" s="92"/>
      <c r="G634" s="92"/>
      <c r="H634" s="92"/>
      <c r="I634" s="92"/>
      <c r="J634" s="92"/>
      <c r="K634" s="92"/>
      <c r="L634" s="92"/>
    </row>
    <row r="635" spans="1:12" s="165" customFormat="1" ht="14.65" customHeight="1">
      <c r="A635" s="92"/>
      <c r="B635" s="92"/>
      <c r="C635" s="161"/>
      <c r="D635" s="92"/>
      <c r="E635" s="92"/>
      <c r="F635" s="92"/>
      <c r="G635" s="92"/>
      <c r="H635" s="92"/>
      <c r="I635" s="92"/>
      <c r="J635" s="92"/>
      <c r="K635" s="92"/>
      <c r="L635" s="92"/>
    </row>
    <row r="636" spans="1:12" s="165" customFormat="1" ht="14.65" customHeight="1">
      <c r="A636" s="92"/>
      <c r="B636" s="92"/>
      <c r="C636" s="161"/>
      <c r="D636" s="92"/>
      <c r="E636" s="92"/>
      <c r="F636" s="92"/>
      <c r="G636" s="92"/>
      <c r="H636" s="92"/>
      <c r="I636" s="92"/>
      <c r="J636" s="92"/>
      <c r="K636" s="92"/>
      <c r="L636" s="92"/>
    </row>
    <row r="637" spans="1:12" s="165" customFormat="1" ht="14.65" customHeight="1">
      <c r="A637" s="92"/>
      <c r="B637" s="92"/>
      <c r="C637" s="161"/>
      <c r="D637" s="92"/>
      <c r="E637" s="92"/>
      <c r="F637" s="92"/>
      <c r="G637" s="92"/>
      <c r="H637" s="92"/>
      <c r="I637" s="92"/>
      <c r="J637" s="92"/>
      <c r="K637" s="92"/>
      <c r="L637" s="92"/>
    </row>
    <row r="638" spans="1:12" s="165" customFormat="1" ht="14.65" customHeight="1">
      <c r="A638" s="92"/>
      <c r="B638" s="92"/>
      <c r="C638" s="161"/>
      <c r="D638" s="92"/>
      <c r="E638" s="92"/>
      <c r="F638" s="92"/>
      <c r="G638" s="92"/>
      <c r="H638" s="92"/>
      <c r="I638" s="92"/>
      <c r="J638" s="92"/>
      <c r="K638" s="92"/>
      <c r="L638" s="92"/>
    </row>
    <row r="639" spans="1:12" s="165" customFormat="1" ht="14.65" customHeight="1">
      <c r="A639" s="92"/>
      <c r="B639" s="92"/>
      <c r="C639" s="161"/>
      <c r="D639" s="92"/>
      <c r="E639" s="92"/>
      <c r="F639" s="92"/>
      <c r="G639" s="92"/>
      <c r="H639" s="92"/>
      <c r="I639" s="92"/>
      <c r="J639" s="92"/>
      <c r="K639" s="92"/>
      <c r="L639" s="92"/>
    </row>
    <row r="640" spans="1:12" s="165" customFormat="1" ht="14.65" customHeight="1">
      <c r="A640" s="92"/>
      <c r="B640" s="92"/>
      <c r="C640" s="161"/>
      <c r="D640" s="92"/>
      <c r="E640" s="92"/>
      <c r="F640" s="92"/>
      <c r="G640" s="92"/>
      <c r="H640" s="92"/>
      <c r="I640" s="92"/>
      <c r="J640" s="92"/>
      <c r="K640" s="92"/>
      <c r="L640" s="92"/>
    </row>
    <row r="641" spans="1:12" s="165" customFormat="1" ht="14.65" customHeight="1">
      <c r="A641" s="92"/>
      <c r="B641" s="92"/>
      <c r="C641" s="161"/>
      <c r="D641" s="92"/>
      <c r="E641" s="92"/>
      <c r="F641" s="92"/>
      <c r="G641" s="92"/>
      <c r="H641" s="92"/>
      <c r="I641" s="92"/>
      <c r="J641" s="92"/>
      <c r="K641" s="92"/>
      <c r="L641" s="92"/>
    </row>
    <row r="642" spans="1:12" s="165" customFormat="1" ht="14.65" customHeight="1">
      <c r="A642" s="92"/>
      <c r="B642" s="92"/>
      <c r="C642" s="161"/>
      <c r="D642" s="92"/>
      <c r="E642" s="92"/>
      <c r="F642" s="92"/>
      <c r="G642" s="92"/>
      <c r="H642" s="92"/>
      <c r="I642" s="92"/>
      <c r="J642" s="92"/>
      <c r="K642" s="92"/>
      <c r="L642" s="92"/>
    </row>
    <row r="643" spans="1:12" s="165" customFormat="1" ht="14.65" customHeight="1">
      <c r="A643" s="92"/>
      <c r="B643" s="92"/>
      <c r="C643" s="161"/>
      <c r="D643" s="92"/>
      <c r="E643" s="92"/>
      <c r="F643" s="92"/>
      <c r="G643" s="92"/>
      <c r="H643" s="92"/>
      <c r="I643" s="92"/>
      <c r="J643" s="92"/>
      <c r="K643" s="92"/>
      <c r="L643" s="92"/>
    </row>
    <row r="644" spans="1:12" s="165" customFormat="1" ht="14.65" customHeight="1">
      <c r="A644" s="92"/>
      <c r="B644" s="92"/>
      <c r="C644" s="161"/>
      <c r="D644" s="92"/>
      <c r="E644" s="92"/>
      <c r="F644" s="92"/>
      <c r="G644" s="92"/>
      <c r="H644" s="92"/>
      <c r="I644" s="92"/>
      <c r="J644" s="92"/>
      <c r="K644" s="92"/>
      <c r="L644" s="92"/>
    </row>
    <row r="645" spans="1:12" s="165" customFormat="1" ht="14.65" customHeight="1">
      <c r="A645" s="92"/>
      <c r="B645" s="92"/>
      <c r="C645" s="161"/>
      <c r="D645" s="92"/>
      <c r="E645" s="92"/>
      <c r="F645" s="92"/>
      <c r="G645" s="92"/>
      <c r="H645" s="92"/>
      <c r="I645" s="92"/>
      <c r="J645" s="92"/>
      <c r="K645" s="92"/>
      <c r="L645" s="92"/>
    </row>
    <row r="646" spans="1:12" s="165" customFormat="1" ht="14.65" customHeight="1">
      <c r="A646" s="92"/>
      <c r="B646" s="92"/>
      <c r="C646" s="161"/>
      <c r="D646" s="92"/>
      <c r="E646" s="92"/>
      <c r="F646" s="92"/>
      <c r="G646" s="92"/>
      <c r="H646" s="92"/>
      <c r="I646" s="92"/>
      <c r="J646" s="92"/>
      <c r="K646" s="92"/>
      <c r="L646" s="92"/>
    </row>
    <row r="647" spans="1:12" s="165" customFormat="1" ht="14.65" customHeight="1">
      <c r="A647" s="92"/>
      <c r="B647" s="92"/>
      <c r="C647" s="161"/>
      <c r="D647" s="92"/>
      <c r="E647" s="92"/>
      <c r="F647" s="92"/>
      <c r="G647" s="92"/>
      <c r="H647" s="92"/>
      <c r="I647" s="92"/>
      <c r="J647" s="92"/>
      <c r="K647" s="92"/>
      <c r="L647" s="92"/>
    </row>
    <row r="648" spans="1:12" s="165" customFormat="1" ht="14.65" customHeight="1">
      <c r="A648" s="92"/>
      <c r="B648" s="92"/>
      <c r="C648" s="161"/>
      <c r="D648" s="92"/>
      <c r="E648" s="92"/>
      <c r="F648" s="92"/>
      <c r="G648" s="92"/>
      <c r="H648" s="92"/>
      <c r="I648" s="92"/>
      <c r="J648" s="92"/>
      <c r="K648" s="92"/>
      <c r="L648" s="92"/>
    </row>
    <row r="649" spans="1:12" s="165" customFormat="1" ht="14.65" customHeight="1">
      <c r="A649" s="92"/>
      <c r="B649" s="92"/>
      <c r="C649" s="161"/>
      <c r="D649" s="92"/>
      <c r="E649" s="92"/>
      <c r="F649" s="92"/>
      <c r="G649" s="92"/>
      <c r="H649" s="92"/>
      <c r="I649" s="92"/>
      <c r="J649" s="92"/>
      <c r="K649" s="92"/>
      <c r="L649" s="92"/>
    </row>
    <row r="650" spans="1:12" s="165" customFormat="1" ht="14.65" customHeight="1">
      <c r="A650" s="92"/>
      <c r="B650" s="92"/>
      <c r="C650" s="161"/>
      <c r="D650" s="92"/>
      <c r="E650" s="92"/>
      <c r="F650" s="92"/>
      <c r="G650" s="92"/>
      <c r="H650" s="92"/>
      <c r="I650" s="92"/>
      <c r="J650" s="92"/>
      <c r="K650" s="92"/>
      <c r="L650" s="92"/>
    </row>
    <row r="651" spans="1:12" s="165" customFormat="1" ht="14.65" customHeight="1">
      <c r="A651" s="92"/>
      <c r="B651" s="92"/>
      <c r="C651" s="161"/>
      <c r="D651" s="92"/>
      <c r="E651" s="92"/>
      <c r="F651" s="92"/>
      <c r="G651" s="92"/>
      <c r="H651" s="92"/>
      <c r="I651" s="92"/>
      <c r="J651" s="92"/>
      <c r="K651" s="92"/>
      <c r="L651" s="92"/>
    </row>
    <row r="652" spans="1:12" s="165" customFormat="1" ht="14.65" customHeight="1">
      <c r="A652" s="92"/>
      <c r="B652" s="92"/>
      <c r="C652" s="161"/>
      <c r="D652" s="92"/>
      <c r="E652" s="92"/>
      <c r="F652" s="92"/>
      <c r="G652" s="92"/>
      <c r="H652" s="92"/>
      <c r="I652" s="92"/>
      <c r="J652" s="92"/>
      <c r="K652" s="92"/>
      <c r="L652" s="92"/>
    </row>
    <row r="653" spans="1:12" s="165" customFormat="1" ht="14.65" customHeight="1">
      <c r="A653" s="92"/>
      <c r="B653" s="92"/>
      <c r="C653" s="161"/>
      <c r="D653" s="92"/>
      <c r="E653" s="92"/>
      <c r="F653" s="92"/>
      <c r="G653" s="92"/>
      <c r="H653" s="92"/>
      <c r="I653" s="92"/>
      <c r="J653" s="92"/>
      <c r="K653" s="92"/>
      <c r="L653" s="92"/>
    </row>
    <row r="654" spans="1:12" s="165" customFormat="1" ht="14.65" customHeight="1">
      <c r="A654" s="92"/>
      <c r="B654" s="92"/>
      <c r="C654" s="161"/>
      <c r="D654" s="92"/>
      <c r="E654" s="92"/>
      <c r="F654" s="92"/>
      <c r="G654" s="92"/>
      <c r="H654" s="92"/>
      <c r="I654" s="92"/>
      <c r="J654" s="92"/>
      <c r="K654" s="92"/>
      <c r="L654" s="92"/>
    </row>
    <row r="655" spans="1:12" s="165" customFormat="1" ht="14.65" customHeight="1">
      <c r="A655" s="92"/>
      <c r="B655" s="92"/>
      <c r="C655" s="161"/>
      <c r="D655" s="92"/>
      <c r="E655" s="92"/>
      <c r="F655" s="92"/>
      <c r="G655" s="92"/>
      <c r="H655" s="92"/>
      <c r="I655" s="92"/>
      <c r="J655" s="92"/>
      <c r="K655" s="92"/>
      <c r="L655" s="92"/>
    </row>
    <row r="656" spans="1:12" s="165" customFormat="1" ht="14.65" customHeight="1">
      <c r="A656" s="92"/>
      <c r="B656" s="92"/>
      <c r="C656" s="161"/>
      <c r="D656" s="92"/>
      <c r="E656" s="92"/>
      <c r="F656" s="92"/>
      <c r="G656" s="92"/>
      <c r="H656" s="92"/>
      <c r="I656" s="92"/>
      <c r="J656" s="92"/>
      <c r="K656" s="92"/>
      <c r="L656" s="92"/>
    </row>
    <row r="657" spans="1:12" s="165" customFormat="1" ht="14.65" customHeight="1">
      <c r="A657" s="92"/>
      <c r="B657" s="92"/>
      <c r="C657" s="161"/>
      <c r="D657" s="92"/>
      <c r="E657" s="92"/>
      <c r="F657" s="92"/>
      <c r="G657" s="92"/>
      <c r="H657" s="92"/>
      <c r="I657" s="92"/>
      <c r="J657" s="92"/>
      <c r="K657" s="92"/>
      <c r="L657" s="92"/>
    </row>
    <row r="658" spans="1:12" s="165" customFormat="1" ht="14.65" customHeight="1">
      <c r="A658" s="92"/>
      <c r="B658" s="92"/>
      <c r="C658" s="161"/>
      <c r="D658" s="92"/>
      <c r="E658" s="92"/>
      <c r="F658" s="92"/>
      <c r="G658" s="92"/>
      <c r="H658" s="92"/>
      <c r="I658" s="92"/>
      <c r="J658" s="92"/>
      <c r="K658" s="92"/>
      <c r="L658" s="92"/>
    </row>
    <row r="659" spans="1:12" s="165" customFormat="1" ht="14.65" customHeight="1">
      <c r="A659" s="92"/>
      <c r="B659" s="92"/>
      <c r="C659" s="161"/>
      <c r="D659" s="92"/>
      <c r="E659" s="92"/>
      <c r="F659" s="92"/>
      <c r="G659" s="92"/>
      <c r="H659" s="92"/>
      <c r="I659" s="92"/>
      <c r="J659" s="92"/>
      <c r="K659" s="92"/>
      <c r="L659" s="92"/>
    </row>
    <row r="660" spans="1:12" s="165" customFormat="1" ht="14.65" customHeight="1">
      <c r="A660" s="92"/>
      <c r="B660" s="92"/>
      <c r="C660" s="161"/>
      <c r="D660" s="92"/>
      <c r="E660" s="92"/>
      <c r="F660" s="92"/>
      <c r="G660" s="92"/>
      <c r="H660" s="92"/>
      <c r="I660" s="92"/>
      <c r="J660" s="92"/>
      <c r="K660" s="92"/>
      <c r="L660" s="92"/>
    </row>
    <row r="661" spans="1:12" s="165" customFormat="1" ht="14.65" customHeight="1">
      <c r="A661" s="92"/>
      <c r="B661" s="92"/>
      <c r="C661" s="161"/>
      <c r="D661" s="92"/>
      <c r="E661" s="92"/>
      <c r="F661" s="92"/>
      <c r="G661" s="92"/>
      <c r="H661" s="92"/>
      <c r="I661" s="92"/>
      <c r="J661" s="92"/>
      <c r="K661" s="92"/>
      <c r="L661" s="92"/>
    </row>
    <row r="662" spans="1:12" s="165" customFormat="1" ht="14.65" customHeight="1">
      <c r="A662" s="92"/>
      <c r="B662" s="92"/>
      <c r="C662" s="161"/>
      <c r="D662" s="92"/>
      <c r="E662" s="92"/>
      <c r="F662" s="92"/>
      <c r="G662" s="92"/>
      <c r="H662" s="92"/>
      <c r="I662" s="92"/>
      <c r="J662" s="92"/>
      <c r="K662" s="92"/>
      <c r="L662" s="92"/>
    </row>
    <row r="663" spans="1:12" s="165" customFormat="1" ht="14.65" customHeight="1">
      <c r="A663" s="92"/>
      <c r="B663" s="92"/>
      <c r="C663" s="161"/>
      <c r="D663" s="92"/>
      <c r="E663" s="92"/>
      <c r="F663" s="92"/>
      <c r="G663" s="92"/>
      <c r="H663" s="92"/>
      <c r="I663" s="92"/>
      <c r="J663" s="92"/>
      <c r="K663" s="92"/>
      <c r="L663" s="92"/>
    </row>
    <row r="664" spans="1:12" s="165" customFormat="1" ht="14.65" customHeight="1">
      <c r="A664" s="92"/>
      <c r="B664" s="92"/>
      <c r="C664" s="161"/>
      <c r="D664" s="92"/>
      <c r="E664" s="92"/>
      <c r="F664" s="92"/>
      <c r="G664" s="92"/>
      <c r="H664" s="92"/>
      <c r="I664" s="92"/>
      <c r="J664" s="92"/>
      <c r="K664" s="92"/>
      <c r="L664" s="92"/>
    </row>
    <row r="665" spans="1:12" s="165" customFormat="1" ht="14.65" customHeight="1">
      <c r="A665" s="92"/>
      <c r="B665" s="92"/>
      <c r="C665" s="161"/>
      <c r="D665" s="92"/>
      <c r="E665" s="92"/>
      <c r="F665" s="92"/>
      <c r="G665" s="92"/>
      <c r="H665" s="92"/>
      <c r="I665" s="92"/>
      <c r="J665" s="92"/>
      <c r="K665" s="92"/>
      <c r="L665" s="92"/>
    </row>
    <row r="666" spans="1:12" s="165" customFormat="1" ht="14.65" customHeight="1">
      <c r="A666" s="92"/>
      <c r="B666" s="92"/>
      <c r="C666" s="161"/>
      <c r="D666" s="92"/>
      <c r="E666" s="92"/>
      <c r="F666" s="92"/>
      <c r="G666" s="92"/>
      <c r="H666" s="92"/>
      <c r="I666" s="92"/>
      <c r="J666" s="92"/>
      <c r="K666" s="92"/>
      <c r="L666" s="92"/>
    </row>
    <row r="667" spans="1:12" s="165" customFormat="1" ht="14.65" customHeight="1">
      <c r="A667" s="92"/>
      <c r="B667" s="92"/>
      <c r="C667" s="161"/>
      <c r="D667" s="92"/>
      <c r="E667" s="92"/>
      <c r="F667" s="92"/>
      <c r="G667" s="92"/>
      <c r="H667" s="92"/>
      <c r="I667" s="92"/>
      <c r="J667" s="92"/>
      <c r="K667" s="92"/>
      <c r="L667" s="92"/>
    </row>
    <row r="668" spans="1:12" s="165" customFormat="1" ht="14.65" customHeight="1">
      <c r="A668" s="92"/>
      <c r="B668" s="92"/>
      <c r="C668" s="161"/>
      <c r="D668" s="92"/>
      <c r="E668" s="92"/>
      <c r="F668" s="92"/>
      <c r="G668" s="92"/>
      <c r="H668" s="92"/>
      <c r="I668" s="92"/>
      <c r="J668" s="92"/>
      <c r="K668" s="92"/>
      <c r="L668" s="92"/>
    </row>
    <row r="669" spans="1:12" s="165" customFormat="1" ht="14.65" customHeight="1">
      <c r="A669" s="92"/>
      <c r="B669" s="92"/>
      <c r="C669" s="161"/>
      <c r="D669" s="92"/>
      <c r="E669" s="92"/>
      <c r="F669" s="92"/>
      <c r="G669" s="92"/>
      <c r="H669" s="92"/>
      <c r="I669" s="92"/>
      <c r="J669" s="92"/>
      <c r="K669" s="92"/>
      <c r="L669" s="92"/>
    </row>
    <row r="670" spans="1:12" s="165" customFormat="1" ht="14.65" customHeight="1">
      <c r="A670" s="92"/>
      <c r="B670" s="92"/>
      <c r="C670" s="161"/>
      <c r="D670" s="92"/>
      <c r="E670" s="92"/>
      <c r="F670" s="92"/>
      <c r="G670" s="92"/>
      <c r="H670" s="92"/>
      <c r="I670" s="92"/>
      <c r="J670" s="92"/>
      <c r="K670" s="92"/>
      <c r="L670" s="92"/>
    </row>
    <row r="671" spans="1:12" s="165" customFormat="1" ht="14.65" customHeight="1">
      <c r="A671" s="92"/>
      <c r="B671" s="92"/>
      <c r="C671" s="161"/>
      <c r="D671" s="92"/>
      <c r="E671" s="92"/>
      <c r="F671" s="92"/>
      <c r="G671" s="92"/>
      <c r="H671" s="92"/>
      <c r="I671" s="92"/>
      <c r="J671" s="92"/>
      <c r="K671" s="92"/>
      <c r="L671" s="92"/>
    </row>
    <row r="672" spans="1:12" s="165" customFormat="1" ht="14.65" customHeight="1">
      <c r="A672" s="92"/>
      <c r="B672" s="92"/>
      <c r="C672" s="161"/>
      <c r="D672" s="92"/>
      <c r="E672" s="92"/>
      <c r="F672" s="92"/>
      <c r="G672" s="92"/>
      <c r="H672" s="92"/>
      <c r="I672" s="92"/>
      <c r="J672" s="92"/>
      <c r="K672" s="92"/>
      <c r="L672" s="92"/>
    </row>
    <row r="673" spans="1:12" s="165" customFormat="1" ht="14.65" customHeight="1">
      <c r="A673" s="92"/>
      <c r="B673" s="92"/>
      <c r="C673" s="161"/>
      <c r="D673" s="92"/>
      <c r="E673" s="92"/>
      <c r="F673" s="92"/>
      <c r="G673" s="92"/>
      <c r="H673" s="92"/>
      <c r="I673" s="92"/>
      <c r="J673" s="92"/>
      <c r="K673" s="92"/>
      <c r="L673" s="92"/>
    </row>
    <row r="674" spans="1:12" s="165" customFormat="1" ht="14.65" customHeight="1">
      <c r="A674" s="92"/>
      <c r="B674" s="92"/>
      <c r="C674" s="161"/>
      <c r="D674" s="92"/>
      <c r="E674" s="92"/>
      <c r="F674" s="92"/>
      <c r="G674" s="92"/>
      <c r="H674" s="92"/>
      <c r="I674" s="92"/>
      <c r="J674" s="92"/>
      <c r="K674" s="92"/>
      <c r="L674" s="92"/>
    </row>
    <row r="675" spans="1:12" s="165" customFormat="1" ht="14.65" customHeight="1">
      <c r="A675" s="92"/>
      <c r="B675" s="92"/>
      <c r="C675" s="161"/>
      <c r="D675" s="92"/>
      <c r="E675" s="92"/>
      <c r="F675" s="92"/>
      <c r="G675" s="92"/>
      <c r="H675" s="92"/>
      <c r="I675" s="92"/>
      <c r="J675" s="92"/>
      <c r="K675" s="92"/>
      <c r="L675" s="92"/>
    </row>
    <row r="676" spans="1:12" s="165" customFormat="1" ht="14.65" customHeight="1">
      <c r="A676" s="92"/>
      <c r="B676" s="92"/>
      <c r="C676" s="161"/>
      <c r="D676" s="92"/>
      <c r="E676" s="92"/>
      <c r="F676" s="92"/>
      <c r="G676" s="92"/>
      <c r="H676" s="92"/>
      <c r="I676" s="92"/>
      <c r="J676" s="92"/>
      <c r="K676" s="92"/>
      <c r="L676" s="92"/>
    </row>
    <row r="677" spans="1:12" s="165" customFormat="1" ht="14.65" customHeight="1">
      <c r="A677" s="92"/>
      <c r="B677" s="92"/>
      <c r="C677" s="161"/>
      <c r="D677" s="92"/>
      <c r="E677" s="92"/>
      <c r="F677" s="92"/>
      <c r="G677" s="92"/>
      <c r="H677" s="92"/>
      <c r="I677" s="92"/>
      <c r="J677" s="92"/>
      <c r="K677" s="92"/>
      <c r="L677" s="92"/>
    </row>
    <row r="678" spans="1:12" s="165" customFormat="1" ht="14.65" customHeight="1">
      <c r="A678" s="92"/>
      <c r="B678" s="92"/>
      <c r="C678" s="161"/>
      <c r="D678" s="92"/>
      <c r="E678" s="92"/>
      <c r="F678" s="92"/>
      <c r="G678" s="92"/>
      <c r="H678" s="92"/>
      <c r="I678" s="92"/>
      <c r="J678" s="92"/>
      <c r="K678" s="92"/>
      <c r="L678" s="92"/>
    </row>
    <row r="679" spans="1:12" s="165" customFormat="1" ht="14.65" customHeight="1">
      <c r="A679" s="92"/>
      <c r="B679" s="92"/>
      <c r="C679" s="161"/>
      <c r="D679" s="92"/>
      <c r="E679" s="92"/>
      <c r="F679" s="92"/>
      <c r="G679" s="92"/>
      <c r="H679" s="92"/>
      <c r="I679" s="92"/>
      <c r="J679" s="92"/>
      <c r="K679" s="92"/>
      <c r="L679" s="92"/>
    </row>
    <row r="680" spans="1:12" s="165" customFormat="1" ht="14.65" customHeight="1">
      <c r="A680" s="92"/>
      <c r="B680" s="92"/>
      <c r="C680" s="161"/>
      <c r="D680" s="92"/>
      <c r="E680" s="92"/>
      <c r="F680" s="92"/>
      <c r="G680" s="92"/>
      <c r="H680" s="92"/>
      <c r="I680" s="92"/>
      <c r="J680" s="92"/>
      <c r="K680" s="92"/>
      <c r="L680" s="92"/>
    </row>
    <row r="681" spans="1:12" s="165" customFormat="1" ht="14.65" customHeight="1">
      <c r="A681" s="92"/>
      <c r="B681" s="92"/>
      <c r="C681" s="161"/>
      <c r="D681" s="92"/>
      <c r="E681" s="92"/>
      <c r="F681" s="92"/>
      <c r="G681" s="92"/>
      <c r="H681" s="92"/>
      <c r="I681" s="92"/>
      <c r="J681" s="92"/>
      <c r="K681" s="92"/>
      <c r="L681" s="92"/>
    </row>
    <row r="682" spans="1:12" s="165" customFormat="1" ht="14.65" customHeight="1">
      <c r="A682" s="92"/>
      <c r="B682" s="92"/>
      <c r="C682" s="161"/>
      <c r="D682" s="92"/>
      <c r="E682" s="92"/>
      <c r="F682" s="92"/>
      <c r="G682" s="92"/>
      <c r="H682" s="92"/>
      <c r="I682" s="92"/>
      <c r="J682" s="92"/>
      <c r="K682" s="92"/>
      <c r="L682" s="92"/>
    </row>
    <row r="683" spans="1:12" s="165" customFormat="1" ht="14.65" customHeight="1">
      <c r="A683" s="92"/>
      <c r="B683" s="92"/>
      <c r="C683" s="161"/>
      <c r="D683" s="92"/>
      <c r="E683" s="92"/>
      <c r="F683" s="92"/>
      <c r="G683" s="92"/>
      <c r="H683" s="92"/>
      <c r="I683" s="92"/>
      <c r="J683" s="92"/>
      <c r="K683" s="92"/>
      <c r="L683" s="92"/>
    </row>
    <row r="684" spans="1:12" s="165" customFormat="1" ht="14.65" customHeight="1">
      <c r="A684" s="92"/>
      <c r="B684" s="92"/>
      <c r="C684" s="161"/>
      <c r="D684" s="92"/>
      <c r="E684" s="92"/>
      <c r="F684" s="92"/>
      <c r="G684" s="92"/>
      <c r="H684" s="92"/>
      <c r="I684" s="92"/>
      <c r="J684" s="92"/>
      <c r="K684" s="92"/>
      <c r="L684" s="92"/>
    </row>
    <row r="685" spans="1:12" s="165" customFormat="1" ht="14.65" customHeight="1">
      <c r="A685" s="92"/>
      <c r="B685" s="92"/>
      <c r="C685" s="161"/>
      <c r="D685" s="92"/>
      <c r="E685" s="92"/>
      <c r="F685" s="92"/>
      <c r="G685" s="92"/>
      <c r="H685" s="92"/>
      <c r="I685" s="92"/>
      <c r="J685" s="92"/>
      <c r="K685" s="92"/>
      <c r="L685" s="92"/>
    </row>
    <row r="686" spans="1:12" s="165" customFormat="1" ht="14.65" customHeight="1">
      <c r="A686" s="92"/>
      <c r="B686" s="92"/>
      <c r="C686" s="161"/>
      <c r="D686" s="92"/>
      <c r="E686" s="92"/>
      <c r="F686" s="92"/>
      <c r="G686" s="92"/>
      <c r="H686" s="92"/>
      <c r="I686" s="92"/>
      <c r="J686" s="92"/>
      <c r="K686" s="92"/>
      <c r="L686" s="92"/>
    </row>
    <row r="687" spans="1:12" s="165" customFormat="1" ht="14.65" customHeight="1">
      <c r="A687" s="92"/>
      <c r="B687" s="92"/>
      <c r="C687" s="161"/>
      <c r="D687" s="92"/>
      <c r="E687" s="92"/>
      <c r="F687" s="92"/>
      <c r="G687" s="92"/>
      <c r="H687" s="92"/>
      <c r="I687" s="92"/>
      <c r="J687" s="92"/>
      <c r="K687" s="92"/>
      <c r="L687" s="92"/>
    </row>
    <row r="688" spans="1:12" s="165" customFormat="1" ht="14.65" customHeight="1">
      <c r="A688" s="92"/>
      <c r="B688" s="92"/>
      <c r="C688" s="161"/>
      <c r="D688" s="92"/>
      <c r="E688" s="92"/>
      <c r="F688" s="92"/>
      <c r="G688" s="92"/>
      <c r="H688" s="92"/>
      <c r="I688" s="92"/>
      <c r="J688" s="92"/>
      <c r="K688" s="92"/>
      <c r="L688" s="92"/>
    </row>
    <row r="689" spans="1:12" s="165" customFormat="1" ht="14.65" customHeight="1">
      <c r="A689" s="92"/>
      <c r="B689" s="92"/>
      <c r="C689" s="161"/>
      <c r="D689" s="92"/>
      <c r="E689" s="92"/>
      <c r="F689" s="92"/>
      <c r="G689" s="92"/>
      <c r="H689" s="92"/>
      <c r="I689" s="92"/>
      <c r="J689" s="92"/>
      <c r="K689" s="92"/>
      <c r="L689" s="92"/>
    </row>
    <row r="690" spans="1:12" s="165" customFormat="1" ht="14.65" customHeight="1">
      <c r="A690" s="92"/>
      <c r="B690" s="92"/>
      <c r="C690" s="161"/>
      <c r="D690" s="92"/>
      <c r="E690" s="92"/>
      <c r="F690" s="92"/>
      <c r="G690" s="92"/>
      <c r="H690" s="92"/>
      <c r="I690" s="92"/>
      <c r="J690" s="92"/>
      <c r="K690" s="92"/>
      <c r="L690" s="92"/>
    </row>
    <row r="691" spans="1:12" s="165" customFormat="1" ht="14.65" customHeight="1">
      <c r="A691" s="92"/>
      <c r="B691" s="92"/>
      <c r="C691" s="161"/>
      <c r="D691" s="92"/>
      <c r="E691" s="92"/>
      <c r="F691" s="92"/>
      <c r="G691" s="92"/>
      <c r="H691" s="92"/>
      <c r="I691" s="92"/>
      <c r="J691" s="92"/>
      <c r="K691" s="92"/>
      <c r="L691" s="92"/>
    </row>
    <row r="692" spans="1:12" s="165" customFormat="1" ht="14.65" customHeight="1">
      <c r="A692" s="92"/>
      <c r="B692" s="92"/>
      <c r="C692" s="161"/>
      <c r="D692" s="92"/>
      <c r="E692" s="92"/>
      <c r="F692" s="92"/>
      <c r="G692" s="92"/>
      <c r="H692" s="92"/>
      <c r="I692" s="92"/>
      <c r="J692" s="92"/>
      <c r="K692" s="92"/>
      <c r="L692" s="92"/>
    </row>
    <row r="693" spans="1:12" s="165" customFormat="1" ht="14.65" customHeight="1">
      <c r="A693" s="92"/>
      <c r="B693" s="92"/>
      <c r="C693" s="161"/>
      <c r="D693" s="92"/>
      <c r="E693" s="92"/>
      <c r="F693" s="92"/>
      <c r="G693" s="92"/>
      <c r="H693" s="92"/>
      <c r="I693" s="92"/>
      <c r="J693" s="92"/>
      <c r="K693" s="92"/>
      <c r="L693" s="92"/>
    </row>
    <row r="694" spans="1:12" s="165" customFormat="1" ht="14.65" customHeight="1">
      <c r="A694" s="92"/>
      <c r="B694" s="92"/>
      <c r="C694" s="161"/>
      <c r="D694" s="92"/>
      <c r="E694" s="92"/>
      <c r="F694" s="92"/>
      <c r="G694" s="92"/>
      <c r="H694" s="92"/>
      <c r="I694" s="92"/>
      <c r="J694" s="92"/>
      <c r="K694" s="92"/>
      <c r="L694" s="92"/>
    </row>
    <row r="695" spans="1:12" s="165" customFormat="1" ht="14.65" customHeight="1">
      <c r="A695" s="92"/>
      <c r="B695" s="92"/>
      <c r="C695" s="161"/>
      <c r="D695" s="92"/>
      <c r="E695" s="92"/>
      <c r="F695" s="92"/>
      <c r="G695" s="92"/>
      <c r="H695" s="92"/>
      <c r="I695" s="92"/>
      <c r="J695" s="92"/>
      <c r="K695" s="92"/>
      <c r="L695" s="92"/>
    </row>
    <row r="696" spans="1:12" s="165" customFormat="1" ht="14.65" customHeight="1">
      <c r="A696" s="92"/>
      <c r="B696" s="92"/>
      <c r="C696" s="161"/>
      <c r="D696" s="92"/>
      <c r="E696" s="92"/>
      <c r="F696" s="92"/>
      <c r="G696" s="92"/>
      <c r="H696" s="92"/>
      <c r="I696" s="92"/>
      <c r="J696" s="92"/>
      <c r="K696" s="92"/>
      <c r="L696" s="92"/>
    </row>
    <row r="697" spans="1:12" s="165" customFormat="1" ht="14.65" customHeight="1">
      <c r="A697" s="92"/>
      <c r="B697" s="92"/>
      <c r="C697" s="161"/>
      <c r="D697" s="92"/>
      <c r="E697" s="92"/>
      <c r="F697" s="92"/>
      <c r="G697" s="92"/>
      <c r="H697" s="92"/>
      <c r="I697" s="92"/>
      <c r="J697" s="92"/>
      <c r="K697" s="92"/>
      <c r="L697" s="92"/>
    </row>
    <row r="698" spans="1:12" s="165" customFormat="1" ht="14.65" customHeight="1">
      <c r="A698" s="92"/>
      <c r="B698" s="92"/>
      <c r="C698" s="161"/>
      <c r="D698" s="92"/>
      <c r="E698" s="92"/>
      <c r="F698" s="92"/>
      <c r="G698" s="92"/>
      <c r="H698" s="92"/>
      <c r="I698" s="92"/>
      <c r="J698" s="92"/>
      <c r="K698" s="92"/>
      <c r="L698" s="92"/>
    </row>
    <row r="699" spans="1:12" s="165" customFormat="1" ht="14.65" customHeight="1">
      <c r="A699" s="92"/>
      <c r="B699" s="92"/>
      <c r="C699" s="161"/>
      <c r="D699" s="92"/>
      <c r="E699" s="92"/>
      <c r="F699" s="92"/>
      <c r="G699" s="92"/>
      <c r="H699" s="92"/>
      <c r="I699" s="92"/>
      <c r="J699" s="92"/>
      <c r="K699" s="92"/>
      <c r="L699" s="92"/>
    </row>
    <row r="700" spans="1:12" s="165" customFormat="1" ht="14.65" customHeight="1">
      <c r="A700" s="92"/>
      <c r="B700" s="92"/>
      <c r="C700" s="161"/>
      <c r="D700" s="92"/>
      <c r="E700" s="92"/>
      <c r="F700" s="92"/>
      <c r="G700" s="92"/>
      <c r="H700" s="92"/>
      <c r="I700" s="92"/>
      <c r="J700" s="92"/>
      <c r="K700" s="92"/>
      <c r="L700" s="92"/>
    </row>
    <row r="701" spans="1:12" s="165" customFormat="1" ht="14.65" customHeight="1">
      <c r="A701" s="92"/>
      <c r="B701" s="92"/>
      <c r="C701" s="161"/>
      <c r="D701" s="92"/>
      <c r="E701" s="92"/>
      <c r="F701" s="92"/>
      <c r="G701" s="92"/>
      <c r="H701" s="92"/>
      <c r="I701" s="92"/>
      <c r="J701" s="92"/>
      <c r="K701" s="92"/>
      <c r="L701" s="92"/>
    </row>
    <row r="702" spans="1:12" s="165" customFormat="1" ht="14.65" customHeight="1">
      <c r="A702" s="92"/>
      <c r="B702" s="92"/>
      <c r="C702" s="161"/>
      <c r="D702" s="92"/>
      <c r="E702" s="92"/>
      <c r="F702" s="92"/>
      <c r="G702" s="92"/>
      <c r="H702" s="92"/>
      <c r="I702" s="92"/>
      <c r="J702" s="92"/>
      <c r="K702" s="92"/>
      <c r="L702" s="92"/>
    </row>
    <row r="703" spans="1:12" s="165" customFormat="1" ht="14.65" customHeight="1">
      <c r="A703" s="92"/>
      <c r="B703" s="92"/>
      <c r="C703" s="161"/>
      <c r="D703" s="92"/>
      <c r="E703" s="92"/>
      <c r="F703" s="92"/>
      <c r="G703" s="92"/>
      <c r="H703" s="92"/>
      <c r="I703" s="92"/>
      <c r="J703" s="92"/>
      <c r="K703" s="92"/>
      <c r="L703" s="92"/>
    </row>
    <row r="704" spans="1:12" s="165" customFormat="1" ht="14.65" customHeight="1">
      <c r="A704" s="92"/>
      <c r="B704" s="92"/>
      <c r="C704" s="161"/>
      <c r="D704" s="92"/>
      <c r="E704" s="92"/>
      <c r="F704" s="92"/>
      <c r="G704" s="92"/>
      <c r="H704" s="92"/>
      <c r="I704" s="92"/>
      <c r="J704" s="92"/>
      <c r="K704" s="92"/>
      <c r="L704" s="92"/>
    </row>
    <row r="705" spans="1:12" s="165" customFormat="1" ht="14.65" customHeight="1">
      <c r="A705" s="92"/>
      <c r="B705" s="92"/>
      <c r="C705" s="161"/>
      <c r="D705" s="92"/>
      <c r="E705" s="92"/>
      <c r="F705" s="92"/>
      <c r="G705" s="92"/>
      <c r="H705" s="92"/>
      <c r="I705" s="92"/>
      <c r="J705" s="92"/>
      <c r="K705" s="92"/>
      <c r="L705" s="92"/>
    </row>
    <row r="706" spans="1:12" s="165" customFormat="1" ht="14.65" customHeight="1">
      <c r="A706" s="92"/>
      <c r="B706" s="92"/>
      <c r="C706" s="161"/>
      <c r="D706" s="92"/>
      <c r="E706" s="92"/>
      <c r="F706" s="92"/>
      <c r="G706" s="92"/>
      <c r="H706" s="92"/>
      <c r="I706" s="92"/>
      <c r="J706" s="92"/>
      <c r="K706" s="92"/>
      <c r="L706" s="92"/>
    </row>
    <row r="707" spans="1:12" s="165" customFormat="1" ht="14.65" customHeight="1">
      <c r="A707" s="92"/>
      <c r="B707" s="92"/>
      <c r="C707" s="161"/>
      <c r="D707" s="92"/>
      <c r="E707" s="92"/>
      <c r="F707" s="92"/>
      <c r="G707" s="92"/>
      <c r="H707" s="92"/>
      <c r="I707" s="92"/>
      <c r="J707" s="92"/>
      <c r="K707" s="92"/>
      <c r="L707" s="92"/>
    </row>
    <row r="708" spans="1:12" s="165" customFormat="1" ht="14.65" customHeight="1">
      <c r="A708" s="92"/>
      <c r="B708" s="92"/>
      <c r="C708" s="161"/>
      <c r="D708" s="92"/>
      <c r="E708" s="92"/>
      <c r="F708" s="92"/>
      <c r="G708" s="92"/>
      <c r="H708" s="92"/>
      <c r="I708" s="92"/>
      <c r="J708" s="92"/>
      <c r="K708" s="92"/>
      <c r="L708" s="92"/>
    </row>
    <row r="709" spans="1:12" s="165" customFormat="1" ht="14.65" customHeight="1">
      <c r="A709" s="92"/>
      <c r="B709" s="92"/>
      <c r="C709" s="161"/>
      <c r="D709" s="92"/>
      <c r="E709" s="92"/>
      <c r="F709" s="92"/>
      <c r="G709" s="92"/>
      <c r="H709" s="92"/>
      <c r="I709" s="92"/>
      <c r="J709" s="92"/>
      <c r="K709" s="92"/>
      <c r="L709" s="92"/>
    </row>
    <row r="710" spans="1:12" s="165" customFormat="1" ht="14.65" customHeight="1">
      <c r="A710" s="92"/>
      <c r="B710" s="92"/>
      <c r="C710" s="161"/>
      <c r="D710" s="92"/>
      <c r="E710" s="92"/>
      <c r="F710" s="92"/>
      <c r="G710" s="92"/>
      <c r="H710" s="92"/>
      <c r="I710" s="92"/>
      <c r="J710" s="92"/>
      <c r="K710" s="92"/>
      <c r="L710" s="92"/>
    </row>
    <row r="711" spans="1:12" s="165" customFormat="1" ht="14.65" customHeight="1">
      <c r="A711" s="92"/>
      <c r="B711" s="92"/>
      <c r="C711" s="161"/>
      <c r="D711" s="92"/>
      <c r="E711" s="92"/>
      <c r="F711" s="92"/>
      <c r="G711" s="92"/>
      <c r="H711" s="92"/>
      <c r="I711" s="92"/>
      <c r="J711" s="92"/>
      <c r="K711" s="92"/>
      <c r="L711" s="92"/>
    </row>
    <row r="712" spans="1:12" s="165" customFormat="1" ht="14.65" customHeight="1">
      <c r="A712" s="92"/>
      <c r="B712" s="92"/>
      <c r="C712" s="161"/>
      <c r="D712" s="92"/>
      <c r="E712" s="92"/>
      <c r="F712" s="92"/>
      <c r="G712" s="92"/>
      <c r="H712" s="92"/>
      <c r="I712" s="92"/>
      <c r="J712" s="92"/>
      <c r="K712" s="92"/>
      <c r="L712" s="92"/>
    </row>
    <row r="713" spans="1:12" s="165" customFormat="1" ht="14.65" customHeight="1">
      <c r="A713" s="92"/>
      <c r="B713" s="92"/>
      <c r="C713" s="161"/>
      <c r="D713" s="92"/>
      <c r="E713" s="92"/>
      <c r="F713" s="92"/>
      <c r="G713" s="92"/>
      <c r="H713" s="92"/>
      <c r="I713" s="92"/>
      <c r="J713" s="92"/>
      <c r="K713" s="92"/>
      <c r="L713" s="92"/>
    </row>
    <row r="714" spans="1:12" s="165" customFormat="1" ht="14.65" customHeight="1">
      <c r="A714" s="92"/>
      <c r="B714" s="92"/>
      <c r="C714" s="161"/>
      <c r="D714" s="92"/>
      <c r="E714" s="92"/>
      <c r="F714" s="92"/>
      <c r="G714" s="92"/>
      <c r="H714" s="92"/>
      <c r="I714" s="92"/>
      <c r="J714" s="92"/>
      <c r="K714" s="92"/>
      <c r="L714" s="92"/>
    </row>
    <row r="715" spans="1:12" s="165" customFormat="1" ht="14.65" customHeight="1">
      <c r="A715" s="92"/>
      <c r="B715" s="92"/>
      <c r="C715" s="161"/>
      <c r="D715" s="92"/>
      <c r="E715" s="92"/>
      <c r="F715" s="92"/>
      <c r="G715" s="92"/>
      <c r="H715" s="92"/>
      <c r="I715" s="92"/>
      <c r="J715" s="92"/>
      <c r="K715" s="92"/>
      <c r="L715" s="92"/>
    </row>
    <row r="716" spans="1:12" s="165" customFormat="1" ht="14.65" customHeight="1">
      <c r="A716" s="92"/>
      <c r="B716" s="92"/>
      <c r="C716" s="161"/>
      <c r="D716" s="92"/>
      <c r="E716" s="92"/>
      <c r="F716" s="92"/>
      <c r="G716" s="92"/>
      <c r="H716" s="92"/>
      <c r="I716" s="92"/>
      <c r="J716" s="92"/>
      <c r="K716" s="92"/>
      <c r="L716" s="92"/>
    </row>
    <row r="717" spans="1:12" s="165" customFormat="1" ht="14.65" customHeight="1">
      <c r="A717" s="92"/>
      <c r="B717" s="92"/>
      <c r="C717" s="161"/>
      <c r="D717" s="92"/>
      <c r="E717" s="92"/>
      <c r="F717" s="92"/>
      <c r="G717" s="92"/>
      <c r="H717" s="92"/>
      <c r="I717" s="92"/>
      <c r="J717" s="92"/>
      <c r="K717" s="92"/>
      <c r="L717" s="92"/>
    </row>
    <row r="718" spans="1:12" s="165" customFormat="1" ht="14.65" customHeight="1">
      <c r="A718" s="92"/>
      <c r="B718" s="92"/>
      <c r="C718" s="161"/>
      <c r="D718" s="92"/>
      <c r="E718" s="92"/>
      <c r="F718" s="92"/>
      <c r="G718" s="92"/>
      <c r="H718" s="92"/>
      <c r="I718" s="92"/>
      <c r="J718" s="92"/>
      <c r="K718" s="92"/>
      <c r="L718" s="92"/>
    </row>
    <row r="719" spans="1:12" s="165" customFormat="1" ht="14.65" customHeight="1">
      <c r="A719" s="92"/>
      <c r="B719" s="92"/>
      <c r="C719" s="161"/>
      <c r="D719" s="92"/>
      <c r="E719" s="92"/>
      <c r="F719" s="92"/>
      <c r="G719" s="92"/>
      <c r="H719" s="92"/>
      <c r="I719" s="92"/>
      <c r="J719" s="92"/>
      <c r="K719" s="92"/>
      <c r="L719" s="92"/>
    </row>
    <row r="720" spans="1:12" s="165" customFormat="1" ht="14.65" customHeight="1">
      <c r="A720" s="92"/>
      <c r="B720" s="92"/>
      <c r="C720" s="161"/>
      <c r="D720" s="92"/>
      <c r="E720" s="92"/>
      <c r="F720" s="92"/>
      <c r="G720" s="92"/>
      <c r="H720" s="92"/>
      <c r="I720" s="92"/>
      <c r="J720" s="92"/>
      <c r="K720" s="92"/>
      <c r="L720" s="92"/>
    </row>
    <row r="721" spans="1:12" s="165" customFormat="1" ht="14.65" customHeight="1">
      <c r="A721" s="92"/>
      <c r="B721" s="92"/>
      <c r="C721" s="161"/>
      <c r="D721" s="92"/>
      <c r="E721" s="92"/>
      <c r="F721" s="92"/>
      <c r="G721" s="92"/>
      <c r="H721" s="92"/>
      <c r="I721" s="92"/>
      <c r="J721" s="92"/>
      <c r="K721" s="92"/>
      <c r="L721" s="92"/>
    </row>
    <row r="722" spans="1:12" s="165" customFormat="1" ht="14.65" customHeight="1">
      <c r="A722" s="92"/>
      <c r="B722" s="92"/>
      <c r="C722" s="161"/>
      <c r="D722" s="92"/>
      <c r="E722" s="92"/>
      <c r="F722" s="92"/>
      <c r="G722" s="92"/>
      <c r="H722" s="92"/>
      <c r="I722" s="92"/>
      <c r="J722" s="92"/>
      <c r="K722" s="92"/>
      <c r="L722" s="92"/>
    </row>
    <row r="723" spans="1:12" s="165" customFormat="1" ht="14.65" customHeight="1">
      <c r="A723" s="92"/>
      <c r="B723" s="92"/>
      <c r="C723" s="161"/>
      <c r="D723" s="92"/>
      <c r="E723" s="92"/>
      <c r="F723" s="92"/>
      <c r="G723" s="92"/>
      <c r="H723" s="92"/>
      <c r="I723" s="92"/>
      <c r="J723" s="92"/>
      <c r="K723" s="92"/>
      <c r="L723" s="92"/>
    </row>
    <row r="724" spans="1:12" s="165" customFormat="1" ht="14.65" customHeight="1">
      <c r="A724" s="92"/>
      <c r="B724" s="92"/>
      <c r="C724" s="161"/>
      <c r="D724" s="92"/>
      <c r="E724" s="92"/>
      <c r="F724" s="92"/>
      <c r="G724" s="92"/>
      <c r="H724" s="92"/>
      <c r="I724" s="92"/>
      <c r="J724" s="92"/>
      <c r="K724" s="92"/>
      <c r="L724" s="92"/>
    </row>
    <row r="725" spans="1:12" s="165" customFormat="1" ht="14.65" customHeight="1">
      <c r="A725" s="92"/>
      <c r="B725" s="92"/>
      <c r="C725" s="161"/>
      <c r="D725" s="92"/>
      <c r="E725" s="92"/>
      <c r="F725" s="92"/>
      <c r="G725" s="92"/>
      <c r="H725" s="92"/>
      <c r="I725" s="92"/>
      <c r="J725" s="92"/>
      <c r="K725" s="92"/>
      <c r="L725" s="92"/>
    </row>
    <row r="726" spans="1:12" s="165" customFormat="1" ht="14.65" customHeight="1">
      <c r="A726" s="92"/>
      <c r="B726" s="92"/>
      <c r="C726" s="161"/>
      <c r="D726" s="92"/>
      <c r="E726" s="92"/>
      <c r="F726" s="92"/>
      <c r="G726" s="92"/>
      <c r="H726" s="92"/>
      <c r="I726" s="92"/>
      <c r="J726" s="92"/>
      <c r="K726" s="92"/>
      <c r="L726" s="92"/>
    </row>
    <row r="727" spans="1:12" s="165" customFormat="1" ht="14.65" customHeight="1">
      <c r="A727" s="92"/>
      <c r="B727" s="92"/>
      <c r="C727" s="161"/>
      <c r="D727" s="92"/>
      <c r="E727" s="92"/>
      <c r="F727" s="92"/>
      <c r="G727" s="92"/>
      <c r="H727" s="92"/>
      <c r="I727" s="92"/>
      <c r="J727" s="92"/>
      <c r="K727" s="92"/>
      <c r="L727" s="92"/>
    </row>
    <row r="728" spans="1:12" s="165" customFormat="1" ht="14.65" customHeight="1">
      <c r="A728" s="92"/>
      <c r="B728" s="92"/>
      <c r="C728" s="161"/>
      <c r="D728" s="92"/>
      <c r="E728" s="92"/>
      <c r="F728" s="92"/>
      <c r="G728" s="92"/>
      <c r="H728" s="92"/>
      <c r="I728" s="92"/>
      <c r="J728" s="92"/>
      <c r="K728" s="92"/>
      <c r="L728" s="92"/>
    </row>
    <row r="729" spans="1:12" s="165" customFormat="1" ht="14.65" customHeight="1">
      <c r="A729" s="92"/>
      <c r="B729" s="92"/>
      <c r="C729" s="161"/>
      <c r="D729" s="92"/>
      <c r="E729" s="92"/>
      <c r="F729" s="92"/>
      <c r="G729" s="92"/>
      <c r="H729" s="92"/>
      <c r="I729" s="92"/>
      <c r="J729" s="92"/>
      <c r="K729" s="92"/>
      <c r="L729" s="92"/>
    </row>
    <row r="730" spans="1:12" s="165" customFormat="1" ht="14.65" customHeight="1">
      <c r="A730" s="92"/>
      <c r="B730" s="92"/>
      <c r="C730" s="161"/>
      <c r="D730" s="92"/>
      <c r="E730" s="92"/>
      <c r="F730" s="92"/>
      <c r="G730" s="92"/>
      <c r="H730" s="92"/>
      <c r="I730" s="92"/>
      <c r="J730" s="92"/>
      <c r="K730" s="92"/>
      <c r="L730" s="92"/>
    </row>
    <row r="731" spans="1:12" s="165" customFormat="1" ht="14.65" customHeight="1">
      <c r="A731" s="92"/>
      <c r="B731" s="92"/>
      <c r="C731" s="161"/>
      <c r="D731" s="92"/>
      <c r="E731" s="92"/>
      <c r="F731" s="92"/>
      <c r="G731" s="92"/>
      <c r="H731" s="92"/>
      <c r="I731" s="92"/>
      <c r="J731" s="92"/>
      <c r="K731" s="92"/>
      <c r="L731" s="92"/>
    </row>
    <row r="732" spans="1:12" s="165" customFormat="1" ht="14.65" customHeight="1">
      <c r="A732" s="92"/>
      <c r="B732" s="92"/>
      <c r="C732" s="161"/>
      <c r="D732" s="92"/>
      <c r="E732" s="92"/>
      <c r="F732" s="92"/>
      <c r="G732" s="92"/>
      <c r="H732" s="92"/>
      <c r="I732" s="92"/>
      <c r="J732" s="92"/>
      <c r="K732" s="92"/>
      <c r="L732" s="92"/>
    </row>
    <row r="733" spans="1:12" s="165" customFormat="1" ht="14.65" customHeight="1">
      <c r="A733" s="92"/>
      <c r="B733" s="92"/>
      <c r="C733" s="161"/>
      <c r="D733" s="92"/>
      <c r="E733" s="92"/>
      <c r="F733" s="92"/>
      <c r="G733" s="92"/>
      <c r="H733" s="92"/>
      <c r="I733" s="92"/>
      <c r="J733" s="92"/>
      <c r="K733" s="92"/>
      <c r="L733" s="92"/>
    </row>
    <row r="734" spans="1:12" s="165" customFormat="1" ht="14.65" customHeight="1">
      <c r="A734" s="92"/>
      <c r="B734" s="92"/>
      <c r="C734" s="161"/>
      <c r="D734" s="92"/>
      <c r="E734" s="92"/>
      <c r="F734" s="92"/>
      <c r="G734" s="92"/>
      <c r="H734" s="92"/>
      <c r="I734" s="92"/>
      <c r="J734" s="92"/>
      <c r="K734" s="92"/>
      <c r="L734" s="92"/>
    </row>
    <row r="735" spans="1:12" s="165" customFormat="1" ht="14.65" customHeight="1">
      <c r="A735" s="92"/>
      <c r="B735" s="92"/>
      <c r="C735" s="161"/>
      <c r="D735" s="92"/>
      <c r="E735" s="92"/>
      <c r="F735" s="92"/>
      <c r="G735" s="92"/>
      <c r="H735" s="92"/>
      <c r="I735" s="92"/>
      <c r="J735" s="92"/>
      <c r="K735" s="92"/>
      <c r="L735" s="92"/>
    </row>
    <row r="736" spans="1:12" s="165" customFormat="1" ht="14.65" customHeight="1">
      <c r="A736" s="92"/>
      <c r="B736" s="92"/>
      <c r="C736" s="161"/>
      <c r="D736" s="92"/>
      <c r="E736" s="92"/>
      <c r="F736" s="92"/>
      <c r="G736" s="92"/>
      <c r="H736" s="92"/>
      <c r="I736" s="92"/>
      <c r="J736" s="92"/>
      <c r="K736" s="92"/>
      <c r="L736" s="92"/>
    </row>
    <row r="737" spans="1:12" s="165" customFormat="1" ht="14.65" customHeight="1">
      <c r="A737" s="92"/>
      <c r="B737" s="92"/>
      <c r="C737" s="161"/>
      <c r="D737" s="92"/>
      <c r="E737" s="92"/>
      <c r="F737" s="92"/>
      <c r="G737" s="92"/>
      <c r="H737" s="92"/>
      <c r="I737" s="92"/>
      <c r="J737" s="92"/>
      <c r="K737" s="92"/>
      <c r="L737" s="92"/>
    </row>
    <row r="738" spans="1:12" s="165" customFormat="1" ht="14.65" customHeight="1">
      <c r="A738" s="92"/>
      <c r="B738" s="92"/>
      <c r="C738" s="161"/>
      <c r="D738" s="92"/>
      <c r="E738" s="92"/>
      <c r="F738" s="92"/>
      <c r="G738" s="92"/>
      <c r="H738" s="92"/>
      <c r="I738" s="92"/>
      <c r="J738" s="92"/>
      <c r="K738" s="92"/>
      <c r="L738" s="92"/>
    </row>
    <row r="739" spans="1:12" s="165" customFormat="1" ht="14.65" customHeight="1">
      <c r="A739" s="92"/>
      <c r="B739" s="92"/>
      <c r="C739" s="161"/>
      <c r="D739" s="92"/>
      <c r="E739" s="92"/>
      <c r="F739" s="92"/>
      <c r="G739" s="92"/>
      <c r="H739" s="92"/>
      <c r="I739" s="92"/>
      <c r="J739" s="92"/>
      <c r="K739" s="92"/>
      <c r="L739" s="92"/>
    </row>
    <row r="740" spans="1:12" s="165" customFormat="1" ht="14.65" customHeight="1">
      <c r="A740" s="92"/>
      <c r="B740" s="92"/>
      <c r="C740" s="161"/>
      <c r="D740" s="92"/>
      <c r="E740" s="92"/>
      <c r="F740" s="92"/>
      <c r="G740" s="92"/>
      <c r="H740" s="92"/>
      <c r="I740" s="92"/>
      <c r="J740" s="92"/>
      <c r="K740" s="92"/>
      <c r="L740" s="92"/>
    </row>
    <row r="741" spans="1:12" s="165" customFormat="1" ht="14.65" customHeight="1">
      <c r="A741" s="92"/>
      <c r="B741" s="92"/>
      <c r="C741" s="161"/>
      <c r="D741" s="92"/>
      <c r="E741" s="92"/>
      <c r="F741" s="92"/>
      <c r="G741" s="92"/>
      <c r="H741" s="92"/>
      <c r="I741" s="92"/>
      <c r="J741" s="92"/>
      <c r="K741" s="92"/>
      <c r="L741" s="92"/>
    </row>
    <row r="742" spans="1:12" s="165" customFormat="1" ht="14.65" customHeight="1">
      <c r="A742" s="92"/>
      <c r="B742" s="92"/>
      <c r="C742" s="161"/>
      <c r="D742" s="92"/>
      <c r="E742" s="92"/>
      <c r="F742" s="92"/>
      <c r="G742" s="92"/>
      <c r="H742" s="92"/>
      <c r="I742" s="92"/>
      <c r="J742" s="92"/>
      <c r="K742" s="92"/>
      <c r="L742" s="92"/>
    </row>
    <row r="743" spans="1:12" s="165" customFormat="1" ht="14.65" customHeight="1">
      <c r="A743" s="92"/>
      <c r="B743" s="92"/>
      <c r="C743" s="161"/>
      <c r="D743" s="92"/>
      <c r="E743" s="92"/>
      <c r="F743" s="92"/>
      <c r="G743" s="92"/>
      <c r="H743" s="92"/>
      <c r="I743" s="92"/>
      <c r="J743" s="92"/>
      <c r="K743" s="92"/>
      <c r="L743" s="92"/>
    </row>
    <row r="744" spans="1:12" s="165" customFormat="1" ht="14.65" customHeight="1">
      <c r="A744" s="92"/>
      <c r="B744" s="92"/>
      <c r="C744" s="161"/>
      <c r="D744" s="92"/>
      <c r="E744" s="92"/>
      <c r="F744" s="92"/>
      <c r="G744" s="92"/>
      <c r="H744" s="92"/>
      <c r="I744" s="92"/>
      <c r="J744" s="92"/>
      <c r="K744" s="92"/>
      <c r="L744" s="92"/>
    </row>
    <row r="745" spans="1:12" s="165" customFormat="1" ht="14.65" customHeight="1">
      <c r="A745" s="92"/>
      <c r="B745" s="92"/>
      <c r="C745" s="161"/>
      <c r="D745" s="92"/>
      <c r="E745" s="92"/>
      <c r="F745" s="92"/>
      <c r="G745" s="92"/>
      <c r="H745" s="92"/>
      <c r="I745" s="92"/>
      <c r="J745" s="92"/>
      <c r="K745" s="92"/>
      <c r="L745" s="92"/>
    </row>
    <row r="746" spans="1:12" s="165" customFormat="1" ht="14.65" customHeight="1">
      <c r="A746" s="92"/>
      <c r="B746" s="92"/>
      <c r="C746" s="161"/>
      <c r="D746" s="92"/>
      <c r="E746" s="92"/>
      <c r="F746" s="92"/>
      <c r="G746" s="92"/>
      <c r="H746" s="92"/>
      <c r="I746" s="92"/>
      <c r="J746" s="92"/>
      <c r="K746" s="92"/>
      <c r="L746" s="92"/>
    </row>
    <row r="747" spans="1:12" s="165" customFormat="1" ht="14.65" customHeight="1">
      <c r="A747" s="92"/>
      <c r="B747" s="92"/>
      <c r="C747" s="161"/>
      <c r="D747" s="92"/>
      <c r="E747" s="92"/>
      <c r="F747" s="92"/>
      <c r="G747" s="92"/>
      <c r="H747" s="92"/>
      <c r="I747" s="92"/>
      <c r="J747" s="92"/>
      <c r="K747" s="92"/>
      <c r="L747" s="92"/>
    </row>
    <row r="748" spans="1:12" s="165" customFormat="1" ht="14.65" customHeight="1">
      <c r="A748" s="92"/>
      <c r="B748" s="92"/>
      <c r="C748" s="161"/>
      <c r="D748" s="92"/>
      <c r="E748" s="92"/>
      <c r="F748" s="92"/>
      <c r="G748" s="92"/>
      <c r="H748" s="92"/>
      <c r="I748" s="92"/>
      <c r="J748" s="92"/>
      <c r="K748" s="92"/>
      <c r="L748" s="92"/>
    </row>
    <row r="749" spans="1:12" s="165" customFormat="1" ht="14.65" customHeight="1">
      <c r="A749" s="92"/>
      <c r="B749" s="92"/>
      <c r="C749" s="161"/>
      <c r="D749" s="92"/>
      <c r="E749" s="92"/>
      <c r="F749" s="92"/>
      <c r="G749" s="92"/>
      <c r="H749" s="92"/>
      <c r="I749" s="92"/>
      <c r="J749" s="92"/>
      <c r="K749" s="92"/>
      <c r="L749" s="92"/>
    </row>
    <row r="750" spans="1:12" s="165" customFormat="1" ht="14.65" customHeight="1">
      <c r="A750" s="92"/>
      <c r="B750" s="92"/>
      <c r="C750" s="161"/>
      <c r="D750" s="92"/>
      <c r="E750" s="92"/>
      <c r="F750" s="92"/>
      <c r="G750" s="92"/>
      <c r="H750" s="92"/>
      <c r="I750" s="92"/>
      <c r="J750" s="92"/>
      <c r="K750" s="92"/>
      <c r="L750" s="92"/>
    </row>
    <row r="751" spans="1:12" s="165" customFormat="1" ht="14.65" customHeight="1">
      <c r="A751" s="92"/>
      <c r="B751" s="92"/>
      <c r="C751" s="161"/>
      <c r="D751" s="92"/>
      <c r="E751" s="92"/>
      <c r="F751" s="92"/>
      <c r="G751" s="92"/>
      <c r="H751" s="92"/>
      <c r="I751" s="92"/>
      <c r="J751" s="92"/>
      <c r="K751" s="92"/>
      <c r="L751" s="92"/>
    </row>
    <row r="752" spans="1:12" s="165" customFormat="1" ht="14.65" customHeight="1">
      <c r="A752" s="92"/>
      <c r="B752" s="92"/>
      <c r="C752" s="161"/>
      <c r="D752" s="92"/>
      <c r="E752" s="92"/>
      <c r="F752" s="92"/>
      <c r="G752" s="92"/>
      <c r="H752" s="92"/>
      <c r="I752" s="92"/>
      <c r="J752" s="92"/>
      <c r="K752" s="92"/>
      <c r="L752" s="92"/>
    </row>
    <row r="753" spans="1:12" s="165" customFormat="1" ht="14.65" customHeight="1">
      <c r="A753" s="92"/>
      <c r="B753" s="92"/>
      <c r="C753" s="161"/>
      <c r="D753" s="92"/>
      <c r="E753" s="92"/>
      <c r="F753" s="92"/>
      <c r="G753" s="92"/>
      <c r="H753" s="92"/>
      <c r="I753" s="92"/>
      <c r="J753" s="92"/>
      <c r="K753" s="92"/>
      <c r="L753" s="92"/>
    </row>
    <row r="754" spans="1:12" s="165" customFormat="1" ht="14.65" customHeight="1">
      <c r="A754" s="92"/>
      <c r="B754" s="92"/>
      <c r="C754" s="161"/>
      <c r="D754" s="92"/>
      <c r="E754" s="92"/>
      <c r="F754" s="92"/>
      <c r="G754" s="92"/>
      <c r="H754" s="92"/>
      <c r="I754" s="92"/>
      <c r="J754" s="92"/>
      <c r="K754" s="92"/>
      <c r="L754" s="92"/>
    </row>
    <row r="755" spans="1:12" s="165" customFormat="1" ht="14.65" customHeight="1">
      <c r="A755" s="92"/>
      <c r="B755" s="92"/>
      <c r="C755" s="161"/>
      <c r="D755" s="92"/>
      <c r="E755" s="92"/>
      <c r="F755" s="92"/>
      <c r="G755" s="92"/>
      <c r="H755" s="92"/>
      <c r="I755" s="92"/>
      <c r="J755" s="92"/>
      <c r="K755" s="92"/>
      <c r="L755" s="92"/>
    </row>
    <row r="756" spans="1:12" s="165" customFormat="1" ht="14.65" customHeight="1">
      <c r="A756" s="92"/>
      <c r="B756" s="92"/>
      <c r="C756" s="161"/>
      <c r="D756" s="92"/>
      <c r="E756" s="92"/>
      <c r="F756" s="92"/>
      <c r="G756" s="92"/>
      <c r="H756" s="92"/>
      <c r="I756" s="92"/>
      <c r="J756" s="92"/>
      <c r="K756" s="92"/>
      <c r="L756" s="92"/>
    </row>
    <row r="757" spans="1:12" s="165" customFormat="1" ht="14.65" customHeight="1">
      <c r="A757" s="92"/>
      <c r="B757" s="92"/>
      <c r="C757" s="161"/>
      <c r="D757" s="92"/>
      <c r="E757" s="92"/>
      <c r="F757" s="92"/>
      <c r="G757" s="92"/>
      <c r="H757" s="92"/>
      <c r="I757" s="92"/>
      <c r="J757" s="92"/>
      <c r="K757" s="92"/>
      <c r="L757" s="92"/>
    </row>
    <row r="758" spans="1:12" s="165" customFormat="1" ht="14.65" customHeight="1">
      <c r="A758" s="92"/>
      <c r="B758" s="92"/>
      <c r="C758" s="161"/>
      <c r="D758" s="92"/>
      <c r="E758" s="92"/>
      <c r="F758" s="92"/>
      <c r="G758" s="92"/>
      <c r="H758" s="92"/>
      <c r="I758" s="92"/>
      <c r="J758" s="92"/>
      <c r="K758" s="92"/>
      <c r="L758" s="92"/>
    </row>
    <row r="759" spans="1:12" s="165" customFormat="1" ht="14.65" customHeight="1">
      <c r="A759" s="92"/>
      <c r="B759" s="92"/>
      <c r="C759" s="161"/>
      <c r="D759" s="92"/>
      <c r="E759" s="92"/>
      <c r="F759" s="92"/>
      <c r="G759" s="92"/>
      <c r="H759" s="92"/>
      <c r="I759" s="92"/>
      <c r="J759" s="92"/>
      <c r="K759" s="92"/>
      <c r="L759" s="92"/>
    </row>
    <row r="760" spans="1:12" s="165" customFormat="1" ht="14.65" customHeight="1">
      <c r="A760" s="92"/>
      <c r="B760" s="92"/>
      <c r="C760" s="161"/>
      <c r="D760" s="92"/>
      <c r="E760" s="92"/>
      <c r="F760" s="92"/>
      <c r="G760" s="92"/>
      <c r="H760" s="92"/>
      <c r="I760" s="92"/>
      <c r="J760" s="92"/>
      <c r="K760" s="92"/>
      <c r="L760" s="92"/>
    </row>
    <row r="761" spans="1:12" s="165" customFormat="1" ht="14.65" customHeight="1">
      <c r="A761" s="92"/>
      <c r="B761" s="92"/>
      <c r="C761" s="161"/>
      <c r="D761" s="92"/>
      <c r="E761" s="92"/>
      <c r="F761" s="92"/>
      <c r="G761" s="92"/>
      <c r="H761" s="92"/>
      <c r="I761" s="92"/>
      <c r="J761" s="92"/>
      <c r="K761" s="92"/>
      <c r="L761" s="92"/>
    </row>
    <row r="762" spans="1:12" s="165" customFormat="1" ht="14.65" customHeight="1">
      <c r="A762" s="92"/>
      <c r="B762" s="92"/>
      <c r="C762" s="161"/>
      <c r="D762" s="92"/>
      <c r="E762" s="92"/>
      <c r="F762" s="92"/>
      <c r="G762" s="92"/>
      <c r="H762" s="92"/>
      <c r="I762" s="92"/>
      <c r="J762" s="92"/>
      <c r="K762" s="92"/>
      <c r="L762" s="92"/>
    </row>
    <row r="763" spans="1:12" s="165" customFormat="1" ht="14.65" customHeight="1">
      <c r="A763" s="92"/>
      <c r="B763" s="92"/>
      <c r="C763" s="161"/>
      <c r="D763" s="92"/>
      <c r="E763" s="92"/>
      <c r="F763" s="92"/>
      <c r="G763" s="92"/>
      <c r="H763" s="92"/>
      <c r="I763" s="92"/>
      <c r="J763" s="92"/>
      <c r="K763" s="92"/>
      <c r="L763" s="92"/>
    </row>
    <row r="764" spans="1:12" s="165" customFormat="1" ht="14.65" customHeight="1">
      <c r="A764" s="92"/>
      <c r="B764" s="92"/>
      <c r="C764" s="161"/>
      <c r="D764" s="92"/>
      <c r="E764" s="92"/>
      <c r="F764" s="92"/>
      <c r="G764" s="92"/>
      <c r="H764" s="92"/>
      <c r="I764" s="92"/>
      <c r="J764" s="92"/>
      <c r="K764" s="92"/>
      <c r="L764" s="92"/>
    </row>
    <row r="765" spans="1:12" s="165" customFormat="1" ht="14.65" customHeight="1">
      <c r="A765" s="92"/>
      <c r="B765" s="92"/>
      <c r="C765" s="161"/>
      <c r="D765" s="92"/>
      <c r="E765" s="92"/>
      <c r="F765" s="92"/>
      <c r="G765" s="92"/>
      <c r="H765" s="92"/>
      <c r="I765" s="92"/>
      <c r="J765" s="92"/>
      <c r="K765" s="92"/>
      <c r="L765" s="92"/>
    </row>
    <row r="766" spans="1:12" s="165" customFormat="1" ht="14.65" customHeight="1">
      <c r="A766" s="92"/>
      <c r="B766" s="92"/>
      <c r="C766" s="161"/>
      <c r="D766" s="92"/>
      <c r="E766" s="92"/>
      <c r="F766" s="92"/>
      <c r="G766" s="92"/>
      <c r="H766" s="92"/>
      <c r="I766" s="92"/>
      <c r="J766" s="92"/>
      <c r="K766" s="92"/>
      <c r="L766" s="92"/>
    </row>
    <row r="767" spans="1:12" s="165" customFormat="1" ht="14.65" customHeight="1">
      <c r="A767" s="92"/>
      <c r="B767" s="92"/>
      <c r="C767" s="161"/>
      <c r="D767" s="92"/>
      <c r="E767" s="92"/>
      <c r="F767" s="92"/>
      <c r="G767" s="92"/>
      <c r="H767" s="92"/>
      <c r="I767" s="92"/>
      <c r="J767" s="92"/>
      <c r="K767" s="92"/>
      <c r="L767" s="92"/>
    </row>
    <row r="768" spans="1:12" s="165" customFormat="1" ht="14.65" customHeight="1">
      <c r="A768" s="92"/>
      <c r="B768" s="92"/>
      <c r="C768" s="161"/>
      <c r="D768" s="92"/>
      <c r="E768" s="92"/>
      <c r="F768" s="92"/>
      <c r="G768" s="92"/>
      <c r="H768" s="92"/>
      <c r="I768" s="92"/>
      <c r="J768" s="92"/>
      <c r="K768" s="92"/>
      <c r="L768" s="92"/>
    </row>
    <row r="769" spans="1:12" s="165" customFormat="1" ht="14.65" customHeight="1">
      <c r="A769" s="92"/>
      <c r="B769" s="92"/>
      <c r="C769" s="161"/>
      <c r="D769" s="92"/>
      <c r="E769" s="92"/>
      <c r="F769" s="92"/>
      <c r="G769" s="92"/>
      <c r="H769" s="92"/>
      <c r="I769" s="92"/>
      <c r="J769" s="92"/>
      <c r="K769" s="92"/>
      <c r="L769" s="92"/>
    </row>
    <row r="770" spans="1:12" s="165" customFormat="1" ht="14.65" customHeight="1">
      <c r="A770" s="92"/>
      <c r="B770" s="92"/>
      <c r="C770" s="161"/>
      <c r="D770" s="92"/>
      <c r="E770" s="92"/>
      <c r="F770" s="92"/>
      <c r="G770" s="92"/>
      <c r="H770" s="92"/>
      <c r="I770" s="92"/>
      <c r="J770" s="92"/>
      <c r="K770" s="92"/>
      <c r="L770" s="92"/>
    </row>
    <row r="771" spans="1:12" s="165" customFormat="1" ht="14.65" customHeight="1">
      <c r="A771" s="92"/>
      <c r="B771" s="92"/>
      <c r="C771" s="161"/>
      <c r="D771" s="92"/>
      <c r="E771" s="92"/>
      <c r="F771" s="92"/>
      <c r="G771" s="92"/>
      <c r="H771" s="92"/>
      <c r="I771" s="92"/>
      <c r="J771" s="92"/>
      <c r="K771" s="92"/>
      <c r="L771" s="92"/>
    </row>
    <row r="772" spans="1:12" s="165" customFormat="1" ht="14.65" customHeight="1">
      <c r="A772" s="92"/>
      <c r="B772" s="92"/>
      <c r="C772" s="161"/>
      <c r="D772" s="92"/>
      <c r="E772" s="92"/>
      <c r="F772" s="92"/>
      <c r="G772" s="92"/>
      <c r="H772" s="92"/>
      <c r="I772" s="92"/>
      <c r="J772" s="92"/>
      <c r="K772" s="92"/>
      <c r="L772" s="92"/>
    </row>
    <row r="773" spans="1:12" s="165" customFormat="1" ht="14.65" customHeight="1">
      <c r="A773" s="92"/>
      <c r="B773" s="92"/>
      <c r="C773" s="161"/>
      <c r="D773" s="92"/>
      <c r="E773" s="92"/>
      <c r="F773" s="92"/>
      <c r="G773" s="92"/>
      <c r="H773" s="92"/>
      <c r="I773" s="92"/>
      <c r="J773" s="92"/>
      <c r="K773" s="92"/>
      <c r="L773" s="92"/>
    </row>
    <row r="774" spans="1:12" s="165" customFormat="1" ht="14.65" customHeight="1">
      <c r="A774" s="92"/>
      <c r="B774" s="92"/>
      <c r="C774" s="161"/>
      <c r="D774" s="92"/>
      <c r="E774" s="92"/>
      <c r="F774" s="92"/>
      <c r="G774" s="92"/>
      <c r="H774" s="92"/>
      <c r="I774" s="92"/>
      <c r="J774" s="92"/>
      <c r="K774" s="92"/>
      <c r="L774" s="92"/>
    </row>
    <row r="775" spans="1:12" s="165" customFormat="1" ht="14.65" customHeight="1">
      <c r="A775" s="92"/>
      <c r="B775" s="92"/>
      <c r="C775" s="161"/>
      <c r="D775" s="92"/>
      <c r="E775" s="92"/>
      <c r="F775" s="92"/>
      <c r="G775" s="92"/>
      <c r="H775" s="92"/>
      <c r="I775" s="92"/>
      <c r="J775" s="92"/>
      <c r="K775" s="92"/>
      <c r="L775" s="92"/>
    </row>
    <row r="776" spans="1:12" s="165" customFormat="1" ht="14.65" customHeight="1">
      <c r="A776" s="92"/>
      <c r="B776" s="92"/>
      <c r="C776" s="161"/>
      <c r="D776" s="92"/>
      <c r="E776" s="92"/>
      <c r="F776" s="92"/>
      <c r="G776" s="92"/>
      <c r="H776" s="92"/>
      <c r="I776" s="92"/>
      <c r="J776" s="92"/>
      <c r="K776" s="92"/>
      <c r="L776" s="92"/>
    </row>
    <row r="777" spans="1:12" s="165" customFormat="1" ht="14.65" customHeight="1">
      <c r="A777" s="92"/>
      <c r="B777" s="92"/>
      <c r="C777" s="161"/>
      <c r="D777" s="92"/>
      <c r="E777" s="92"/>
      <c r="F777" s="92"/>
      <c r="G777" s="92"/>
      <c r="H777" s="92"/>
      <c r="I777" s="92"/>
      <c r="J777" s="92"/>
      <c r="K777" s="92"/>
      <c r="L777" s="92"/>
    </row>
    <row r="778" spans="1:12" s="165" customFormat="1" ht="14.65" customHeight="1">
      <c r="A778" s="92"/>
      <c r="B778" s="92"/>
      <c r="C778" s="161"/>
      <c r="D778" s="92"/>
      <c r="E778" s="92"/>
      <c r="F778" s="92"/>
      <c r="G778" s="92"/>
      <c r="H778" s="92"/>
      <c r="I778" s="92"/>
      <c r="J778" s="92"/>
      <c r="K778" s="92"/>
      <c r="L778" s="92"/>
    </row>
    <row r="779" spans="1:12" s="165" customFormat="1" ht="14.65" customHeight="1">
      <c r="A779" s="92"/>
      <c r="B779" s="92"/>
      <c r="C779" s="161"/>
      <c r="D779" s="92"/>
      <c r="E779" s="92"/>
      <c r="F779" s="92"/>
      <c r="G779" s="92"/>
      <c r="H779" s="92"/>
      <c r="I779" s="92"/>
      <c r="J779" s="92"/>
      <c r="K779" s="92"/>
      <c r="L779" s="92"/>
    </row>
    <row r="780" spans="1:12" s="165" customFormat="1" ht="14.65" customHeight="1">
      <c r="A780" s="92"/>
      <c r="B780" s="92"/>
      <c r="C780" s="161"/>
      <c r="D780" s="92"/>
      <c r="E780" s="92"/>
      <c r="F780" s="92"/>
      <c r="G780" s="92"/>
      <c r="H780" s="92"/>
      <c r="I780" s="92"/>
      <c r="J780" s="92"/>
      <c r="K780" s="92"/>
      <c r="L780" s="92"/>
    </row>
    <row r="781" spans="1:12" s="165" customFormat="1" ht="14.65" customHeight="1">
      <c r="A781" s="92"/>
      <c r="B781" s="92"/>
      <c r="C781" s="161"/>
      <c r="D781" s="92"/>
      <c r="E781" s="92"/>
      <c r="F781" s="92"/>
      <c r="G781" s="92"/>
      <c r="H781" s="92"/>
      <c r="I781" s="92"/>
      <c r="J781" s="92"/>
      <c r="K781" s="92"/>
      <c r="L781" s="92"/>
    </row>
    <row r="782" spans="1:12" s="165" customFormat="1" ht="14.65" customHeight="1">
      <c r="A782" s="92"/>
      <c r="B782" s="92"/>
      <c r="C782" s="161"/>
      <c r="D782" s="92"/>
      <c r="E782" s="92"/>
      <c r="F782" s="92"/>
      <c r="G782" s="92"/>
      <c r="H782" s="92"/>
      <c r="I782" s="92"/>
      <c r="J782" s="92"/>
      <c r="K782" s="92"/>
      <c r="L782" s="92"/>
    </row>
    <row r="783" spans="1:12" s="165" customFormat="1" ht="14.65" customHeight="1">
      <c r="A783" s="92"/>
      <c r="B783" s="92"/>
      <c r="C783" s="161"/>
      <c r="D783" s="92"/>
      <c r="E783" s="92"/>
      <c r="F783" s="92"/>
      <c r="G783" s="92"/>
      <c r="H783" s="92"/>
      <c r="I783" s="92"/>
      <c r="J783" s="92"/>
      <c r="K783" s="92"/>
      <c r="L783" s="92"/>
    </row>
    <row r="784" spans="1:12" s="165" customFormat="1" ht="14.65" customHeight="1">
      <c r="A784" s="92"/>
      <c r="B784" s="92"/>
      <c r="C784" s="161"/>
      <c r="D784" s="92"/>
      <c r="E784" s="92"/>
      <c r="F784" s="92"/>
      <c r="G784" s="92"/>
      <c r="H784" s="92"/>
      <c r="I784" s="92"/>
      <c r="J784" s="92"/>
      <c r="K784" s="92"/>
      <c r="L784" s="92"/>
    </row>
    <row r="785" spans="1:12" s="165" customFormat="1" ht="14.65" customHeight="1">
      <c r="A785" s="92"/>
      <c r="B785" s="92"/>
      <c r="C785" s="161"/>
      <c r="D785" s="92"/>
      <c r="E785" s="92"/>
      <c r="F785" s="92"/>
      <c r="G785" s="92"/>
      <c r="H785" s="92"/>
      <c r="I785" s="92"/>
      <c r="J785" s="92"/>
      <c r="K785" s="92"/>
      <c r="L785" s="92"/>
    </row>
    <row r="786" spans="1:12" s="165" customFormat="1" ht="14.65" customHeight="1">
      <c r="A786" s="92"/>
      <c r="B786" s="92"/>
      <c r="C786" s="161"/>
      <c r="D786" s="92"/>
      <c r="E786" s="92"/>
      <c r="F786" s="92"/>
      <c r="G786" s="92"/>
      <c r="H786" s="92"/>
      <c r="I786" s="92"/>
      <c r="J786" s="92"/>
      <c r="K786" s="92"/>
      <c r="L786" s="92"/>
    </row>
    <row r="787" spans="1:12" s="165" customFormat="1" ht="14.65" customHeight="1">
      <c r="A787" s="92"/>
      <c r="B787" s="92"/>
      <c r="C787" s="161"/>
      <c r="D787" s="92"/>
      <c r="E787" s="92"/>
      <c r="F787" s="92"/>
      <c r="G787" s="92"/>
      <c r="H787" s="92"/>
      <c r="I787" s="92"/>
      <c r="J787" s="92"/>
      <c r="K787" s="92"/>
      <c r="L787" s="92"/>
    </row>
    <row r="798" spans="1:12" s="92" customFormat="1" ht="14.65" customHeight="1">
      <c r="C798" s="161"/>
    </row>
    <row r="799" spans="1:12" s="92" customFormat="1" ht="14.65" customHeight="1">
      <c r="C799" s="161"/>
    </row>
    <row r="800" spans="1:12" s="92" customFormat="1" ht="14.65" customHeight="1">
      <c r="C800" s="161"/>
    </row>
    <row r="801" spans="3:3" s="92" customFormat="1" ht="14.65" customHeight="1">
      <c r="C801" s="161"/>
    </row>
    <row r="802" spans="3:3" s="92" customFormat="1" ht="14.65" customHeight="1">
      <c r="C802" s="161"/>
    </row>
    <row r="803" spans="3:3" s="92" customFormat="1" ht="14.65" customHeight="1">
      <c r="C803" s="161"/>
    </row>
    <row r="804" spans="3:3" s="92" customFormat="1" ht="14.65" customHeight="1">
      <c r="C804" s="161"/>
    </row>
    <row r="805" spans="3:3" s="92" customFormat="1" ht="14.65" customHeight="1">
      <c r="C805" s="161"/>
    </row>
    <row r="806" spans="3:3" s="92" customFormat="1" ht="14.65" customHeight="1">
      <c r="C806" s="161"/>
    </row>
    <row r="807" spans="3:3" s="92" customFormat="1" ht="14.65" customHeight="1">
      <c r="C807" s="161"/>
    </row>
    <row r="808" spans="3:3" s="92" customFormat="1" ht="14.65" customHeight="1">
      <c r="C808" s="161"/>
    </row>
    <row r="809" spans="3:3" s="92" customFormat="1" ht="14.65" customHeight="1">
      <c r="C809" s="161"/>
    </row>
    <row r="810" spans="3:3" s="92" customFormat="1" ht="14.65" customHeight="1">
      <c r="C810" s="161"/>
    </row>
    <row r="811" spans="3:3" s="92" customFormat="1" ht="14.65" customHeight="1">
      <c r="C811" s="161"/>
    </row>
    <row r="812" spans="3:3" s="92" customFormat="1" ht="14.65" customHeight="1">
      <c r="C812" s="161"/>
    </row>
    <row r="813" spans="3:3" s="92" customFormat="1" ht="14.65" customHeight="1">
      <c r="C813" s="161"/>
    </row>
    <row r="814" spans="3:3" s="92" customFormat="1" ht="14.65" customHeight="1">
      <c r="C814" s="161"/>
    </row>
    <row r="815" spans="3:3" s="92" customFormat="1" ht="14.65" customHeight="1">
      <c r="C815" s="161"/>
    </row>
    <row r="816" spans="3:3" s="92" customFormat="1" ht="14.65" customHeight="1">
      <c r="C816" s="161"/>
    </row>
    <row r="817" spans="3:3" s="92" customFormat="1" ht="14.65" customHeight="1">
      <c r="C817" s="161"/>
    </row>
    <row r="818" spans="3:3" s="92" customFormat="1" ht="14.65" customHeight="1">
      <c r="C818" s="161"/>
    </row>
    <row r="819" spans="3:3" s="92" customFormat="1" ht="14.65" customHeight="1">
      <c r="C819" s="161"/>
    </row>
    <row r="820" spans="3:3" s="92" customFormat="1" ht="14.65" customHeight="1">
      <c r="C820" s="161"/>
    </row>
    <row r="821" spans="3:3" s="92" customFormat="1" ht="14.65" customHeight="1">
      <c r="C821" s="161"/>
    </row>
    <row r="822" spans="3:3" s="92" customFormat="1" ht="14.65" customHeight="1">
      <c r="C822" s="161"/>
    </row>
    <row r="823" spans="3:3" s="92" customFormat="1" ht="14.65" customHeight="1">
      <c r="C823" s="161"/>
    </row>
    <row r="824" spans="3:3" s="92" customFormat="1" ht="14.65" customHeight="1">
      <c r="C824" s="161"/>
    </row>
    <row r="825" spans="3:3" s="92" customFormat="1" ht="14.65" customHeight="1">
      <c r="C825" s="161"/>
    </row>
    <row r="826" spans="3:3" s="92" customFormat="1" ht="14.65" customHeight="1">
      <c r="C826" s="161"/>
    </row>
    <row r="827" spans="3:3" s="92" customFormat="1" ht="14.65" customHeight="1">
      <c r="C827" s="161"/>
    </row>
    <row r="828" spans="3:3" s="92" customFormat="1" ht="14.65" customHeight="1">
      <c r="C828" s="161"/>
    </row>
    <row r="829" spans="3:3" s="92" customFormat="1" ht="14.65" customHeight="1">
      <c r="C829" s="161"/>
    </row>
    <row r="830" spans="3:3" s="92" customFormat="1" ht="14.65" customHeight="1">
      <c r="C830" s="161"/>
    </row>
    <row r="831" spans="3:3" s="92" customFormat="1" ht="14.65" customHeight="1">
      <c r="C831" s="161"/>
    </row>
    <row r="832" spans="3:3" s="92" customFormat="1" ht="14.65" customHeight="1">
      <c r="C832" s="161"/>
    </row>
    <row r="833" spans="3:3" s="92" customFormat="1" ht="14.65" customHeight="1">
      <c r="C833" s="161"/>
    </row>
    <row r="834" spans="3:3" s="92" customFormat="1" ht="14.65" customHeight="1">
      <c r="C834" s="161"/>
    </row>
    <row r="835" spans="3:3" s="92" customFormat="1" ht="14.65" customHeight="1">
      <c r="C835" s="161"/>
    </row>
    <row r="836" spans="3:3" s="92" customFormat="1" ht="14.65" customHeight="1">
      <c r="C836" s="161"/>
    </row>
    <row r="837" spans="3:3" s="92" customFormat="1" ht="14.65" customHeight="1">
      <c r="C837" s="161"/>
    </row>
    <row r="838" spans="3:3" s="92" customFormat="1" ht="14.65" customHeight="1">
      <c r="C838" s="161"/>
    </row>
    <row r="839" spans="3:3" s="92" customFormat="1" ht="14.65" customHeight="1">
      <c r="C839" s="161"/>
    </row>
    <row r="840" spans="3:3" s="92" customFormat="1" ht="14.65" customHeight="1">
      <c r="C840" s="161"/>
    </row>
    <row r="841" spans="3:3" s="92" customFormat="1" ht="14.65" customHeight="1">
      <c r="C841" s="161"/>
    </row>
    <row r="842" spans="3:3" s="92" customFormat="1" ht="14.65" customHeight="1">
      <c r="C842" s="161"/>
    </row>
    <row r="843" spans="3:3" s="92" customFormat="1" ht="14.65" customHeight="1">
      <c r="C843" s="161"/>
    </row>
    <row r="844" spans="3:3" s="92" customFormat="1" ht="14.65" customHeight="1">
      <c r="C844" s="161"/>
    </row>
    <row r="845" spans="3:3" s="92" customFormat="1" ht="14.65" customHeight="1">
      <c r="C845" s="161"/>
    </row>
    <row r="846" spans="3:3" s="92" customFormat="1" ht="14.65" customHeight="1">
      <c r="C846" s="161"/>
    </row>
    <row r="847" spans="3:3" s="92" customFormat="1" ht="14.65" customHeight="1">
      <c r="C847" s="161"/>
    </row>
    <row r="848" spans="3:3" s="92" customFormat="1" ht="14.65" customHeight="1">
      <c r="C848" s="161"/>
    </row>
    <row r="849" spans="3:3" s="92" customFormat="1" ht="14.65" customHeight="1">
      <c r="C849" s="161"/>
    </row>
    <row r="850" spans="3:3" s="92" customFormat="1" ht="14.65" customHeight="1">
      <c r="C850" s="161"/>
    </row>
    <row r="851" spans="3:3" s="92" customFormat="1" ht="14.65" customHeight="1">
      <c r="C851" s="161"/>
    </row>
    <row r="852" spans="3:3" s="92" customFormat="1" ht="14.65" customHeight="1">
      <c r="C852" s="161"/>
    </row>
    <row r="853" spans="3:3" s="92" customFormat="1" ht="14.65" customHeight="1">
      <c r="C853" s="161"/>
    </row>
    <row r="854" spans="3:3" s="92" customFormat="1" ht="14.65" customHeight="1">
      <c r="C854" s="161"/>
    </row>
    <row r="855" spans="3:3" s="92" customFormat="1" ht="14.65" customHeight="1">
      <c r="C855" s="161"/>
    </row>
    <row r="856" spans="3:3" s="92" customFormat="1" ht="14.65" customHeight="1">
      <c r="C856" s="161"/>
    </row>
    <row r="857" spans="3:3" s="92" customFormat="1" ht="14.65" customHeight="1">
      <c r="C857" s="161"/>
    </row>
    <row r="858" spans="3:3" s="92" customFormat="1" ht="14.65" customHeight="1">
      <c r="C858" s="161"/>
    </row>
    <row r="859" spans="3:3" s="92" customFormat="1" ht="14.65" customHeight="1">
      <c r="C859" s="161"/>
    </row>
    <row r="860" spans="3:3" s="92" customFormat="1" ht="14.65" customHeight="1">
      <c r="C860" s="161"/>
    </row>
    <row r="861" spans="3:3" s="92" customFormat="1" ht="14.65" customHeight="1">
      <c r="C861" s="161"/>
    </row>
    <row r="862" spans="3:3" s="92" customFormat="1" ht="14.65" customHeight="1">
      <c r="C862" s="161"/>
    </row>
    <row r="863" spans="3:3" s="92" customFormat="1" ht="14.65" customHeight="1">
      <c r="C863" s="161"/>
    </row>
    <row r="864" spans="3:3" s="92" customFormat="1" ht="14.65" customHeight="1">
      <c r="C864" s="161"/>
    </row>
    <row r="865" spans="3:3" s="92" customFormat="1" ht="14.65" customHeight="1">
      <c r="C865" s="161"/>
    </row>
    <row r="866" spans="3:3" s="92" customFormat="1" ht="14.65" customHeight="1">
      <c r="C866" s="161"/>
    </row>
    <row r="867" spans="3:3" s="92" customFormat="1" ht="14.65" customHeight="1">
      <c r="C867" s="161"/>
    </row>
    <row r="868" spans="3:3" s="92" customFormat="1" ht="14.65" customHeight="1">
      <c r="C868" s="161"/>
    </row>
    <row r="869" spans="3:3" s="92" customFormat="1" ht="14.65" customHeight="1">
      <c r="C869" s="161"/>
    </row>
    <row r="870" spans="3:3" s="92" customFormat="1" ht="14.65" customHeight="1">
      <c r="C870" s="161"/>
    </row>
    <row r="871" spans="3:3" s="92" customFormat="1" ht="14.65" customHeight="1">
      <c r="C871" s="161"/>
    </row>
    <row r="872" spans="3:3" s="92" customFormat="1" ht="14.65" customHeight="1">
      <c r="C872" s="161"/>
    </row>
    <row r="873" spans="3:3" s="92" customFormat="1" ht="14.65" customHeight="1">
      <c r="C873" s="161"/>
    </row>
    <row r="874" spans="3:3" s="92" customFormat="1" ht="14.65" customHeight="1">
      <c r="C874" s="161"/>
    </row>
    <row r="875" spans="3:3" s="92" customFormat="1" ht="14.65" customHeight="1">
      <c r="C875" s="161"/>
    </row>
    <row r="876" spans="3:3" s="92" customFormat="1" ht="14.65" customHeight="1">
      <c r="C876" s="161"/>
    </row>
    <row r="877" spans="3:3" s="92" customFormat="1" ht="14.65" customHeight="1">
      <c r="C877" s="161"/>
    </row>
    <row r="878" spans="3:3" s="92" customFormat="1" ht="14.65" customHeight="1">
      <c r="C878" s="161"/>
    </row>
    <row r="879" spans="3:3" s="92" customFormat="1" ht="14.65" customHeight="1">
      <c r="C879" s="161"/>
    </row>
    <row r="880" spans="3:3" s="92" customFormat="1" ht="14.65" customHeight="1">
      <c r="C880" s="161"/>
    </row>
    <row r="881" spans="3:3" s="92" customFormat="1" ht="14.65" customHeight="1">
      <c r="C881" s="161"/>
    </row>
    <row r="882" spans="3:3" s="92" customFormat="1" ht="14.65" customHeight="1">
      <c r="C882" s="161"/>
    </row>
    <row r="883" spans="3:3" s="92" customFormat="1" ht="14.65" customHeight="1">
      <c r="C883" s="161"/>
    </row>
    <row r="884" spans="3:3" s="92" customFormat="1" ht="14.65" customHeight="1">
      <c r="C884" s="161"/>
    </row>
    <row r="885" spans="3:3" s="92" customFormat="1" ht="14.65" customHeight="1">
      <c r="C885" s="161"/>
    </row>
    <row r="886" spans="3:3" s="92" customFormat="1" ht="14.65" customHeight="1">
      <c r="C886" s="161"/>
    </row>
    <row r="887" spans="3:3" s="92" customFormat="1" ht="14.65" customHeight="1">
      <c r="C887" s="161"/>
    </row>
    <row r="888" spans="3:3" s="92" customFormat="1" ht="14.65" customHeight="1">
      <c r="C888" s="161"/>
    </row>
    <row r="889" spans="3:3" s="92" customFormat="1" ht="14.65" customHeight="1">
      <c r="C889" s="161"/>
    </row>
    <row r="890" spans="3:3" s="92" customFormat="1" ht="14.65" customHeight="1">
      <c r="C890" s="161"/>
    </row>
    <row r="891" spans="3:3" s="92" customFormat="1" ht="14.65" customHeight="1">
      <c r="C891" s="161"/>
    </row>
    <row r="892" spans="3:3" s="92" customFormat="1" ht="14.65" customHeight="1">
      <c r="C892" s="161"/>
    </row>
    <row r="893" spans="3:3" s="92" customFormat="1" ht="14.65" customHeight="1">
      <c r="C893" s="161"/>
    </row>
    <row r="894" spans="3:3" s="92" customFormat="1" ht="14.65" customHeight="1">
      <c r="C894" s="161"/>
    </row>
    <row r="895" spans="3:3" s="92" customFormat="1" ht="14.65" customHeight="1">
      <c r="C895" s="161"/>
    </row>
    <row r="896" spans="3:3" s="92" customFormat="1" ht="14.65" customHeight="1">
      <c r="C896" s="161"/>
    </row>
    <row r="897" spans="3:3" s="92" customFormat="1" ht="14.65" customHeight="1">
      <c r="C897" s="161"/>
    </row>
    <row r="898" spans="3:3" s="92" customFormat="1" ht="14.65" customHeight="1">
      <c r="C898" s="161"/>
    </row>
    <row r="899" spans="3:3" s="92" customFormat="1" ht="14.65" customHeight="1">
      <c r="C899" s="161"/>
    </row>
    <row r="900" spans="3:3" s="92" customFormat="1" ht="14.65" customHeight="1">
      <c r="C900" s="161"/>
    </row>
    <row r="901" spans="3:3" s="92" customFormat="1" ht="14.65" customHeight="1">
      <c r="C901" s="161"/>
    </row>
    <row r="902" spans="3:3" s="92" customFormat="1" ht="14.65" customHeight="1">
      <c r="C902" s="161"/>
    </row>
    <row r="903" spans="3:3" s="92" customFormat="1" ht="14.65" customHeight="1">
      <c r="C903" s="161"/>
    </row>
    <row r="904" spans="3:3" s="92" customFormat="1" ht="14.65" customHeight="1">
      <c r="C904" s="161"/>
    </row>
    <row r="905" spans="3:3" s="92" customFormat="1" ht="14.65" customHeight="1">
      <c r="C905" s="161"/>
    </row>
    <row r="906" spans="3:3" s="92" customFormat="1" ht="14.65" customHeight="1">
      <c r="C906" s="161"/>
    </row>
    <row r="907" spans="3:3" s="92" customFormat="1" ht="14.65" customHeight="1">
      <c r="C907" s="161"/>
    </row>
    <row r="908" spans="3:3" s="92" customFormat="1" ht="14.65" customHeight="1">
      <c r="C908" s="161"/>
    </row>
    <row r="909" spans="3:3" s="92" customFormat="1" ht="14.65" customHeight="1">
      <c r="C909" s="161"/>
    </row>
    <row r="910" spans="3:3" s="92" customFormat="1" ht="14.65" customHeight="1">
      <c r="C910" s="161"/>
    </row>
    <row r="911" spans="3:3" s="92" customFormat="1" ht="14.65" customHeight="1">
      <c r="C911" s="161"/>
    </row>
    <row r="912" spans="3:3" s="92" customFormat="1" ht="14.65" customHeight="1">
      <c r="C912" s="161"/>
    </row>
    <row r="913" spans="3:3" s="92" customFormat="1" ht="14.65" customHeight="1">
      <c r="C913" s="161"/>
    </row>
    <row r="914" spans="3:3" s="92" customFormat="1" ht="14.65" customHeight="1">
      <c r="C914" s="161"/>
    </row>
    <row r="915" spans="3:3" s="92" customFormat="1" ht="14.65" customHeight="1">
      <c r="C915" s="161"/>
    </row>
    <row r="916" spans="3:3" s="92" customFormat="1" ht="14.65" customHeight="1">
      <c r="C916" s="161"/>
    </row>
    <row r="917" spans="3:3" s="92" customFormat="1" ht="14.65" customHeight="1">
      <c r="C917" s="161"/>
    </row>
    <row r="918" spans="3:3" s="92" customFormat="1" ht="14.65" customHeight="1">
      <c r="C918" s="161"/>
    </row>
    <row r="919" spans="3:3" s="92" customFormat="1" ht="14.65" customHeight="1">
      <c r="C919" s="161"/>
    </row>
    <row r="920" spans="3:3" s="92" customFormat="1" ht="14.65" customHeight="1">
      <c r="C920" s="161"/>
    </row>
    <row r="921" spans="3:3" s="92" customFormat="1" ht="14.65" customHeight="1">
      <c r="C921" s="161"/>
    </row>
    <row r="922" spans="3:3" s="92" customFormat="1" ht="14.65" customHeight="1">
      <c r="C922" s="161"/>
    </row>
    <row r="923" spans="3:3" s="92" customFormat="1" ht="14.65" customHeight="1">
      <c r="C923" s="161"/>
    </row>
    <row r="924" spans="3:3" s="92" customFormat="1" ht="14.65" customHeight="1">
      <c r="C924" s="161"/>
    </row>
    <row r="925" spans="3:3" s="92" customFormat="1" ht="14.65" customHeight="1">
      <c r="C925" s="161"/>
    </row>
    <row r="926" spans="3:3" s="92" customFormat="1" ht="14.65" customHeight="1">
      <c r="C926" s="161"/>
    </row>
    <row r="927" spans="3:3" s="92" customFormat="1" ht="14.65" customHeight="1">
      <c r="C927" s="161"/>
    </row>
    <row r="928" spans="3:3" s="92" customFormat="1" ht="14.65" customHeight="1">
      <c r="C928" s="161"/>
    </row>
    <row r="929" spans="3:3" s="92" customFormat="1" ht="14.65" customHeight="1">
      <c r="C929" s="161"/>
    </row>
    <row r="930" spans="3:3" s="92" customFormat="1" ht="14.65" customHeight="1">
      <c r="C930" s="161"/>
    </row>
    <row r="931" spans="3:3" s="92" customFormat="1" ht="14.65" customHeight="1">
      <c r="C931" s="161"/>
    </row>
    <row r="932" spans="3:3" s="92" customFormat="1" ht="14.65" customHeight="1">
      <c r="C932" s="161"/>
    </row>
    <row r="933" spans="3:3" s="92" customFormat="1" ht="14.65" customHeight="1">
      <c r="C933" s="161"/>
    </row>
    <row r="934" spans="3:3" s="92" customFormat="1" ht="14.65" customHeight="1">
      <c r="C934" s="161"/>
    </row>
    <row r="935" spans="3:3" s="92" customFormat="1" ht="14.65" customHeight="1">
      <c r="C935" s="161"/>
    </row>
    <row r="936" spans="3:3" s="92" customFormat="1" ht="14.65" customHeight="1">
      <c r="C936" s="161"/>
    </row>
    <row r="937" spans="3:3" s="92" customFormat="1" ht="14.65" customHeight="1">
      <c r="C937" s="161"/>
    </row>
    <row r="938" spans="3:3" s="92" customFormat="1" ht="14.65" customHeight="1">
      <c r="C938" s="161"/>
    </row>
    <row r="939" spans="3:3" s="92" customFormat="1" ht="14.65" customHeight="1">
      <c r="C939" s="161"/>
    </row>
    <row r="940" spans="3:3" s="92" customFormat="1" ht="14.65" customHeight="1">
      <c r="C940" s="161"/>
    </row>
    <row r="941" spans="3:3" s="92" customFormat="1" ht="14.65" customHeight="1">
      <c r="C941" s="161"/>
    </row>
    <row r="942" spans="3:3" s="92" customFormat="1" ht="14.65" customHeight="1">
      <c r="C942" s="161"/>
    </row>
    <row r="943" spans="3:3" s="92" customFormat="1" ht="14.65" customHeight="1">
      <c r="C943" s="161"/>
    </row>
    <row r="944" spans="3:3" s="92" customFormat="1" ht="14.65" customHeight="1">
      <c r="C944" s="161"/>
    </row>
    <row r="945" spans="3:3" s="92" customFormat="1" ht="14.65" customHeight="1">
      <c r="C945" s="161"/>
    </row>
    <row r="946" spans="3:3" s="92" customFormat="1" ht="14.65" customHeight="1">
      <c r="C946" s="161"/>
    </row>
    <row r="947" spans="3:3" s="92" customFormat="1" ht="14.65" customHeight="1">
      <c r="C947" s="161"/>
    </row>
    <row r="948" spans="3:3" s="92" customFormat="1" ht="14.65" customHeight="1">
      <c r="C948" s="161"/>
    </row>
    <row r="949" spans="3:3" s="92" customFormat="1" ht="14.65" customHeight="1">
      <c r="C949" s="161"/>
    </row>
    <row r="950" spans="3:3" s="92" customFormat="1" ht="14.65" customHeight="1">
      <c r="C950" s="161"/>
    </row>
    <row r="951" spans="3:3" s="92" customFormat="1" ht="14.65" customHeight="1">
      <c r="C951" s="161"/>
    </row>
    <row r="952" spans="3:3" s="92" customFormat="1" ht="14.65" customHeight="1">
      <c r="C952" s="161"/>
    </row>
    <row r="953" spans="3:3" s="92" customFormat="1" ht="14.65" customHeight="1">
      <c r="C953" s="161"/>
    </row>
    <row r="954" spans="3:3" s="92" customFormat="1" ht="14.65" customHeight="1">
      <c r="C954" s="161"/>
    </row>
    <row r="955" spans="3:3" s="92" customFormat="1" ht="14.65" customHeight="1">
      <c r="C955" s="161"/>
    </row>
    <row r="956" spans="3:3" s="92" customFormat="1" ht="14.65" customHeight="1">
      <c r="C956" s="161"/>
    </row>
    <row r="957" spans="3:3" s="92" customFormat="1" ht="14.65" customHeight="1">
      <c r="C957" s="161"/>
    </row>
    <row r="958" spans="3:3" s="92" customFormat="1" ht="14.65" customHeight="1">
      <c r="C958" s="161"/>
    </row>
    <row r="959" spans="3:3" s="92" customFormat="1" ht="14.65" customHeight="1">
      <c r="C959" s="161"/>
    </row>
    <row r="960" spans="3:3" s="92" customFormat="1" ht="14.65" customHeight="1">
      <c r="C960" s="161"/>
    </row>
    <row r="961" spans="3:3" s="92" customFormat="1" ht="14.65" customHeight="1">
      <c r="C961" s="161"/>
    </row>
    <row r="962" spans="3:3" s="92" customFormat="1" ht="14.65" customHeight="1">
      <c r="C962" s="161"/>
    </row>
    <row r="963" spans="3:3" s="92" customFormat="1" ht="14.65" customHeight="1">
      <c r="C963" s="161"/>
    </row>
    <row r="964" spans="3:3" s="92" customFormat="1" ht="14.65" customHeight="1">
      <c r="C964" s="161"/>
    </row>
    <row r="965" spans="3:3" s="92" customFormat="1" ht="14.65" customHeight="1">
      <c r="C965" s="161"/>
    </row>
    <row r="966" spans="3:3" s="92" customFormat="1" ht="14.65" customHeight="1">
      <c r="C966" s="161"/>
    </row>
    <row r="967" spans="3:3" s="92" customFormat="1" ht="14.65" customHeight="1">
      <c r="C967" s="161"/>
    </row>
    <row r="968" spans="3:3" s="92" customFormat="1" ht="14.65" customHeight="1">
      <c r="C968" s="161"/>
    </row>
    <row r="969" spans="3:3" s="92" customFormat="1" ht="14.65" customHeight="1">
      <c r="C969" s="161"/>
    </row>
    <row r="970" spans="3:3" s="92" customFormat="1" ht="14.65" customHeight="1">
      <c r="C970" s="161"/>
    </row>
    <row r="971" spans="3:3" s="92" customFormat="1" ht="14.65" customHeight="1">
      <c r="C971" s="161"/>
    </row>
    <row r="972" spans="3:3" s="92" customFormat="1" ht="14.65" customHeight="1">
      <c r="C972" s="161"/>
    </row>
    <row r="973" spans="3:3" s="92" customFormat="1" ht="14.65" customHeight="1">
      <c r="C973" s="161"/>
    </row>
    <row r="974" spans="3:3" s="92" customFormat="1" ht="14.65" customHeight="1">
      <c r="C974" s="161"/>
    </row>
    <row r="975" spans="3:3" s="92" customFormat="1" ht="14.65" customHeight="1">
      <c r="C975" s="161"/>
    </row>
    <row r="976" spans="3:3" s="92" customFormat="1" ht="14.65" customHeight="1">
      <c r="C976" s="161"/>
    </row>
    <row r="977" spans="3:3" s="92" customFormat="1" ht="14.65" customHeight="1">
      <c r="C977" s="161"/>
    </row>
    <row r="978" spans="3:3" s="92" customFormat="1" ht="14.65" customHeight="1">
      <c r="C978" s="161"/>
    </row>
    <row r="979" spans="3:3" s="92" customFormat="1" ht="14.65" customHeight="1">
      <c r="C979" s="161"/>
    </row>
    <row r="980" spans="3:3" s="92" customFormat="1" ht="14.65" customHeight="1">
      <c r="C980" s="161"/>
    </row>
    <row r="981" spans="3:3" s="92" customFormat="1" ht="14.65" customHeight="1">
      <c r="C981" s="161"/>
    </row>
    <row r="982" spans="3:3" s="92" customFormat="1" ht="14.65" customHeight="1">
      <c r="C982" s="161"/>
    </row>
    <row r="983" spans="3:3" s="92" customFormat="1" ht="14.65" customHeight="1">
      <c r="C983" s="161"/>
    </row>
    <row r="984" spans="3:3" s="92" customFormat="1" ht="14.65" customHeight="1">
      <c r="C984" s="161"/>
    </row>
    <row r="985" spans="3:3" s="92" customFormat="1" ht="14.65" customHeight="1">
      <c r="C985" s="161"/>
    </row>
    <row r="986" spans="3:3" s="92" customFormat="1" ht="14.65" customHeight="1">
      <c r="C986" s="161"/>
    </row>
    <row r="987" spans="3:3" s="92" customFormat="1" ht="14.65" customHeight="1">
      <c r="C987" s="161"/>
    </row>
    <row r="988" spans="3:3" s="92" customFormat="1" ht="14.65" customHeight="1">
      <c r="C988" s="161"/>
    </row>
    <row r="989" spans="3:3" s="92" customFormat="1" ht="14.65" customHeight="1">
      <c r="C989" s="161"/>
    </row>
    <row r="990" spans="3:3" s="92" customFormat="1" ht="14.65" customHeight="1">
      <c r="C990" s="161"/>
    </row>
    <row r="991" spans="3:3" s="92" customFormat="1" ht="14.65" customHeight="1">
      <c r="C991" s="161"/>
    </row>
    <row r="992" spans="3:3" s="92" customFormat="1" ht="14.65" customHeight="1">
      <c r="C992" s="161"/>
    </row>
    <row r="993" spans="3:3" s="92" customFormat="1" ht="14.65" customHeight="1">
      <c r="C993" s="161"/>
    </row>
    <row r="994" spans="3:3" s="92" customFormat="1" ht="14.65" customHeight="1">
      <c r="C994" s="161"/>
    </row>
    <row r="995" spans="3:3" s="92" customFormat="1" ht="14.65" customHeight="1">
      <c r="C995" s="161"/>
    </row>
    <row r="996" spans="3:3" s="92" customFormat="1" ht="14.65" customHeight="1">
      <c r="C996" s="161"/>
    </row>
    <row r="997" spans="3:3" s="92" customFormat="1" ht="14.65" customHeight="1">
      <c r="C997" s="161"/>
    </row>
    <row r="998" spans="3:3" s="92" customFormat="1" ht="14.65" customHeight="1">
      <c r="C998" s="161"/>
    </row>
    <row r="999" spans="3:3" s="92" customFormat="1" ht="14.65" customHeight="1">
      <c r="C999" s="161"/>
    </row>
    <row r="1000" spans="3:3" s="92" customFormat="1" ht="14.65" customHeight="1">
      <c r="C1000" s="161"/>
    </row>
    <row r="1001" spans="3:3" s="92" customFormat="1" ht="14.65" customHeight="1">
      <c r="C1001" s="161"/>
    </row>
    <row r="1002" spans="3:3" s="92" customFormat="1" ht="14.65" customHeight="1">
      <c r="C1002" s="161"/>
    </row>
    <row r="1003" spans="3:3" s="92" customFormat="1" ht="14.65" customHeight="1">
      <c r="C1003" s="161"/>
    </row>
    <row r="1004" spans="3:3" s="92" customFormat="1" ht="14.65" customHeight="1">
      <c r="C1004" s="161"/>
    </row>
    <row r="1005" spans="3:3" s="92" customFormat="1" ht="14.65" customHeight="1">
      <c r="C1005" s="161"/>
    </row>
    <row r="1006" spans="3:3" s="92" customFormat="1" ht="14.65" customHeight="1">
      <c r="C1006" s="161"/>
    </row>
    <row r="1007" spans="3:3" s="92" customFormat="1" ht="14.65" customHeight="1">
      <c r="C1007" s="161"/>
    </row>
    <row r="1008" spans="3:3" s="92" customFormat="1" ht="14.65" customHeight="1">
      <c r="C1008" s="161"/>
    </row>
    <row r="1009" spans="3:3" s="92" customFormat="1" ht="14.65" customHeight="1">
      <c r="C1009" s="161"/>
    </row>
    <row r="1010" spans="3:3" s="92" customFormat="1" ht="14.65" customHeight="1">
      <c r="C1010" s="161"/>
    </row>
    <row r="1011" spans="3:3" s="92" customFormat="1" ht="14.65" customHeight="1">
      <c r="C1011" s="161"/>
    </row>
    <row r="1012" spans="3:3" s="92" customFormat="1" ht="14.65" customHeight="1">
      <c r="C1012" s="161"/>
    </row>
    <row r="1013" spans="3:3" s="92" customFormat="1" ht="14.65" customHeight="1">
      <c r="C1013" s="161"/>
    </row>
    <row r="1014" spans="3:3" s="92" customFormat="1" ht="14.65" customHeight="1">
      <c r="C1014" s="161"/>
    </row>
    <row r="1015" spans="3:3" s="92" customFormat="1" ht="14.65" customHeight="1">
      <c r="C1015" s="161"/>
    </row>
    <row r="1016" spans="3:3" s="92" customFormat="1" ht="14.65" customHeight="1">
      <c r="C1016" s="161"/>
    </row>
    <row r="1017" spans="3:3" s="92" customFormat="1" ht="14.65" customHeight="1">
      <c r="C1017" s="161"/>
    </row>
    <row r="1018" spans="3:3" s="92" customFormat="1" ht="14.65" customHeight="1">
      <c r="C1018" s="161"/>
    </row>
    <row r="1019" spans="3:3" s="92" customFormat="1" ht="14.65" customHeight="1">
      <c r="C1019" s="161"/>
    </row>
    <row r="1020" spans="3:3" s="92" customFormat="1" ht="14.65" customHeight="1">
      <c r="C1020" s="161"/>
    </row>
    <row r="1021" spans="3:3" s="92" customFormat="1" ht="14.65" customHeight="1">
      <c r="C1021" s="161"/>
    </row>
    <row r="1022" spans="3:3" s="92" customFormat="1" ht="14.65" customHeight="1">
      <c r="C1022" s="161"/>
    </row>
    <row r="1023" spans="3:3" s="92" customFormat="1" ht="14.65" customHeight="1">
      <c r="C1023" s="161"/>
    </row>
    <row r="1024" spans="3:3" s="92" customFormat="1" ht="14.65" customHeight="1">
      <c r="C1024" s="161"/>
    </row>
    <row r="1025" spans="3:3" s="92" customFormat="1" ht="14.65" customHeight="1">
      <c r="C1025" s="161"/>
    </row>
    <row r="1026" spans="3:3" s="92" customFormat="1" ht="14.65" customHeight="1">
      <c r="C1026" s="161"/>
    </row>
    <row r="1027" spans="3:3" s="92" customFormat="1" ht="14.65" customHeight="1">
      <c r="C1027" s="161"/>
    </row>
    <row r="1028" spans="3:3" s="92" customFormat="1" ht="14.65" customHeight="1">
      <c r="C1028" s="161"/>
    </row>
    <row r="1029" spans="3:3" s="92" customFormat="1" ht="14.65" customHeight="1">
      <c r="C1029" s="161"/>
    </row>
    <row r="1030" spans="3:3" s="92" customFormat="1" ht="14.65" customHeight="1">
      <c r="C1030" s="161"/>
    </row>
    <row r="1031" spans="3:3" s="92" customFormat="1" ht="14.65" customHeight="1">
      <c r="C1031" s="161"/>
    </row>
    <row r="1032" spans="3:3" s="92" customFormat="1" ht="14.65" customHeight="1">
      <c r="C1032" s="161"/>
    </row>
    <row r="1033" spans="3:3" s="92" customFormat="1" ht="14.65" customHeight="1">
      <c r="C1033" s="161"/>
    </row>
    <row r="1034" spans="3:3" s="92" customFormat="1" ht="14.65" customHeight="1">
      <c r="C1034" s="161"/>
    </row>
    <row r="1035" spans="3:3" s="92" customFormat="1" ht="14.65" customHeight="1">
      <c r="C1035" s="161"/>
    </row>
    <row r="1036" spans="3:3" s="92" customFormat="1" ht="14.65" customHeight="1">
      <c r="C1036" s="161"/>
    </row>
    <row r="1037" spans="3:3" s="92" customFormat="1" ht="14.65" customHeight="1">
      <c r="C1037" s="161"/>
    </row>
    <row r="1038" spans="3:3" s="92" customFormat="1" ht="14.65" customHeight="1">
      <c r="C1038" s="161"/>
    </row>
    <row r="1039" spans="3:3" s="92" customFormat="1" ht="14.65" customHeight="1">
      <c r="C1039" s="161"/>
    </row>
    <row r="1040" spans="3:3" s="92" customFormat="1" ht="14.65" customHeight="1">
      <c r="C1040" s="161"/>
    </row>
    <row r="1041" spans="3:3" s="92" customFormat="1" ht="14.65" customHeight="1">
      <c r="C1041" s="161"/>
    </row>
    <row r="1042" spans="3:3" s="92" customFormat="1" ht="14.65" customHeight="1">
      <c r="C1042" s="161"/>
    </row>
    <row r="1043" spans="3:3" s="92" customFormat="1" ht="14.65" customHeight="1">
      <c r="C1043" s="161"/>
    </row>
    <row r="1044" spans="3:3" s="92" customFormat="1" ht="14.65" customHeight="1">
      <c r="C1044" s="161"/>
    </row>
    <row r="1045" spans="3:3" s="92" customFormat="1" ht="14.65" customHeight="1">
      <c r="C1045" s="161"/>
    </row>
    <row r="1046" spans="3:3" s="92" customFormat="1" ht="14.65" customHeight="1">
      <c r="C1046" s="161"/>
    </row>
    <row r="1047" spans="3:3" s="92" customFormat="1" ht="14.65" customHeight="1">
      <c r="C1047" s="161"/>
    </row>
    <row r="1048" spans="3:3" s="92" customFormat="1" ht="14.65" customHeight="1">
      <c r="C1048" s="161"/>
    </row>
    <row r="1049" spans="3:3" s="92" customFormat="1" ht="14.65" customHeight="1">
      <c r="C1049" s="161"/>
    </row>
    <row r="1050" spans="3:3" s="92" customFormat="1" ht="14.65" customHeight="1">
      <c r="C1050" s="161"/>
    </row>
    <row r="1051" spans="3:3" s="92" customFormat="1" ht="14.65" customHeight="1">
      <c r="C1051" s="161"/>
    </row>
    <row r="1052" spans="3:3" s="92" customFormat="1" ht="14.65" customHeight="1">
      <c r="C1052" s="161"/>
    </row>
    <row r="1053" spans="3:3" s="92" customFormat="1" ht="14.65" customHeight="1">
      <c r="C1053" s="161"/>
    </row>
    <row r="1054" spans="3:3" s="92" customFormat="1" ht="14.65" customHeight="1">
      <c r="C1054" s="161"/>
    </row>
    <row r="1055" spans="3:3" s="92" customFormat="1" ht="14.65" customHeight="1">
      <c r="C1055" s="161"/>
    </row>
    <row r="1056" spans="3:3" s="92" customFormat="1" ht="14.65" customHeight="1">
      <c r="C1056" s="161"/>
    </row>
    <row r="1057" spans="3:3" s="92" customFormat="1" ht="14.65" customHeight="1">
      <c r="C1057" s="161"/>
    </row>
    <row r="1058" spans="3:3" s="92" customFormat="1" ht="14.65" customHeight="1">
      <c r="C1058" s="161"/>
    </row>
    <row r="1059" spans="3:3" s="92" customFormat="1" ht="14.65" customHeight="1">
      <c r="C1059" s="161"/>
    </row>
    <row r="1060" spans="3:3" s="92" customFormat="1" ht="14.65" customHeight="1">
      <c r="C1060" s="161"/>
    </row>
    <row r="1061" spans="3:3" s="92" customFormat="1" ht="14.65" customHeight="1">
      <c r="C1061" s="161"/>
    </row>
    <row r="1062" spans="3:3" s="92" customFormat="1" ht="14.65" customHeight="1">
      <c r="C1062" s="161"/>
    </row>
    <row r="1063" spans="3:3" s="92" customFormat="1" ht="14.65" customHeight="1">
      <c r="C1063" s="161"/>
    </row>
    <row r="1064" spans="3:3" s="92" customFormat="1" ht="14.65" customHeight="1">
      <c r="C1064" s="161"/>
    </row>
    <row r="1065" spans="3:3" s="92" customFormat="1" ht="14.65" customHeight="1">
      <c r="C1065" s="161"/>
    </row>
    <row r="1066" spans="3:3" s="92" customFormat="1" ht="14.65" customHeight="1">
      <c r="C1066" s="161"/>
    </row>
    <row r="1067" spans="3:3" s="92" customFormat="1" ht="14.65" customHeight="1">
      <c r="C1067" s="161"/>
    </row>
    <row r="1068" spans="3:3" s="92" customFormat="1" ht="14.65" customHeight="1">
      <c r="C1068" s="161"/>
    </row>
    <row r="1069" spans="3:3" s="92" customFormat="1" ht="14.65" customHeight="1">
      <c r="C1069" s="161"/>
    </row>
    <row r="1070" spans="3:3" s="92" customFormat="1" ht="14.65" customHeight="1">
      <c r="C1070" s="161"/>
    </row>
    <row r="1071" spans="3:3" s="92" customFormat="1" ht="14.65" customHeight="1">
      <c r="C1071" s="161"/>
    </row>
    <row r="1072" spans="3:3" s="92" customFormat="1" ht="14.65" customHeight="1">
      <c r="C1072" s="161"/>
    </row>
    <row r="1073" spans="3:3" s="92" customFormat="1" ht="14.65" customHeight="1">
      <c r="C1073" s="161"/>
    </row>
    <row r="1074" spans="3:3" s="92" customFormat="1" ht="14.65" customHeight="1">
      <c r="C1074" s="161"/>
    </row>
    <row r="1075" spans="3:3" s="92" customFormat="1" ht="14.65" customHeight="1">
      <c r="C1075" s="161"/>
    </row>
    <row r="1076" spans="3:3" s="92" customFormat="1" ht="14.65" customHeight="1">
      <c r="C1076" s="161"/>
    </row>
    <row r="1077" spans="3:3" s="92" customFormat="1" ht="14.65" customHeight="1">
      <c r="C1077" s="161"/>
    </row>
    <row r="1078" spans="3:3" s="92" customFormat="1" ht="14.65" customHeight="1">
      <c r="C1078" s="161"/>
    </row>
    <row r="1079" spans="3:3" s="92" customFormat="1" ht="14.65" customHeight="1">
      <c r="C1079" s="161"/>
    </row>
    <row r="1080" spans="3:3" s="92" customFormat="1" ht="14.65" customHeight="1">
      <c r="C1080" s="161"/>
    </row>
    <row r="1081" spans="3:3" s="92" customFormat="1" ht="14.65" customHeight="1">
      <c r="C1081" s="161"/>
    </row>
    <row r="1082" spans="3:3" s="92" customFormat="1" ht="14.65" customHeight="1">
      <c r="C1082" s="161"/>
    </row>
    <row r="1083" spans="3:3" s="92" customFormat="1" ht="14.65" customHeight="1">
      <c r="C1083" s="161"/>
    </row>
    <row r="1084" spans="3:3" s="92" customFormat="1" ht="14.65" customHeight="1">
      <c r="C1084" s="161"/>
    </row>
    <row r="1085" spans="3:3" s="92" customFormat="1" ht="14.65" customHeight="1">
      <c r="C1085" s="161"/>
    </row>
    <row r="1086" spans="3:3" s="92" customFormat="1" ht="14.65" customHeight="1">
      <c r="C1086" s="161"/>
    </row>
    <row r="1087" spans="3:3" s="92" customFormat="1" ht="14.65" customHeight="1">
      <c r="C1087" s="161"/>
    </row>
    <row r="1088" spans="3:3" s="92" customFormat="1" ht="14.65" customHeight="1">
      <c r="C1088" s="161"/>
    </row>
    <row r="1089" spans="3:3" s="92" customFormat="1" ht="14.65" customHeight="1">
      <c r="C1089" s="161"/>
    </row>
    <row r="1090" spans="3:3" s="92" customFormat="1" ht="14.65" customHeight="1">
      <c r="C1090" s="161"/>
    </row>
    <row r="1091" spans="3:3" s="92" customFormat="1" ht="14.65" customHeight="1">
      <c r="C1091" s="161"/>
    </row>
    <row r="1092" spans="3:3" s="92" customFormat="1" ht="14.65" customHeight="1">
      <c r="C1092" s="161"/>
    </row>
    <row r="1093" spans="3:3" s="92" customFormat="1" ht="14.65" customHeight="1">
      <c r="C1093" s="161"/>
    </row>
    <row r="1094" spans="3:3" s="92" customFormat="1" ht="14.65" customHeight="1">
      <c r="C1094" s="161"/>
    </row>
    <row r="1095" spans="3:3" s="92" customFormat="1" ht="14.65" customHeight="1">
      <c r="C1095" s="161"/>
    </row>
    <row r="1096" spans="3:3" s="92" customFormat="1" ht="14.65" customHeight="1">
      <c r="C1096" s="161"/>
    </row>
  </sheetData>
  <mergeCells count="21">
    <mergeCell ref="A35:A37"/>
    <mergeCell ref="A64:A70"/>
    <mergeCell ref="B64:B70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H2:J2"/>
    <mergeCell ref="H3:J3"/>
    <mergeCell ref="A4:L4"/>
    <mergeCell ref="A5:A7"/>
    <mergeCell ref="B5:B7"/>
    <mergeCell ref="C5:C7"/>
    <mergeCell ref="D5:D7"/>
    <mergeCell ref="E5:G5"/>
    <mergeCell ref="H5:J5"/>
  </mergeCells>
  <pageMargins left="0.39370078740157483" right="0.39370078740157483" top="0.98425196850393704" bottom="0" header="0.39370078740157483" footer="0"/>
  <pageSetup paperSize="9" scale="79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электро</vt:lpstr>
      <vt:lpstr>тепло</vt:lpstr>
      <vt:lpstr>ЦГВС</vt:lpstr>
      <vt:lpstr>водоразбор</vt:lpstr>
      <vt:lpstr>ХВС_</vt:lpstr>
      <vt:lpstr>_водоотведение_</vt:lpstr>
      <vt:lpstr>ТКО</vt:lpstr>
      <vt:lpstr>_водоотведение_!Excel_BuiltIn__FilterDatabase</vt:lpstr>
      <vt:lpstr>водоразбор!Excel_BuiltIn__FilterDatabase</vt:lpstr>
      <vt:lpstr>тепло!Excel_BuiltIn__FilterDatabase</vt:lpstr>
      <vt:lpstr>ТКО!Excel_BuiltIn__FilterDatabase</vt:lpstr>
      <vt:lpstr>ХВС_!Excel_BuiltIn__FilterDatabase</vt:lpstr>
      <vt:lpstr>ЦГВС!Excel_BuiltIn__FilterDatabase</vt:lpstr>
      <vt:lpstr>электро!Excel_BuiltIn__FilterDatabase</vt:lpstr>
      <vt:lpstr>_водоотведение_!Excel_BuiltIn_Print_Area</vt:lpstr>
      <vt:lpstr>ХВС_!Excel_BuiltIn_Print_Area</vt:lpstr>
      <vt:lpstr>электро!Excel_BuiltIn_Print_Area</vt:lpstr>
      <vt:lpstr>_водоотведение_!Область_печати</vt:lpstr>
      <vt:lpstr>водоразбор!Область_печати</vt:lpstr>
      <vt:lpstr>тепло!Область_печати</vt:lpstr>
      <vt:lpstr>ТКО!Область_печати</vt:lpstr>
      <vt:lpstr>ХВС_!Область_печати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Головня Татьяна Васильевна</cp:lastModifiedBy>
  <cp:revision>109</cp:revision>
  <cp:lastPrinted>2023-05-28T21:40:49Z</cp:lastPrinted>
  <dcterms:created xsi:type="dcterms:W3CDTF">1996-10-09T11:32:33Z</dcterms:created>
  <dcterms:modified xsi:type="dcterms:W3CDTF">2023-05-30T03:42:36Z</dcterms:modified>
</cp:coreProperties>
</file>